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Kendra Boyle\JE TEMPLATE FILES 2020\TSERS\PUBLISHED\"/>
    </mc:Choice>
  </mc:AlternateContent>
  <xr:revisionPtr revIDLastSave="0" documentId="13_ncr:8001_{5A76D9F5-9686-4625-A70B-9A0BF65118E0}" xr6:coauthVersionLast="44" xr6:coauthVersionMax="44" xr10:uidLastSave="{00000000-0000-0000-0000-000000000000}"/>
  <bookViews>
    <workbookView xWindow="2340" yWindow="1035" windowWidth="21600" windowHeight="12735" tabRatio="1000" xr2:uid="{00000000-000D-0000-FFFF-FFFF00000000}"/>
  </bookViews>
  <sheets>
    <sheet name="Info" sheetId="6" r:id="rId1"/>
    <sheet name="Changes to Update Template " sheetId="18" state="hidden" r:id="rId2"/>
    <sheet name="JE Template" sheetId="15" r:id="rId3"/>
    <sheet name="2020 Summary" sheetId="19" r:id="rId4"/>
    <sheet name="2019 Summary" sheetId="16" state="hidden" r:id="rId5"/>
    <sheet name="2018 Summary" sheetId="11" state="hidden" r:id="rId6"/>
    <sheet name="2017 Summary" sheetId="8" state="hidden" r:id="rId7"/>
    <sheet name="TSERS Contributions FY 2019" sheetId="20" r:id="rId8"/>
    <sheet name="TSERS Contributions FY 2018" sheetId="17" state="hidden" r:id="rId9"/>
    <sheet name="TSERS Contributions FY 2017" sheetId="13" state="hidden" r:id="rId10"/>
    <sheet name="Deferred Amortization" sheetId="14" r:id="rId11"/>
  </sheets>
  <externalReferences>
    <externalReference r:id="rId12"/>
    <externalReference r:id="rId13"/>
    <externalReference r:id="rId14"/>
  </externalReferences>
  <definedNames>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6">#REF!</definedName>
    <definedName name="AgencyCode" localSheetId="1">#REF!</definedName>
    <definedName name="AgencyCode" localSheetId="10">#REF!</definedName>
    <definedName name="AgencyCode" localSheetId="0">#REF!</definedName>
    <definedName name="AgencyCode" localSheetId="2">#REF!</definedName>
    <definedName name="AgencyCode">#REF!</definedName>
    <definedName name="AgencyCode1">#REF!</definedName>
    <definedName name="AnalystGASB">[1]DeveloperInfo!$D$20</definedName>
    <definedName name="Annuity" localSheetId="6">'[2]Assets Input'!$L$37:$L$56</definedName>
    <definedName name="Annuity" localSheetId="1">#REF!</definedName>
    <definedName name="Annuity" localSheetId="10">'[3]Assets Input'!$L$37:$L$56</definedName>
    <definedName name="Annuity" localSheetId="0">#REF!</definedName>
    <definedName name="Annuity" localSheetId="2">#REF!</definedName>
    <definedName name="Annuity">#REF!</definedName>
    <definedName name="Annuity1">#REF!</definedName>
    <definedName name="AnnuityLY" localSheetId="1">#REF!</definedName>
    <definedName name="AnnuityLY" localSheetId="2">#REF!</definedName>
    <definedName name="AnnuityLY">#REF!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 localSheetId="6">#REF!</definedName>
    <definedName name="EmployerRates" localSheetId="1">#REF!</definedName>
    <definedName name="EmployerRates" localSheetId="10">#REF!</definedName>
    <definedName name="EmployerRates" localSheetId="0">#REF!</definedName>
    <definedName name="EmployerRates" localSheetId="2">#REF!</definedName>
    <definedName name="EmployerRates">#REF!</definedName>
    <definedName name="EmployerRates1">#REF!</definedName>
    <definedName name="EmployerRatesLEO" localSheetId="6">#REF!</definedName>
    <definedName name="EmployerRatesLEO" localSheetId="1">#REF!</definedName>
    <definedName name="EmployerRatesLEO" localSheetId="10">#REF!</definedName>
    <definedName name="EmployerRatesLEO" localSheetId="2">#REF!</definedName>
    <definedName name="EmployerRatesLEO">#REF!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 localSheetId="6">'[2]Assets Input'!$L$60:$L$95</definedName>
    <definedName name="Pension" localSheetId="1">#REF!</definedName>
    <definedName name="Pension" localSheetId="10">'[3]Assets Input'!$L$60:$L$95</definedName>
    <definedName name="Pension" localSheetId="2">#REF!</definedName>
    <definedName name="Pension">#REF!</definedName>
    <definedName name="Pension1">#REF!</definedName>
    <definedName name="PensionLY" localSheetId="1">#REF!</definedName>
    <definedName name="PensionLY" localSheetId="2">#REF!</definedName>
    <definedName name="PensionLY">#REF!</definedName>
    <definedName name="PlanNameLongGASB">[1]DeveloperInfo!$D$7</definedName>
    <definedName name="PlanNameShortGASB">[1]DeveloperInfo!$D$8</definedName>
    <definedName name="_xlnm.Print_Area" localSheetId="5">'2018 Summary'!$A$5:$S$316</definedName>
    <definedName name="_xlnm.Print_Area" localSheetId="10">'Deferred Amortization'!$A$5:$AM$317</definedName>
    <definedName name="_xlnm.Print_Titles" localSheetId="6">'2017 Summary'!$6:$6</definedName>
    <definedName name="_xlnm.Print_Titles" localSheetId="5">'2018 Summary'!$5:$6</definedName>
    <definedName name="_xlnm.Print_Titles" localSheetId="10">'Deferred Amortization'!$A:$D,'Deferred Amortization'!$5:$6</definedName>
    <definedName name="ProjDisc?">[1]DeveloperInfo!$D$65</definedName>
    <definedName name="ProValResults" localSheetId="6">#REF!</definedName>
    <definedName name="ProValResults" localSheetId="1">#REF!</definedName>
    <definedName name="ProValResults" localSheetId="10">#REF!</definedName>
    <definedName name="ProValResults" localSheetId="2">#REF!</definedName>
    <definedName name="ProValResults">#REF!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 localSheetId="6">#REF!</definedName>
    <definedName name="TableData" localSheetId="1">#REF!</definedName>
    <definedName name="TableData" localSheetId="10">#REF!</definedName>
    <definedName name="TableData" localSheetId="2">#REF!</definedName>
    <definedName name="TableData">#REF!</definedName>
    <definedName name="TableData1">#REF!</definedName>
    <definedName name="Type" localSheetId="1">#REF!</definedName>
    <definedName name="Type" localSheetId="2">#REF!</definedName>
    <definedName name="Type">#REF!</definedName>
    <definedName name="TypeAnnuity" localSheetId="6">'[2]Assets Input'!$K$37:$K$56</definedName>
    <definedName name="TypeAnnuity" localSheetId="1">#REF!</definedName>
    <definedName name="TypeAnnuity" localSheetId="10">'[3]Assets Input'!$K$37:$K$56</definedName>
    <definedName name="TypeAnnuity" localSheetId="2">#REF!</definedName>
    <definedName name="TypeAnnuity">#REF!</definedName>
    <definedName name="TypeAnnuity1">#REF!</definedName>
    <definedName name="TypePension" localSheetId="6">'[2]Assets Input'!$K$60:$K$95</definedName>
    <definedName name="TypePension" localSheetId="1">#REF!</definedName>
    <definedName name="TypePension" localSheetId="10">'[3]Assets Input'!$K$60:$K$95</definedName>
    <definedName name="TypePension" localSheetId="2">#REF!</definedName>
    <definedName name="TypePension">#REF!</definedName>
    <definedName name="TypePension1">#REF!</definedName>
    <definedName name="UnfundedData" localSheetId="6">#REF!</definedName>
    <definedName name="UnfundedData" localSheetId="1">#REF!</definedName>
    <definedName name="UnfundedData" localSheetId="10">#REF!</definedName>
    <definedName name="UnfundedData" localSheetId="2">#REF!</definedName>
    <definedName name="UnfundedData">#REF!</definedName>
    <definedName name="UnfundedData1">#REF!</definedName>
    <definedName name="UnfundedLY" localSheetId="6">#REF!</definedName>
    <definedName name="UnfundedLY" localSheetId="1">#REF!</definedName>
    <definedName name="UnfundedLY" localSheetId="10">#REF!</definedName>
    <definedName name="UnfundedLY" localSheetId="2">#REF!</definedName>
    <definedName name="UnfundedLY">#REF!</definedName>
    <definedName name="UnfundedLY1">#REF!</definedName>
    <definedName name="UnfundedLYLEO1">#REF!</definedName>
    <definedName name="UnfunedLYLEO" localSheetId="6">#REF!</definedName>
    <definedName name="UnfunedLYLEO" localSheetId="1">#REF!</definedName>
    <definedName name="UnfunedLYLEO" localSheetId="10">#REF!</definedName>
    <definedName name="UnfunedLYLEO" localSheetId="2">#REF!</definedName>
    <definedName name="UnfunedLYLEO">#REF!</definedName>
    <definedName name="VersionGASB">[1]DeveloperInfo!$D$4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15" l="1"/>
  <c r="K15" i="15"/>
  <c r="L15" i="15"/>
  <c r="M15" i="15"/>
  <c r="O15" i="15"/>
  <c r="P15" i="15"/>
  <c r="Q15" i="15"/>
  <c r="R15" i="15"/>
  <c r="T15" i="15"/>
  <c r="U15" i="15"/>
  <c r="V15" i="15"/>
  <c r="G20" i="15" l="1"/>
  <c r="F20" i="15"/>
  <c r="H15" i="15"/>
  <c r="G15" i="15"/>
  <c r="F15" i="15"/>
  <c r="V311" i="16" l="1"/>
  <c r="W310" i="16"/>
  <c r="W309" i="16"/>
  <c r="W308" i="16"/>
  <c r="W307" i="16"/>
  <c r="W306" i="16"/>
  <c r="W305" i="16"/>
  <c r="W304" i="16"/>
  <c r="W303" i="16"/>
  <c r="W302" i="16"/>
  <c r="W301" i="16"/>
  <c r="W300" i="16"/>
  <c r="W299" i="16"/>
  <c r="W298" i="16"/>
  <c r="W297" i="16"/>
  <c r="W296" i="16"/>
  <c r="W295" i="16"/>
  <c r="W294" i="16"/>
  <c r="W293" i="16"/>
  <c r="W292" i="16"/>
  <c r="W291" i="16"/>
  <c r="W290" i="16"/>
  <c r="W289" i="16"/>
  <c r="W288" i="16"/>
  <c r="W287" i="16"/>
  <c r="W286" i="16"/>
  <c r="W285" i="16"/>
  <c r="W284" i="16"/>
  <c r="W283" i="16"/>
  <c r="W282" i="16"/>
  <c r="W281" i="16"/>
  <c r="W280" i="16"/>
  <c r="W279" i="16"/>
  <c r="W278" i="16"/>
  <c r="W277" i="16"/>
  <c r="W276" i="16"/>
  <c r="W275" i="16"/>
  <c r="W274" i="16"/>
  <c r="W273" i="16"/>
  <c r="W272" i="16"/>
  <c r="W271" i="16"/>
  <c r="W270" i="16"/>
  <c r="W269" i="16"/>
  <c r="W268" i="16"/>
  <c r="W267" i="16"/>
  <c r="W266" i="16"/>
  <c r="W265" i="16"/>
  <c r="W264" i="16"/>
  <c r="W263" i="16"/>
  <c r="W262" i="16"/>
  <c r="W261" i="16"/>
  <c r="W260" i="16"/>
  <c r="W259" i="16"/>
  <c r="W258" i="16"/>
  <c r="W257" i="16"/>
  <c r="W256" i="16"/>
  <c r="W255" i="16"/>
  <c r="W254" i="16"/>
  <c r="W253" i="16"/>
  <c r="W252" i="16"/>
  <c r="W251" i="16"/>
  <c r="W250" i="16"/>
  <c r="W249" i="16"/>
  <c r="W248" i="16"/>
  <c r="W247" i="16"/>
  <c r="W246" i="16"/>
  <c r="W245" i="16"/>
  <c r="W244" i="16"/>
  <c r="W243" i="16"/>
  <c r="W242" i="16"/>
  <c r="W241" i="16"/>
  <c r="W240" i="16"/>
  <c r="W239" i="16"/>
  <c r="W238" i="16"/>
  <c r="W237" i="16"/>
  <c r="W236" i="16"/>
  <c r="W235" i="16"/>
  <c r="W234" i="16"/>
  <c r="W233" i="16"/>
  <c r="W232" i="16"/>
  <c r="W231" i="16"/>
  <c r="W230" i="16"/>
  <c r="W229" i="16"/>
  <c r="W228" i="16"/>
  <c r="W227" i="16"/>
  <c r="W226" i="16"/>
  <c r="W225" i="16"/>
  <c r="W224" i="16"/>
  <c r="W223" i="16"/>
  <c r="W222" i="16"/>
  <c r="W221" i="16"/>
  <c r="W220" i="16"/>
  <c r="W219" i="16"/>
  <c r="W218" i="16"/>
  <c r="W217" i="16"/>
  <c r="W216" i="16"/>
  <c r="W215" i="16"/>
  <c r="W214" i="16"/>
  <c r="W213" i="16"/>
  <c r="W212" i="16"/>
  <c r="W211" i="16"/>
  <c r="W210" i="16"/>
  <c r="W209" i="16"/>
  <c r="W208" i="16"/>
  <c r="W207" i="16"/>
  <c r="W206" i="16"/>
  <c r="W205" i="16"/>
  <c r="W204" i="16"/>
  <c r="W203" i="16"/>
  <c r="W202" i="16"/>
  <c r="W201" i="16"/>
  <c r="W200" i="16"/>
  <c r="W199" i="16"/>
  <c r="W198" i="16"/>
  <c r="W197" i="16"/>
  <c r="W196" i="16"/>
  <c r="W195" i="16"/>
  <c r="W194" i="16"/>
  <c r="W193" i="16"/>
  <c r="W192" i="16"/>
  <c r="W191" i="16"/>
  <c r="W190" i="16"/>
  <c r="W189" i="16"/>
  <c r="W188" i="16"/>
  <c r="W187" i="16"/>
  <c r="W186" i="16"/>
  <c r="W185" i="16"/>
  <c r="W184" i="16"/>
  <c r="W183" i="16"/>
  <c r="W182" i="16"/>
  <c r="W181" i="16"/>
  <c r="W180" i="16"/>
  <c r="W179" i="16"/>
  <c r="W178" i="16"/>
  <c r="W177" i="16"/>
  <c r="W176" i="16"/>
  <c r="W175" i="16"/>
  <c r="W174" i="16"/>
  <c r="W173" i="16"/>
  <c r="W172" i="16"/>
  <c r="W171" i="16"/>
  <c r="W170" i="16"/>
  <c r="W169" i="16"/>
  <c r="W168" i="16"/>
  <c r="W167" i="16"/>
  <c r="W166" i="16"/>
  <c r="W165" i="16"/>
  <c r="W164" i="16"/>
  <c r="W163" i="16"/>
  <c r="W162" i="16"/>
  <c r="W161" i="16"/>
  <c r="W160" i="16"/>
  <c r="W159" i="16"/>
  <c r="W158" i="16"/>
  <c r="W157" i="16"/>
  <c r="W156" i="16"/>
  <c r="W155" i="16"/>
  <c r="W154" i="16"/>
  <c r="W153" i="16"/>
  <c r="W152" i="16"/>
  <c r="W151" i="16"/>
  <c r="W150" i="16"/>
  <c r="W149" i="16"/>
  <c r="W148" i="16"/>
  <c r="W147" i="16"/>
  <c r="W146" i="16"/>
  <c r="W145" i="16"/>
  <c r="W144" i="16"/>
  <c r="W143" i="16"/>
  <c r="W142" i="16"/>
  <c r="W141" i="16"/>
  <c r="W140" i="16"/>
  <c r="W139" i="16"/>
  <c r="W138" i="16"/>
  <c r="W137" i="16"/>
  <c r="W136" i="16"/>
  <c r="W135" i="16"/>
  <c r="W134" i="16"/>
  <c r="W133" i="16"/>
  <c r="W132" i="16"/>
  <c r="W131" i="16"/>
  <c r="W130" i="16"/>
  <c r="W129" i="16"/>
  <c r="W128" i="16"/>
  <c r="W127" i="16"/>
  <c r="W126" i="16"/>
  <c r="W125" i="16"/>
  <c r="W124" i="16"/>
  <c r="W123" i="16"/>
  <c r="W122" i="16"/>
  <c r="W121" i="16"/>
  <c r="W120" i="16"/>
  <c r="W119" i="16"/>
  <c r="W118" i="16"/>
  <c r="W117" i="16"/>
  <c r="W116" i="16"/>
  <c r="W115" i="16"/>
  <c r="W114" i="16"/>
  <c r="W113" i="16"/>
  <c r="W112" i="16"/>
  <c r="W111" i="16"/>
  <c r="W110" i="16"/>
  <c r="W109" i="16"/>
  <c r="W108" i="16"/>
  <c r="W107" i="16"/>
  <c r="W106" i="16"/>
  <c r="W105" i="16"/>
  <c r="W104" i="16"/>
  <c r="W103" i="16"/>
  <c r="W102" i="16"/>
  <c r="W101" i="16"/>
  <c r="W100" i="16"/>
  <c r="W99" i="16"/>
  <c r="W98" i="16"/>
  <c r="W97" i="16"/>
  <c r="W96" i="16"/>
  <c r="W95" i="16"/>
  <c r="W94" i="16"/>
  <c r="W93" i="16"/>
  <c r="W92" i="16"/>
  <c r="W91" i="16"/>
  <c r="W90" i="16"/>
  <c r="W89" i="16"/>
  <c r="W88" i="16"/>
  <c r="W87" i="16"/>
  <c r="W86" i="16"/>
  <c r="W85" i="16"/>
  <c r="W84" i="16"/>
  <c r="W83" i="16"/>
  <c r="W82" i="16"/>
  <c r="W81" i="16"/>
  <c r="W80" i="16"/>
  <c r="W79" i="16"/>
  <c r="W78" i="16"/>
  <c r="W77" i="16"/>
  <c r="W76" i="16"/>
  <c r="W75" i="16"/>
  <c r="W74" i="16"/>
  <c r="W73" i="16"/>
  <c r="W72" i="16"/>
  <c r="W71" i="16"/>
  <c r="W70" i="16"/>
  <c r="W69" i="16"/>
  <c r="W68" i="16"/>
  <c r="W67" i="16"/>
  <c r="W66" i="16"/>
  <c r="W65" i="16"/>
  <c r="W64" i="16"/>
  <c r="W63" i="16"/>
  <c r="W62" i="16"/>
  <c r="W61" i="16"/>
  <c r="W60" i="16"/>
  <c r="W59" i="16"/>
  <c r="W58" i="16"/>
  <c r="W57" i="16"/>
  <c r="W56" i="16"/>
  <c r="W55" i="16"/>
  <c r="W54" i="16"/>
  <c r="W53" i="16"/>
  <c r="W52" i="16"/>
  <c r="W51" i="16"/>
  <c r="W50" i="16"/>
  <c r="W49" i="16"/>
  <c r="W48" i="16"/>
  <c r="W47" i="16"/>
  <c r="W46" i="16"/>
  <c r="W45" i="16"/>
  <c r="W44" i="16"/>
  <c r="W43" i="16"/>
  <c r="W42" i="16"/>
  <c r="W41" i="16"/>
  <c r="W40" i="16"/>
  <c r="W39" i="16"/>
  <c r="W38" i="16"/>
  <c r="W37" i="16"/>
  <c r="W36" i="16"/>
  <c r="W35" i="16"/>
  <c r="W34" i="16"/>
  <c r="W33" i="16"/>
  <c r="W32" i="16"/>
  <c r="W31" i="16"/>
  <c r="W30" i="16"/>
  <c r="W29" i="16"/>
  <c r="W28" i="16"/>
  <c r="W27" i="16"/>
  <c r="W26" i="16"/>
  <c r="W25" i="16"/>
  <c r="W24" i="16"/>
  <c r="W23" i="16"/>
  <c r="W22" i="16"/>
  <c r="W21" i="16"/>
  <c r="W20" i="16"/>
  <c r="W19" i="16"/>
  <c r="W18" i="16"/>
  <c r="W17" i="16"/>
  <c r="W16" i="16"/>
  <c r="W15" i="16"/>
  <c r="W14" i="16"/>
  <c r="W13" i="16"/>
  <c r="W12" i="16"/>
  <c r="W11" i="16"/>
  <c r="W10" i="16"/>
  <c r="W9" i="16"/>
  <c r="W8" i="16"/>
  <c r="W8" i="19" l="1"/>
  <c r="V310" i="16"/>
  <c r="V309" i="16"/>
  <c r="V308" i="16"/>
  <c r="V307" i="16"/>
  <c r="V306" i="16"/>
  <c r="V305" i="16"/>
  <c r="V304" i="16"/>
  <c r="V303" i="16"/>
  <c r="V302" i="16"/>
  <c r="V301" i="16"/>
  <c r="V300" i="16"/>
  <c r="V299" i="16"/>
  <c r="V298" i="16"/>
  <c r="V297" i="16"/>
  <c r="V296" i="16"/>
  <c r="V295" i="16"/>
  <c r="V294" i="16"/>
  <c r="V293" i="16"/>
  <c r="V292" i="16"/>
  <c r="V291" i="16"/>
  <c r="V290" i="16"/>
  <c r="V289" i="16"/>
  <c r="V288" i="16"/>
  <c r="V287" i="16"/>
  <c r="V286" i="16"/>
  <c r="V285" i="16"/>
  <c r="V284" i="16"/>
  <c r="V283" i="16"/>
  <c r="V282" i="16"/>
  <c r="V281" i="16"/>
  <c r="V280" i="16"/>
  <c r="V279" i="16"/>
  <c r="V278" i="16"/>
  <c r="V277" i="16"/>
  <c r="V276" i="16"/>
  <c r="V275" i="16"/>
  <c r="V274" i="16"/>
  <c r="V273" i="16"/>
  <c r="V272" i="16"/>
  <c r="V271" i="16"/>
  <c r="V270" i="16"/>
  <c r="V269" i="16"/>
  <c r="V268" i="16"/>
  <c r="V267" i="16"/>
  <c r="V266" i="16"/>
  <c r="V265" i="16"/>
  <c r="V264" i="16"/>
  <c r="V263" i="16"/>
  <c r="V262" i="16"/>
  <c r="V261" i="16"/>
  <c r="V260" i="16"/>
  <c r="V259" i="16"/>
  <c r="V258" i="16"/>
  <c r="V257" i="16"/>
  <c r="V256" i="16"/>
  <c r="V255" i="16"/>
  <c r="V254" i="16"/>
  <c r="V253" i="16"/>
  <c r="V252" i="16"/>
  <c r="V251" i="16"/>
  <c r="V250" i="16"/>
  <c r="V249" i="16"/>
  <c r="V248" i="16"/>
  <c r="V247" i="16"/>
  <c r="V246" i="16"/>
  <c r="V245" i="16"/>
  <c r="V244" i="16"/>
  <c r="V243" i="16"/>
  <c r="V242" i="16"/>
  <c r="V241" i="16"/>
  <c r="V240" i="16"/>
  <c r="V239" i="16"/>
  <c r="V238" i="16"/>
  <c r="V237" i="16"/>
  <c r="V236" i="16"/>
  <c r="V235" i="16"/>
  <c r="V234" i="16"/>
  <c r="V233" i="16"/>
  <c r="V232" i="16"/>
  <c r="V231" i="16"/>
  <c r="V230" i="16"/>
  <c r="V229" i="16"/>
  <c r="V228" i="16"/>
  <c r="V227" i="16"/>
  <c r="V226" i="16"/>
  <c r="V225" i="16"/>
  <c r="V224" i="16"/>
  <c r="V223" i="16"/>
  <c r="V222" i="16"/>
  <c r="V221" i="16"/>
  <c r="V220" i="16"/>
  <c r="V219" i="16"/>
  <c r="V218" i="16"/>
  <c r="V217" i="16"/>
  <c r="V216" i="16"/>
  <c r="V215" i="16"/>
  <c r="V214" i="16"/>
  <c r="V213" i="16"/>
  <c r="V212" i="16"/>
  <c r="V211" i="16"/>
  <c r="V210" i="16"/>
  <c r="V209" i="16"/>
  <c r="V208" i="16"/>
  <c r="V207" i="16"/>
  <c r="V206" i="16"/>
  <c r="V205" i="16"/>
  <c r="V204" i="16"/>
  <c r="V203" i="16"/>
  <c r="V202" i="16"/>
  <c r="V201" i="16"/>
  <c r="V200" i="16"/>
  <c r="V199" i="16"/>
  <c r="V198" i="16"/>
  <c r="V197" i="16"/>
  <c r="V196" i="16"/>
  <c r="V195" i="16"/>
  <c r="V194" i="16"/>
  <c r="V193" i="16"/>
  <c r="V192" i="16"/>
  <c r="V191" i="16"/>
  <c r="V190" i="16"/>
  <c r="V189" i="16"/>
  <c r="V188" i="16"/>
  <c r="V187" i="16"/>
  <c r="V186" i="16"/>
  <c r="V185" i="16"/>
  <c r="V184" i="16"/>
  <c r="V183" i="16"/>
  <c r="V182" i="16"/>
  <c r="V181" i="16"/>
  <c r="V180" i="16"/>
  <c r="V179" i="16"/>
  <c r="V178" i="16"/>
  <c r="V177" i="16"/>
  <c r="V176" i="16"/>
  <c r="V175" i="16"/>
  <c r="V174" i="16"/>
  <c r="V173" i="16"/>
  <c r="V172" i="16"/>
  <c r="V171" i="16"/>
  <c r="V170" i="16"/>
  <c r="V169" i="16"/>
  <c r="V168" i="16"/>
  <c r="V167" i="16"/>
  <c r="V166" i="16"/>
  <c r="V165" i="16"/>
  <c r="V164" i="16"/>
  <c r="V163" i="16"/>
  <c r="V162" i="16"/>
  <c r="V161" i="16"/>
  <c r="V160" i="16"/>
  <c r="V159" i="16"/>
  <c r="V158" i="16"/>
  <c r="V157" i="16"/>
  <c r="V156" i="16"/>
  <c r="V155" i="16"/>
  <c r="V154" i="16"/>
  <c r="V153" i="16"/>
  <c r="V152" i="16"/>
  <c r="V151" i="16"/>
  <c r="V150" i="16"/>
  <c r="V149" i="16"/>
  <c r="V148" i="16"/>
  <c r="V147" i="16"/>
  <c r="V146" i="16"/>
  <c r="V145" i="16"/>
  <c r="V144" i="16"/>
  <c r="V143" i="16"/>
  <c r="V142" i="16"/>
  <c r="V141" i="16"/>
  <c r="V140" i="16"/>
  <c r="V139" i="16"/>
  <c r="V138" i="16"/>
  <c r="V137" i="16"/>
  <c r="V136" i="16"/>
  <c r="V135" i="16"/>
  <c r="V134" i="16"/>
  <c r="V133" i="16"/>
  <c r="V132" i="16"/>
  <c r="V131" i="16"/>
  <c r="V130" i="16"/>
  <c r="V129" i="16"/>
  <c r="V128" i="16"/>
  <c r="V127" i="16"/>
  <c r="V126" i="16"/>
  <c r="V125" i="16"/>
  <c r="V124" i="16"/>
  <c r="V123" i="16"/>
  <c r="V122" i="16"/>
  <c r="V121" i="16"/>
  <c r="V120" i="16"/>
  <c r="V119" i="16"/>
  <c r="V118" i="16"/>
  <c r="V117" i="16"/>
  <c r="V116" i="16"/>
  <c r="V115" i="16"/>
  <c r="V114" i="16"/>
  <c r="V113" i="16"/>
  <c r="V112" i="16"/>
  <c r="V111" i="16"/>
  <c r="V110" i="16"/>
  <c r="V109" i="16"/>
  <c r="V108" i="16"/>
  <c r="V107" i="16"/>
  <c r="V106" i="16"/>
  <c r="V105" i="16"/>
  <c r="V104" i="16"/>
  <c r="V103" i="16"/>
  <c r="V102" i="16"/>
  <c r="V101" i="16"/>
  <c r="V100" i="16"/>
  <c r="V99" i="16"/>
  <c r="V98" i="16"/>
  <c r="V97" i="16"/>
  <c r="V96" i="16"/>
  <c r="V95" i="16"/>
  <c r="V94" i="16"/>
  <c r="V93" i="16"/>
  <c r="V92" i="16"/>
  <c r="V91" i="16"/>
  <c r="V90" i="16"/>
  <c r="V89" i="16"/>
  <c r="V88" i="16"/>
  <c r="V87" i="16"/>
  <c r="V86" i="16"/>
  <c r="V85" i="16"/>
  <c r="V84" i="16"/>
  <c r="V83" i="16"/>
  <c r="V82" i="16"/>
  <c r="V81" i="16"/>
  <c r="V80" i="16"/>
  <c r="V79" i="16"/>
  <c r="V78" i="16"/>
  <c r="V77" i="16"/>
  <c r="V76" i="16"/>
  <c r="V75" i="16"/>
  <c r="V74" i="16"/>
  <c r="V73" i="16"/>
  <c r="V72" i="16"/>
  <c r="V71" i="16"/>
  <c r="V70" i="16"/>
  <c r="V69" i="16"/>
  <c r="V68" i="16"/>
  <c r="V67" i="16"/>
  <c r="V66" i="16"/>
  <c r="V65" i="16"/>
  <c r="V64" i="16"/>
  <c r="V63" i="16"/>
  <c r="V62" i="16"/>
  <c r="V61" i="16"/>
  <c r="V60" i="16"/>
  <c r="V59" i="16"/>
  <c r="V58" i="16"/>
  <c r="V57" i="16"/>
  <c r="V56"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5" i="16"/>
  <c r="V24" i="16"/>
  <c r="V23" i="16"/>
  <c r="V22" i="16"/>
  <c r="V21" i="16"/>
  <c r="V20" i="16"/>
  <c r="V19" i="16"/>
  <c r="V18" i="16"/>
  <c r="V17" i="16"/>
  <c r="V16" i="16"/>
  <c r="V15" i="16"/>
  <c r="V14" i="16"/>
  <c r="V13" i="16"/>
  <c r="V12" i="16"/>
  <c r="V11" i="16"/>
  <c r="V10" i="16"/>
  <c r="V9" i="16"/>
  <c r="V8" i="16"/>
  <c r="X309" i="19"/>
  <c r="W309" i="19"/>
  <c r="X308" i="19"/>
  <c r="W308" i="19"/>
  <c r="X307" i="19"/>
  <c r="W307" i="19"/>
  <c r="X306" i="19"/>
  <c r="W306" i="19"/>
  <c r="X305" i="19"/>
  <c r="W305" i="19"/>
  <c r="X304" i="19"/>
  <c r="W304" i="19"/>
  <c r="X303" i="19"/>
  <c r="W303" i="19"/>
  <c r="X302" i="19"/>
  <c r="W302" i="19"/>
  <c r="X301" i="19"/>
  <c r="W301" i="19"/>
  <c r="X300" i="19"/>
  <c r="W300" i="19"/>
  <c r="X299" i="19"/>
  <c r="W299" i="19"/>
  <c r="X298" i="19"/>
  <c r="W298" i="19"/>
  <c r="X297" i="19"/>
  <c r="W297" i="19"/>
  <c r="X296" i="19"/>
  <c r="W296" i="19"/>
  <c r="X295" i="19"/>
  <c r="W295" i="19"/>
  <c r="X294" i="19"/>
  <c r="W294" i="19"/>
  <c r="X293" i="19"/>
  <c r="W293" i="19"/>
  <c r="X292" i="19"/>
  <c r="W292" i="19"/>
  <c r="X291" i="19"/>
  <c r="W291" i="19"/>
  <c r="X290" i="19"/>
  <c r="W290" i="19"/>
  <c r="X289" i="19"/>
  <c r="W289" i="19"/>
  <c r="X288" i="19"/>
  <c r="W288" i="19"/>
  <c r="X287" i="19"/>
  <c r="W287" i="19"/>
  <c r="X286" i="19"/>
  <c r="W286" i="19"/>
  <c r="X285" i="19"/>
  <c r="W285" i="19"/>
  <c r="X284" i="19"/>
  <c r="W284" i="19"/>
  <c r="X283" i="19"/>
  <c r="W283" i="19"/>
  <c r="X282" i="19"/>
  <c r="W282" i="19"/>
  <c r="X281" i="19"/>
  <c r="W281" i="19"/>
  <c r="X280" i="19"/>
  <c r="W280" i="19"/>
  <c r="X279" i="19"/>
  <c r="W279" i="19"/>
  <c r="X278" i="19"/>
  <c r="W278" i="19"/>
  <c r="X277" i="19"/>
  <c r="W277" i="19"/>
  <c r="X276" i="19"/>
  <c r="W276" i="19"/>
  <c r="X275" i="19"/>
  <c r="W275" i="19"/>
  <c r="X274" i="19"/>
  <c r="W274" i="19"/>
  <c r="X273" i="19"/>
  <c r="W273" i="19"/>
  <c r="X272" i="19"/>
  <c r="W272" i="19"/>
  <c r="X271" i="19"/>
  <c r="W271" i="19"/>
  <c r="X270" i="19"/>
  <c r="W270" i="19"/>
  <c r="X269" i="19"/>
  <c r="W269" i="19"/>
  <c r="X268" i="19"/>
  <c r="W268" i="19"/>
  <c r="X267" i="19"/>
  <c r="W267" i="19"/>
  <c r="X266" i="19"/>
  <c r="W266" i="19"/>
  <c r="X265" i="19"/>
  <c r="W265" i="19"/>
  <c r="X264" i="19"/>
  <c r="W264" i="19"/>
  <c r="X263" i="19"/>
  <c r="W263" i="19"/>
  <c r="X262" i="19"/>
  <c r="W262" i="19"/>
  <c r="X261" i="19"/>
  <c r="W261" i="19"/>
  <c r="X260" i="19"/>
  <c r="W260" i="19"/>
  <c r="X259" i="19"/>
  <c r="W259" i="19"/>
  <c r="X258" i="19"/>
  <c r="W258" i="19"/>
  <c r="X257" i="19"/>
  <c r="W257" i="19"/>
  <c r="X256" i="19"/>
  <c r="W256" i="19"/>
  <c r="X255" i="19"/>
  <c r="W255" i="19"/>
  <c r="X254" i="19"/>
  <c r="W254" i="19"/>
  <c r="X253" i="19"/>
  <c r="W253" i="19"/>
  <c r="X252" i="19"/>
  <c r="W252" i="19"/>
  <c r="X251" i="19"/>
  <c r="W251" i="19"/>
  <c r="X250" i="19"/>
  <c r="W250" i="19"/>
  <c r="X249" i="19"/>
  <c r="W249" i="19"/>
  <c r="X248" i="19"/>
  <c r="W248" i="19"/>
  <c r="X247" i="19"/>
  <c r="W247" i="19"/>
  <c r="X246" i="19"/>
  <c r="W246" i="19"/>
  <c r="X245" i="19"/>
  <c r="W245" i="19"/>
  <c r="X244" i="19"/>
  <c r="W244" i="19"/>
  <c r="X243" i="19"/>
  <c r="W243" i="19"/>
  <c r="X242" i="19"/>
  <c r="W242" i="19"/>
  <c r="X241" i="19"/>
  <c r="W241" i="19"/>
  <c r="X240" i="19"/>
  <c r="W240" i="19"/>
  <c r="X239" i="19"/>
  <c r="W239" i="19"/>
  <c r="X238" i="19"/>
  <c r="W238" i="19"/>
  <c r="X237" i="19"/>
  <c r="W237" i="19"/>
  <c r="X236" i="19"/>
  <c r="W236" i="19"/>
  <c r="X235" i="19"/>
  <c r="W235" i="19"/>
  <c r="X234" i="19"/>
  <c r="W234" i="19"/>
  <c r="X233" i="19"/>
  <c r="W233" i="19"/>
  <c r="X232" i="19"/>
  <c r="W232" i="19"/>
  <c r="X231" i="19"/>
  <c r="W231" i="19"/>
  <c r="X229" i="19"/>
  <c r="W229" i="19"/>
  <c r="X228" i="19"/>
  <c r="W228" i="19"/>
  <c r="X227" i="19"/>
  <c r="W227" i="19"/>
  <c r="X226" i="19"/>
  <c r="W226" i="19"/>
  <c r="X225" i="19"/>
  <c r="W225" i="19"/>
  <c r="X224" i="19"/>
  <c r="W224" i="19"/>
  <c r="X223" i="19"/>
  <c r="W223" i="19"/>
  <c r="X222" i="19"/>
  <c r="W222" i="19"/>
  <c r="X221" i="19"/>
  <c r="W221" i="19"/>
  <c r="X220" i="19"/>
  <c r="W220" i="19"/>
  <c r="X219" i="19"/>
  <c r="W219" i="19"/>
  <c r="X218" i="19"/>
  <c r="W218" i="19"/>
  <c r="X216" i="19"/>
  <c r="W216" i="19"/>
  <c r="X215" i="19"/>
  <c r="W215" i="19"/>
  <c r="X214" i="19"/>
  <c r="W214" i="19"/>
  <c r="X213" i="19"/>
  <c r="W213" i="19"/>
  <c r="X212" i="19"/>
  <c r="W212" i="19"/>
  <c r="X211" i="19"/>
  <c r="W211" i="19"/>
  <c r="X210" i="19"/>
  <c r="W210" i="19"/>
  <c r="X209" i="19"/>
  <c r="W209" i="19"/>
  <c r="X208" i="19"/>
  <c r="W208" i="19"/>
  <c r="X207" i="19"/>
  <c r="W207" i="19"/>
  <c r="X206" i="19"/>
  <c r="W206" i="19"/>
  <c r="X205" i="19"/>
  <c r="W205" i="19"/>
  <c r="X204" i="19"/>
  <c r="W204" i="19"/>
  <c r="X203" i="19"/>
  <c r="W203" i="19"/>
  <c r="X202" i="19"/>
  <c r="W202" i="19"/>
  <c r="X201" i="19"/>
  <c r="W201" i="19"/>
  <c r="X200" i="19"/>
  <c r="W200" i="19"/>
  <c r="X197" i="19"/>
  <c r="W197" i="19"/>
  <c r="X196" i="19"/>
  <c r="W196" i="19"/>
  <c r="X195" i="19"/>
  <c r="W195" i="19"/>
  <c r="X194" i="19"/>
  <c r="W194" i="19"/>
  <c r="X193" i="19"/>
  <c r="W193" i="19"/>
  <c r="X192" i="19"/>
  <c r="W192" i="19"/>
  <c r="X191" i="19"/>
  <c r="W191" i="19"/>
  <c r="X190" i="19"/>
  <c r="W190" i="19"/>
  <c r="X189" i="19"/>
  <c r="W189" i="19"/>
  <c r="X187" i="19"/>
  <c r="W187" i="19"/>
  <c r="X186" i="19"/>
  <c r="W186" i="19"/>
  <c r="X185" i="19"/>
  <c r="W185" i="19"/>
  <c r="X184" i="19"/>
  <c r="W184" i="19"/>
  <c r="X183" i="19"/>
  <c r="W183" i="19"/>
  <c r="X182" i="19"/>
  <c r="W182" i="19"/>
  <c r="X181" i="19"/>
  <c r="W181" i="19"/>
  <c r="X180" i="19"/>
  <c r="W180" i="19"/>
  <c r="X179" i="19"/>
  <c r="W179" i="19"/>
  <c r="X178" i="19"/>
  <c r="W178" i="19"/>
  <c r="X177" i="19"/>
  <c r="W177" i="19"/>
  <c r="X176" i="19"/>
  <c r="W176" i="19"/>
  <c r="X175" i="19"/>
  <c r="W175" i="19"/>
  <c r="X174" i="19"/>
  <c r="W174" i="19"/>
  <c r="X173" i="19"/>
  <c r="W173" i="19"/>
  <c r="X172" i="19"/>
  <c r="W172" i="19"/>
  <c r="X171" i="19"/>
  <c r="W171" i="19"/>
  <c r="X170" i="19"/>
  <c r="W170" i="19"/>
  <c r="X169" i="19"/>
  <c r="W169" i="19"/>
  <c r="X168" i="19"/>
  <c r="W168" i="19"/>
  <c r="X167" i="19"/>
  <c r="W167" i="19"/>
  <c r="X166" i="19"/>
  <c r="W166" i="19"/>
  <c r="X165" i="19"/>
  <c r="W165" i="19"/>
  <c r="X164" i="19"/>
  <c r="W164" i="19"/>
  <c r="X163" i="19"/>
  <c r="W163" i="19"/>
  <c r="X162" i="19"/>
  <c r="W162" i="19"/>
  <c r="X161" i="19"/>
  <c r="W161" i="19"/>
  <c r="X160" i="19"/>
  <c r="W160" i="19"/>
  <c r="X159" i="19"/>
  <c r="W159" i="19"/>
  <c r="X158" i="19"/>
  <c r="W158" i="19"/>
  <c r="X157" i="19"/>
  <c r="W157" i="19"/>
  <c r="X156" i="19"/>
  <c r="W156" i="19"/>
  <c r="X155" i="19"/>
  <c r="W155" i="19"/>
  <c r="X154" i="19"/>
  <c r="W154" i="19"/>
  <c r="X153" i="19"/>
  <c r="W153" i="19"/>
  <c r="X152" i="19"/>
  <c r="W152" i="19"/>
  <c r="X151" i="19"/>
  <c r="W151" i="19"/>
  <c r="X150" i="19"/>
  <c r="W150" i="19"/>
  <c r="X149" i="19"/>
  <c r="W149" i="19"/>
  <c r="X148" i="19"/>
  <c r="W148" i="19"/>
  <c r="X146" i="19"/>
  <c r="W146" i="19"/>
  <c r="X145" i="19"/>
  <c r="W145" i="19"/>
  <c r="X144" i="19"/>
  <c r="W144" i="19"/>
  <c r="X143" i="19"/>
  <c r="W143" i="19"/>
  <c r="X142" i="19"/>
  <c r="W142" i="19"/>
  <c r="X140" i="19"/>
  <c r="W140" i="19"/>
  <c r="X139" i="19"/>
  <c r="W139" i="19"/>
  <c r="X138" i="19"/>
  <c r="W138" i="19"/>
  <c r="X137" i="19"/>
  <c r="W137" i="19"/>
  <c r="X136" i="19"/>
  <c r="W136" i="19"/>
  <c r="X135" i="19"/>
  <c r="W135" i="19"/>
  <c r="X134" i="19"/>
  <c r="W134" i="19"/>
  <c r="X133" i="19"/>
  <c r="W133" i="19"/>
  <c r="X132" i="19"/>
  <c r="W132" i="19"/>
  <c r="X131" i="19"/>
  <c r="W131" i="19"/>
  <c r="X130" i="19"/>
  <c r="W130" i="19"/>
  <c r="X129" i="19"/>
  <c r="W129" i="19"/>
  <c r="X128" i="19"/>
  <c r="W128" i="19"/>
  <c r="X127" i="19"/>
  <c r="W127" i="19"/>
  <c r="X126" i="19"/>
  <c r="W126" i="19"/>
  <c r="X125" i="19"/>
  <c r="W125" i="19"/>
  <c r="X124" i="19"/>
  <c r="W124" i="19"/>
  <c r="X123" i="19"/>
  <c r="W123" i="19"/>
  <c r="X122" i="19"/>
  <c r="W122" i="19"/>
  <c r="X121" i="19"/>
  <c r="W121" i="19"/>
  <c r="X120" i="19"/>
  <c r="W120" i="19"/>
  <c r="X119" i="19"/>
  <c r="W119" i="19"/>
  <c r="X118" i="19"/>
  <c r="W118" i="19"/>
  <c r="X116" i="19"/>
  <c r="W116" i="19"/>
  <c r="X115" i="19"/>
  <c r="W115" i="19"/>
  <c r="X114" i="19"/>
  <c r="W114" i="19"/>
  <c r="X113" i="19"/>
  <c r="W113" i="19"/>
  <c r="X112" i="19"/>
  <c r="W112" i="19"/>
  <c r="X111" i="19"/>
  <c r="W111" i="19"/>
  <c r="X110" i="19"/>
  <c r="W110" i="19"/>
  <c r="X109" i="19"/>
  <c r="W109" i="19"/>
  <c r="X108" i="19"/>
  <c r="W108" i="19"/>
  <c r="X107" i="19"/>
  <c r="W107" i="19"/>
  <c r="X106" i="19"/>
  <c r="W106" i="19"/>
  <c r="X105" i="19"/>
  <c r="W105" i="19"/>
  <c r="X104" i="19"/>
  <c r="W104" i="19"/>
  <c r="X103" i="19"/>
  <c r="W103" i="19"/>
  <c r="X102" i="19"/>
  <c r="W102" i="19"/>
  <c r="X101" i="19"/>
  <c r="W101" i="19"/>
  <c r="X99" i="19"/>
  <c r="W99" i="19"/>
  <c r="X98" i="19"/>
  <c r="W98" i="19"/>
  <c r="X97" i="19"/>
  <c r="W97" i="19"/>
  <c r="X96" i="19"/>
  <c r="W96" i="19"/>
  <c r="X95" i="19"/>
  <c r="W95" i="19"/>
  <c r="X94" i="19"/>
  <c r="W94" i="19"/>
  <c r="X93" i="19"/>
  <c r="W93" i="19"/>
  <c r="X92" i="19"/>
  <c r="W92" i="19"/>
  <c r="X91" i="19"/>
  <c r="W91" i="19"/>
  <c r="X90" i="19"/>
  <c r="W90" i="19"/>
  <c r="X89" i="19"/>
  <c r="W89" i="19"/>
  <c r="X88" i="19"/>
  <c r="W88" i="19"/>
  <c r="X87" i="19"/>
  <c r="W87" i="19"/>
  <c r="X86" i="19"/>
  <c r="W86" i="19"/>
  <c r="X85" i="19"/>
  <c r="W85" i="19"/>
  <c r="X84" i="19"/>
  <c r="W84" i="19"/>
  <c r="X83" i="19"/>
  <c r="W83" i="19"/>
  <c r="X82" i="19"/>
  <c r="W82" i="19"/>
  <c r="X81" i="19"/>
  <c r="W81" i="19"/>
  <c r="X80" i="19"/>
  <c r="W80" i="19"/>
  <c r="X79" i="19"/>
  <c r="W79" i="19"/>
  <c r="X78" i="19"/>
  <c r="W78" i="19"/>
  <c r="X77" i="19"/>
  <c r="W77" i="19"/>
  <c r="X76" i="19"/>
  <c r="W76" i="19"/>
  <c r="X75" i="19"/>
  <c r="W75" i="19"/>
  <c r="X74" i="19"/>
  <c r="W74" i="19"/>
  <c r="X73" i="19"/>
  <c r="W73" i="19"/>
  <c r="X72" i="19"/>
  <c r="W72" i="19"/>
  <c r="X71" i="19"/>
  <c r="W71" i="19"/>
  <c r="X70" i="19"/>
  <c r="W70" i="19"/>
  <c r="X69" i="19"/>
  <c r="W69" i="19"/>
  <c r="X68" i="19"/>
  <c r="W68" i="19"/>
  <c r="X67" i="19"/>
  <c r="W67" i="19"/>
  <c r="X66" i="19"/>
  <c r="W66" i="19"/>
  <c r="X65" i="19"/>
  <c r="W65" i="19"/>
  <c r="X64" i="19"/>
  <c r="W64" i="19"/>
  <c r="X63" i="19"/>
  <c r="W63" i="19"/>
  <c r="X62" i="19"/>
  <c r="W62" i="19"/>
  <c r="X61" i="19"/>
  <c r="W61" i="19"/>
  <c r="X60" i="19"/>
  <c r="W60" i="19"/>
  <c r="X59" i="19"/>
  <c r="W59" i="19"/>
  <c r="X58" i="19"/>
  <c r="W58" i="19"/>
  <c r="X57" i="19"/>
  <c r="W57" i="19"/>
  <c r="X56" i="19"/>
  <c r="W56" i="19"/>
  <c r="X55" i="19"/>
  <c r="W55" i="19"/>
  <c r="X54" i="19"/>
  <c r="W54" i="19"/>
  <c r="X53" i="19"/>
  <c r="W53" i="19"/>
  <c r="X52" i="19"/>
  <c r="W52" i="19"/>
  <c r="X51" i="19"/>
  <c r="W51" i="19"/>
  <c r="X50" i="19"/>
  <c r="W50" i="19"/>
  <c r="X49" i="19"/>
  <c r="W49" i="19"/>
  <c r="X48" i="19"/>
  <c r="W48" i="19"/>
  <c r="X47" i="19"/>
  <c r="W47" i="19"/>
  <c r="X46" i="19"/>
  <c r="W46" i="19"/>
  <c r="X45" i="19"/>
  <c r="W45" i="19"/>
  <c r="X44" i="19"/>
  <c r="W44" i="19"/>
  <c r="X43" i="19"/>
  <c r="W43" i="19"/>
  <c r="X42" i="19"/>
  <c r="W42" i="19"/>
  <c r="X41" i="19"/>
  <c r="W41" i="19"/>
  <c r="X38" i="19"/>
  <c r="W38" i="19"/>
  <c r="X37" i="19"/>
  <c r="W37" i="19"/>
  <c r="X36" i="19"/>
  <c r="W36" i="19"/>
  <c r="X35" i="19"/>
  <c r="W35" i="19"/>
  <c r="X34" i="19"/>
  <c r="W34" i="19"/>
  <c r="X32" i="19"/>
  <c r="W32" i="19"/>
  <c r="X31" i="19"/>
  <c r="W31" i="19"/>
  <c r="X30" i="19"/>
  <c r="W30" i="19"/>
  <c r="X29" i="19"/>
  <c r="W29" i="19"/>
  <c r="X28" i="19"/>
  <c r="W28" i="19"/>
  <c r="X27" i="19"/>
  <c r="W27" i="19"/>
  <c r="X26" i="19"/>
  <c r="W26" i="19"/>
  <c r="X25" i="19"/>
  <c r="W25" i="19"/>
  <c r="X24" i="19"/>
  <c r="W24" i="19"/>
  <c r="X23" i="19"/>
  <c r="W23" i="19"/>
  <c r="X22" i="19"/>
  <c r="W22" i="19"/>
  <c r="X21" i="19"/>
  <c r="W21" i="19"/>
  <c r="X20" i="19"/>
  <c r="W20" i="19"/>
  <c r="X19" i="19"/>
  <c r="W19" i="19"/>
  <c r="X18" i="19"/>
  <c r="W18" i="19"/>
  <c r="X17" i="19"/>
  <c r="W17" i="19"/>
  <c r="X16" i="19"/>
  <c r="W16" i="19"/>
  <c r="X15" i="19"/>
  <c r="W15" i="19"/>
  <c r="X14" i="19"/>
  <c r="W14" i="19"/>
  <c r="X13" i="19"/>
  <c r="W13" i="19"/>
  <c r="X12" i="19"/>
  <c r="W12" i="19"/>
  <c r="X11" i="19"/>
  <c r="W11" i="19"/>
  <c r="X10" i="19"/>
  <c r="W10" i="19"/>
  <c r="X9" i="19"/>
  <c r="W9" i="19"/>
  <c r="X8" i="19"/>
  <c r="AM3" i="14"/>
  <c r="AL3" i="14"/>
  <c r="AK3" i="14"/>
  <c r="AJ3" i="14"/>
  <c r="AI3" i="14"/>
  <c r="AG3" i="14"/>
  <c r="AF3" i="14"/>
  <c r="AE3" i="14"/>
  <c r="AD3" i="14"/>
  <c r="AC3" i="14"/>
  <c r="AA3" i="14"/>
  <c r="Z3" i="14"/>
  <c r="Y3" i="14"/>
  <c r="X3" i="14"/>
  <c r="W3" i="14"/>
  <c r="U3" i="14"/>
  <c r="T3" i="14"/>
  <c r="S3" i="14"/>
  <c r="R3" i="14"/>
  <c r="Q3" i="14"/>
  <c r="I2" i="14"/>
  <c r="I3" i="14"/>
  <c r="H3" i="14"/>
  <c r="G3" i="14"/>
  <c r="F3" i="14"/>
  <c r="E3" i="14"/>
  <c r="O3" i="14"/>
  <c r="N3" i="14"/>
  <c r="M2" i="14"/>
  <c r="M3" i="14"/>
  <c r="L2" i="14"/>
  <c r="L3" i="14"/>
  <c r="K3" i="14"/>
  <c r="U3" i="19"/>
  <c r="T3" i="19"/>
  <c r="S3" i="19"/>
  <c r="R2" i="19"/>
  <c r="Q3" i="19"/>
  <c r="Q2" i="19" s="1"/>
  <c r="R3" i="19"/>
  <c r="O3" i="19"/>
  <c r="N3" i="19"/>
  <c r="M3" i="19"/>
  <c r="M2" i="19" s="1"/>
  <c r="L3" i="19"/>
  <c r="J3" i="19"/>
  <c r="I3" i="19"/>
  <c r="I2" i="19" s="1"/>
  <c r="H3" i="19"/>
  <c r="G3" i="19"/>
  <c r="E3" i="19"/>
  <c r="E2" i="19" s="1"/>
  <c r="C3" i="19"/>
  <c r="D3" i="19"/>
  <c r="C316" i="16"/>
  <c r="D4" i="19"/>
  <c r="C2" i="19" l="1"/>
  <c r="K2" i="14"/>
  <c r="O2" i="14"/>
  <c r="F2" i="14"/>
  <c r="G2" i="14"/>
  <c r="H2" i="14"/>
  <c r="N2" i="14"/>
  <c r="AI2" i="14"/>
  <c r="E2" i="14"/>
  <c r="L2" i="19"/>
  <c r="S2" i="19"/>
  <c r="N2" i="19"/>
  <c r="H2" i="19"/>
  <c r="T2" i="19"/>
  <c r="O2" i="19"/>
  <c r="U2" i="19"/>
  <c r="G2" i="19"/>
  <c r="J2" i="19"/>
  <c r="D2" i="19"/>
  <c r="C20" i="6" l="1"/>
  <c r="C8" i="18"/>
  <c r="AI5" i="14" l="1"/>
  <c r="AJ5" i="14" s="1"/>
  <c r="AK5" i="14" s="1"/>
  <c r="AL5" i="14" s="1"/>
  <c r="AM5" i="14" s="1"/>
  <c r="AC5" i="14"/>
  <c r="AD5" i="14" s="1"/>
  <c r="AE5" i="14" s="1"/>
  <c r="AF5" i="14" s="1"/>
  <c r="AG5" i="14" s="1"/>
  <c r="W5" i="14"/>
  <c r="X5" i="14" s="1"/>
  <c r="Y5" i="14" s="1"/>
  <c r="Z5" i="14" s="1"/>
  <c r="AA5" i="14" s="1"/>
  <c r="Q5" i="14"/>
  <c r="R5" i="14" s="1"/>
  <c r="S5" i="14" s="1"/>
  <c r="T5" i="14" s="1"/>
  <c r="U5" i="14" s="1"/>
  <c r="K5" i="14"/>
  <c r="L5" i="14" s="1"/>
  <c r="M5" i="14" s="1"/>
  <c r="N5" i="14" s="1"/>
  <c r="O5" i="14" s="1"/>
  <c r="E5" i="14"/>
  <c r="F5" i="14" s="1"/>
  <c r="G5" i="14" s="1"/>
  <c r="H5" i="14" s="1"/>
  <c r="I5" i="14" s="1"/>
  <c r="V20" i="15" l="1"/>
  <c r="U20" i="15"/>
  <c r="T20" i="15"/>
  <c r="R20" i="15"/>
  <c r="Q20" i="15"/>
  <c r="P20" i="15"/>
  <c r="O20" i="15"/>
  <c r="M20" i="15"/>
  <c r="L20" i="15"/>
  <c r="K20" i="15"/>
  <c r="J20" i="15"/>
  <c r="H20" i="15"/>
  <c r="A1" i="14" l="1"/>
  <c r="AM2" i="14"/>
  <c r="AL2" i="14"/>
  <c r="AK2" i="14"/>
  <c r="AJ2" i="14"/>
  <c r="AG2" i="14"/>
  <c r="AF2" i="14"/>
  <c r="AE2" i="14"/>
  <c r="AD2" i="14"/>
  <c r="AC2" i="14"/>
  <c r="AA2" i="14"/>
  <c r="Z2" i="14"/>
  <c r="Y2" i="14"/>
  <c r="X2" i="14"/>
  <c r="W2" i="14"/>
  <c r="U2" i="14"/>
  <c r="T2" i="14"/>
  <c r="S2" i="14"/>
  <c r="R2" i="14"/>
  <c r="Q2" i="14"/>
  <c r="C1" i="17"/>
  <c r="C1" i="13"/>
  <c r="C1" i="20"/>
  <c r="C3" i="8"/>
  <c r="D3" i="11"/>
  <c r="C3" i="11"/>
  <c r="D3" i="16"/>
  <c r="C3" i="16"/>
  <c r="U3" i="16"/>
  <c r="T3" i="16"/>
  <c r="S3" i="16"/>
  <c r="R3" i="16"/>
  <c r="Q3" i="16"/>
  <c r="O3" i="16"/>
  <c r="N3" i="16"/>
  <c r="M3" i="16"/>
  <c r="L3" i="16"/>
  <c r="J3" i="16"/>
  <c r="I3" i="16"/>
  <c r="H3" i="16"/>
  <c r="G3" i="16"/>
  <c r="U3" i="11"/>
  <c r="T3" i="11"/>
  <c r="S3" i="11"/>
  <c r="R3" i="11"/>
  <c r="Q3" i="11"/>
  <c r="O3" i="11"/>
  <c r="N3" i="11"/>
  <c r="M3" i="11"/>
  <c r="L3" i="11"/>
  <c r="J3" i="11"/>
  <c r="I3" i="11"/>
  <c r="H3" i="11"/>
  <c r="G3" i="11"/>
  <c r="U3" i="8"/>
  <c r="T3" i="8"/>
  <c r="S3" i="8"/>
  <c r="R3" i="8"/>
  <c r="Q3" i="8"/>
  <c r="O3" i="8"/>
  <c r="N3" i="8"/>
  <c r="M3" i="8"/>
  <c r="L3" i="8"/>
  <c r="J3" i="8"/>
  <c r="I3" i="8"/>
  <c r="H3" i="8"/>
  <c r="G3" i="8"/>
  <c r="E3" i="16"/>
  <c r="E3" i="11"/>
  <c r="E3" i="8"/>
  <c r="D3" i="8"/>
  <c r="F3" i="8"/>
  <c r="A1" i="19"/>
  <c r="B61" i="15"/>
  <c r="B14" i="6"/>
  <c r="A3" i="6"/>
  <c r="A24" i="6"/>
  <c r="T9" i="16" l="1"/>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44" i="16"/>
  <c r="T45" i="16"/>
  <c r="T46" i="16"/>
  <c r="T47" i="16"/>
  <c r="T48" i="16"/>
  <c r="T49" i="16"/>
  <c r="T50" i="16"/>
  <c r="T51" i="16"/>
  <c r="T52" i="16"/>
  <c r="T53" i="16"/>
  <c r="T54" i="16"/>
  <c r="T55" i="16"/>
  <c r="T56" i="16"/>
  <c r="T57" i="16"/>
  <c r="T58" i="16"/>
  <c r="T59" i="16"/>
  <c r="T60" i="16"/>
  <c r="T61" i="16"/>
  <c r="T62" i="16"/>
  <c r="T63" i="16"/>
  <c r="T64" i="16"/>
  <c r="T65" i="16"/>
  <c r="T66" i="16"/>
  <c r="T67" i="16"/>
  <c r="T68" i="16"/>
  <c r="T69" i="16"/>
  <c r="T70" i="16"/>
  <c r="T71" i="16"/>
  <c r="T72" i="16"/>
  <c r="T73" i="16"/>
  <c r="T74" i="16"/>
  <c r="T75" i="16"/>
  <c r="T76" i="16"/>
  <c r="T77" i="16"/>
  <c r="T78" i="16"/>
  <c r="T79" i="16"/>
  <c r="T80" i="16"/>
  <c r="T81" i="16"/>
  <c r="T82" i="16"/>
  <c r="T83" i="16"/>
  <c r="T84" i="16"/>
  <c r="T85" i="16"/>
  <c r="T86" i="16"/>
  <c r="T87" i="16"/>
  <c r="T88" i="16"/>
  <c r="T89" i="16"/>
  <c r="T90" i="16"/>
  <c r="T91" i="16"/>
  <c r="T92" i="16"/>
  <c r="T93" i="16"/>
  <c r="T94" i="16"/>
  <c r="T95" i="16"/>
  <c r="T96" i="16"/>
  <c r="T97" i="16"/>
  <c r="T98" i="16"/>
  <c r="T99" i="16"/>
  <c r="T100" i="16"/>
  <c r="T101" i="16"/>
  <c r="T102" i="16"/>
  <c r="T103" i="16"/>
  <c r="T104" i="16"/>
  <c r="T105" i="16"/>
  <c r="T106" i="16"/>
  <c r="T107" i="16"/>
  <c r="T108" i="16"/>
  <c r="T109" i="16"/>
  <c r="T110" i="16"/>
  <c r="T111" i="16"/>
  <c r="T112" i="16"/>
  <c r="T113" i="16"/>
  <c r="T114" i="16"/>
  <c r="T115" i="16"/>
  <c r="T116" i="16"/>
  <c r="T117" i="16"/>
  <c r="T118" i="16"/>
  <c r="T119" i="16"/>
  <c r="T120" i="16"/>
  <c r="T121" i="16"/>
  <c r="T122" i="16"/>
  <c r="T123" i="16"/>
  <c r="T124" i="16"/>
  <c r="T125" i="16"/>
  <c r="T126" i="16"/>
  <c r="T127" i="16"/>
  <c r="T128" i="16"/>
  <c r="T129" i="16"/>
  <c r="T130" i="16"/>
  <c r="T131" i="16"/>
  <c r="T132" i="16"/>
  <c r="T133" i="16"/>
  <c r="T134" i="16"/>
  <c r="T135" i="16"/>
  <c r="T136" i="16"/>
  <c r="T137" i="16"/>
  <c r="T138" i="16"/>
  <c r="T139" i="16"/>
  <c r="T140" i="16"/>
  <c r="T141" i="16"/>
  <c r="T142" i="16"/>
  <c r="T143" i="16"/>
  <c r="T144" i="16"/>
  <c r="T145" i="16"/>
  <c r="T146" i="16"/>
  <c r="T147" i="16"/>
  <c r="T148" i="16"/>
  <c r="T149" i="16"/>
  <c r="T150" i="16"/>
  <c r="T151" i="16"/>
  <c r="T152" i="16"/>
  <c r="T153" i="16"/>
  <c r="T154" i="16"/>
  <c r="T155" i="16"/>
  <c r="T156" i="16"/>
  <c r="T157" i="16"/>
  <c r="T158" i="16"/>
  <c r="T159" i="16"/>
  <c r="T160" i="16"/>
  <c r="T161" i="16"/>
  <c r="T162" i="16"/>
  <c r="T163" i="16"/>
  <c r="T164" i="16"/>
  <c r="T165" i="16"/>
  <c r="T166" i="16"/>
  <c r="T167" i="16"/>
  <c r="T168" i="16"/>
  <c r="T169" i="16"/>
  <c r="T170" i="16"/>
  <c r="T171" i="16"/>
  <c r="T172" i="16"/>
  <c r="T173" i="16"/>
  <c r="T174" i="16"/>
  <c r="T175" i="16"/>
  <c r="T176" i="16"/>
  <c r="T177" i="16"/>
  <c r="T178" i="16"/>
  <c r="T179" i="16"/>
  <c r="T180" i="16"/>
  <c r="T181" i="16"/>
  <c r="T182" i="16"/>
  <c r="T183" i="16"/>
  <c r="T184" i="16"/>
  <c r="T185" i="16"/>
  <c r="T186" i="16"/>
  <c r="T187" i="16"/>
  <c r="T188" i="16"/>
  <c r="T189" i="16"/>
  <c r="T190" i="16"/>
  <c r="T191" i="16"/>
  <c r="T192" i="16"/>
  <c r="T193" i="16"/>
  <c r="T194" i="16"/>
  <c r="T195" i="16"/>
  <c r="T196" i="16"/>
  <c r="T197" i="16"/>
  <c r="T198" i="16"/>
  <c r="T199" i="16"/>
  <c r="T200" i="16"/>
  <c r="T201" i="16"/>
  <c r="T202" i="16"/>
  <c r="T203" i="16"/>
  <c r="T204" i="16"/>
  <c r="T205" i="16"/>
  <c r="T206" i="16"/>
  <c r="T207" i="16"/>
  <c r="T208" i="16"/>
  <c r="T209" i="16"/>
  <c r="T210" i="16"/>
  <c r="T211" i="16"/>
  <c r="T212" i="16"/>
  <c r="T213" i="16"/>
  <c r="T214" i="16"/>
  <c r="T215" i="16"/>
  <c r="T216" i="16"/>
  <c r="T217" i="16"/>
  <c r="T218" i="16"/>
  <c r="T219" i="16"/>
  <c r="T220" i="16"/>
  <c r="T221" i="16"/>
  <c r="T222" i="16"/>
  <c r="T223" i="16"/>
  <c r="T224" i="16"/>
  <c r="T225" i="16"/>
  <c r="T226" i="16"/>
  <c r="T227" i="16"/>
  <c r="T228" i="16"/>
  <c r="T229" i="16"/>
  <c r="T230" i="16"/>
  <c r="T231" i="16"/>
  <c r="T232" i="16"/>
  <c r="T233" i="16"/>
  <c r="T234" i="16"/>
  <c r="T235" i="16"/>
  <c r="T236" i="16"/>
  <c r="T237" i="16"/>
  <c r="T238" i="16"/>
  <c r="T239" i="16"/>
  <c r="T240" i="16"/>
  <c r="T241" i="16"/>
  <c r="T242" i="16"/>
  <c r="T243" i="16"/>
  <c r="T244" i="16"/>
  <c r="T245" i="16"/>
  <c r="T246" i="16"/>
  <c r="T247" i="16"/>
  <c r="T248" i="16"/>
  <c r="T249" i="16"/>
  <c r="T250" i="16"/>
  <c r="T251" i="16"/>
  <c r="T252" i="16"/>
  <c r="T253" i="16"/>
  <c r="T254" i="16"/>
  <c r="T255" i="16"/>
  <c r="T256" i="16"/>
  <c r="T257" i="16"/>
  <c r="T258" i="16"/>
  <c r="T259" i="16"/>
  <c r="T260" i="16"/>
  <c r="T261" i="16"/>
  <c r="T262" i="16"/>
  <c r="T263" i="16"/>
  <c r="T264" i="16"/>
  <c r="T265" i="16"/>
  <c r="T266" i="16"/>
  <c r="T267" i="16"/>
  <c r="T268" i="16"/>
  <c r="T269" i="16"/>
  <c r="T270" i="16"/>
  <c r="T271" i="16"/>
  <c r="T272" i="16"/>
  <c r="T273" i="16"/>
  <c r="T274" i="16"/>
  <c r="T275" i="16"/>
  <c r="T276" i="16"/>
  <c r="T277" i="16"/>
  <c r="T278" i="16"/>
  <c r="T279" i="16"/>
  <c r="T280" i="16"/>
  <c r="T281" i="16"/>
  <c r="T282" i="16"/>
  <c r="T283" i="16"/>
  <c r="T284" i="16"/>
  <c r="T285" i="16"/>
  <c r="T286" i="16"/>
  <c r="T287" i="16"/>
  <c r="T288" i="16"/>
  <c r="T289" i="16"/>
  <c r="T290" i="16"/>
  <c r="T291" i="16"/>
  <c r="T292" i="16"/>
  <c r="T293" i="16"/>
  <c r="T294" i="16"/>
  <c r="T295" i="16"/>
  <c r="T296" i="16"/>
  <c r="T297" i="16"/>
  <c r="T298" i="16"/>
  <c r="T299" i="16"/>
  <c r="T300" i="16"/>
  <c r="T301" i="16"/>
  <c r="T302" i="16"/>
  <c r="T303" i="16"/>
  <c r="T304" i="16"/>
  <c r="T305" i="16"/>
  <c r="T306" i="16"/>
  <c r="T307" i="16"/>
  <c r="T308" i="16"/>
  <c r="T309" i="16"/>
  <c r="T310" i="16"/>
  <c r="T8" i="16"/>
  <c r="S316" i="11" l="1"/>
  <c r="R316" i="11"/>
  <c r="Q316" i="11"/>
  <c r="O316" i="11"/>
  <c r="M316" i="11"/>
  <c r="L316" i="11"/>
  <c r="J316" i="11"/>
  <c r="I316" i="11"/>
  <c r="H316" i="11"/>
  <c r="G316" i="11"/>
  <c r="E316" i="11"/>
  <c r="G316" i="16" l="1"/>
  <c r="H316" i="16"/>
  <c r="I316" i="16"/>
  <c r="J316" i="16"/>
  <c r="L316" i="16"/>
  <c r="O316" i="16"/>
  <c r="Q316" i="16"/>
  <c r="R316" i="16"/>
  <c r="S316" i="16"/>
  <c r="T316" i="16"/>
  <c r="U316" i="16"/>
  <c r="D316" i="16"/>
  <c r="C303" i="17"/>
  <c r="C303" i="13"/>
  <c r="C53" i="13" l="1"/>
  <c r="C53" i="17"/>
  <c r="C31" i="17"/>
  <c r="C31" i="13"/>
  <c r="G29" i="11" l="1"/>
  <c r="H29" i="11"/>
  <c r="I29" i="11"/>
  <c r="J29" i="11"/>
  <c r="L29" i="11"/>
  <c r="M29" i="11"/>
  <c r="N29" i="11"/>
  <c r="O29" i="11"/>
  <c r="Q29" i="11"/>
  <c r="R29" i="11"/>
  <c r="S29" i="11"/>
  <c r="E29" i="11"/>
  <c r="D29" i="11"/>
  <c r="D316" i="11" s="1"/>
  <c r="C29" i="11"/>
  <c r="C316" i="11" s="1"/>
  <c r="F29" i="16"/>
  <c r="E29" i="16"/>
  <c r="E316" i="16" s="1"/>
  <c r="I7" i="14" l="1"/>
  <c r="F7" i="14"/>
  <c r="G7" i="14"/>
  <c r="H7" i="14"/>
  <c r="E7" i="14"/>
  <c r="B62" i="15" l="1"/>
  <c r="B63" i="15" s="1"/>
  <c r="B64" i="15" s="1"/>
  <c r="B65" i="15" s="1"/>
  <c r="E53" i="15"/>
  <c r="F33" i="15"/>
  <c r="F32" i="15"/>
  <c r="E32" i="15"/>
  <c r="C2" i="15" l="1"/>
  <c r="A13" i="15" s="1"/>
  <c r="G18" i="15" l="1"/>
  <c r="H18" i="15"/>
  <c r="G13" i="15"/>
  <c r="F13" i="15"/>
  <c r="F35" i="15" s="1"/>
  <c r="B13" i="15"/>
  <c r="D13" i="15"/>
  <c r="J13" i="15"/>
  <c r="E49" i="15" s="1"/>
  <c r="U13" i="15"/>
  <c r="O13" i="15"/>
  <c r="F49" i="15" s="1"/>
  <c r="T13" i="15"/>
  <c r="C13" i="15"/>
  <c r="V13" i="15"/>
  <c r="E34" i="15" s="1"/>
  <c r="K13" i="15"/>
  <c r="R13" i="15"/>
  <c r="F52" i="15" s="1"/>
  <c r="M13" i="15"/>
  <c r="E52" i="15" s="1"/>
  <c r="Q13" i="15"/>
  <c r="F50" i="15" s="1"/>
  <c r="H13" i="15"/>
  <c r="P13" i="15"/>
  <c r="L13" i="15"/>
  <c r="E50" i="15" s="1"/>
  <c r="E64" i="15"/>
  <c r="A18" i="15"/>
  <c r="F18" i="15" s="1"/>
  <c r="E61" i="15"/>
  <c r="E65" i="15"/>
  <c r="E63" i="15"/>
  <c r="E62" i="15"/>
  <c r="R18" i="15" l="1"/>
  <c r="E31" i="15" s="1"/>
  <c r="B18" i="15"/>
  <c r="Q18" i="15"/>
  <c r="D18" i="15"/>
  <c r="M18" i="15"/>
  <c r="F27" i="15" s="1"/>
  <c r="L18" i="15"/>
  <c r="F25" i="15" s="1"/>
  <c r="K18" i="15"/>
  <c r="T18" i="15"/>
  <c r="P18" i="15"/>
  <c r="O18" i="15"/>
  <c r="E28" i="15" s="1"/>
  <c r="C18" i="15"/>
  <c r="V18" i="15"/>
  <c r="U18" i="15"/>
  <c r="J18" i="15"/>
  <c r="E24" i="15" s="1"/>
  <c r="E51" i="15"/>
  <c r="E54" i="15" s="1"/>
  <c r="F73" i="15"/>
  <c r="E13" i="15"/>
  <c r="E42" i="15"/>
  <c r="E44" i="15"/>
  <c r="F34" i="15"/>
  <c r="E67" i="15"/>
  <c r="E37" i="15"/>
  <c r="F37" i="15"/>
  <c r="F51" i="15"/>
  <c r="F54" i="15" s="1"/>
  <c r="E73" i="15"/>
  <c r="E35" i="15"/>
  <c r="E45" i="15" s="1"/>
  <c r="G45" i="15" s="1"/>
  <c r="G73" i="15"/>
  <c r="E27" i="15" l="1"/>
  <c r="I32" i="15"/>
  <c r="F30" i="15"/>
  <c r="F26" i="15"/>
  <c r="E26" i="15"/>
  <c r="E18" i="15"/>
  <c r="E30" i="15"/>
  <c r="F28" i="15"/>
  <c r="F31" i="15"/>
  <c r="E25" i="15"/>
  <c r="F24" i="15"/>
  <c r="E43" i="15"/>
  <c r="F36" i="15"/>
  <c r="E36" i="15"/>
  <c r="E29" i="15"/>
  <c r="F29" i="15"/>
  <c r="F38" i="15" l="1"/>
  <c r="E38" i="15"/>
  <c r="F316" i="8"/>
  <c r="E316" i="8"/>
  <c r="G38" i="15" l="1"/>
  <c r="U316" i="8"/>
  <c r="T316" i="8"/>
  <c r="S316" i="8"/>
  <c r="Q316" i="8"/>
  <c r="P316" i="8"/>
  <c r="O316" i="8"/>
  <c r="N316" i="8"/>
  <c r="L316" i="8"/>
  <c r="K316" i="8"/>
  <c r="J316" i="8"/>
  <c r="I316" i="8"/>
  <c r="G316" i="8"/>
  <c r="D316" i="8"/>
  <c r="C3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9" authorId="0" shapeId="0" xr:uid="{4851AF48-B607-4547-A8FD-100EBE2E0F32}">
      <text>
        <r>
          <rPr>
            <b/>
            <sz val="9"/>
            <color indexed="81"/>
            <rFont val="Tahoma"/>
            <family val="2"/>
          </rPr>
          <t>Becky Dzingeleski:</t>
        </r>
        <r>
          <rPr>
            <sz val="9"/>
            <color indexed="81"/>
            <rFont val="Tahoma"/>
            <family val="2"/>
          </rPr>
          <t xml:space="preserve">
Per FOD - new unit.  TSERS Contributions began in 2018</t>
        </r>
      </text>
    </comment>
    <comment ref="B354" authorId="0" shapeId="0" xr:uid="{F03E4596-4551-4901-BEFC-669A7D532D1B}">
      <text>
        <r>
          <rPr>
            <b/>
            <sz val="9"/>
            <color indexed="81"/>
            <rFont val="Tahoma"/>
            <family val="2"/>
          </rPr>
          <t>Becky Dzingeleski:</t>
        </r>
        <r>
          <rPr>
            <sz val="9"/>
            <color indexed="81"/>
            <rFont val="Tahoma"/>
            <family val="2"/>
          </rPr>
          <t xml:space="preserve">
Inactive but still have runouts of prior allocations.</t>
        </r>
      </text>
    </comment>
    <comment ref="B394" authorId="0" shapeId="0" xr:uid="{F6800587-4E74-41A0-979D-4534C13AB0A4}">
      <text>
        <r>
          <rPr>
            <b/>
            <sz val="9"/>
            <color indexed="81"/>
            <rFont val="Tahoma"/>
            <family val="2"/>
          </rPr>
          <t>Becky Dzingeleski:</t>
        </r>
        <r>
          <rPr>
            <sz val="9"/>
            <color indexed="81"/>
            <rFont val="Tahoma"/>
            <family val="2"/>
          </rPr>
          <t xml:space="preserve">
Per FOD this unit merged with HEALTH &amp; HUMAN SVCS (12220)</t>
        </r>
      </text>
    </comment>
    <comment ref="B399" authorId="0" shapeId="0" xr:uid="{5C778550-E5CD-4EAA-B627-91DCFCED3F85}">
      <text>
        <r>
          <rPr>
            <b/>
            <sz val="9"/>
            <color indexed="81"/>
            <rFont val="Tahoma"/>
            <family val="2"/>
          </rPr>
          <t>Becky Dzingeleski:</t>
        </r>
        <r>
          <rPr>
            <sz val="9"/>
            <color indexed="81"/>
            <rFont val="Tahoma"/>
            <family val="2"/>
          </rPr>
          <t xml:space="preserve">
Inactive but still have runouts of prior allocations.</t>
        </r>
      </text>
    </comment>
    <comment ref="B444" authorId="0" shapeId="0" xr:uid="{25A5466E-5B2B-437C-BBFF-B8AD38F32B00}">
      <text>
        <r>
          <rPr>
            <b/>
            <sz val="9"/>
            <color indexed="81"/>
            <rFont val="Tahoma"/>
            <family val="2"/>
          </rPr>
          <t>Becky Dzingeleski:</t>
        </r>
        <r>
          <rPr>
            <sz val="9"/>
            <color indexed="81"/>
            <rFont val="Tahoma"/>
            <family val="2"/>
          </rPr>
          <t xml:space="preserve">
CU of 51000 per FOD. </t>
        </r>
      </text>
    </comment>
    <comment ref="B445" authorId="0" shapeId="0" xr:uid="{850EE3C9-401F-4DD4-8732-1A07493DD894}">
      <text>
        <r>
          <rPr>
            <b/>
            <sz val="9"/>
            <color indexed="81"/>
            <rFont val="Tahoma"/>
            <family val="2"/>
          </rPr>
          <t>Becky Dzingeleski:</t>
        </r>
        <r>
          <rPr>
            <sz val="9"/>
            <color indexed="81"/>
            <rFont val="Tahoma"/>
            <family val="2"/>
          </rPr>
          <t xml:space="preserve">
CU of 51000 per FOD. </t>
        </r>
      </text>
    </comment>
    <comment ref="B461" authorId="0" shapeId="0" xr:uid="{0EC9FA35-820B-4B85-BAC3-2265387E9E2B}">
      <text>
        <r>
          <rPr>
            <b/>
            <sz val="9"/>
            <color indexed="81"/>
            <rFont val="Tahoma"/>
            <family val="2"/>
          </rPr>
          <t>Becky Dzingeleski:</t>
        </r>
        <r>
          <rPr>
            <sz val="9"/>
            <color indexed="81"/>
            <rFont val="Tahoma"/>
            <family val="2"/>
          </rPr>
          <t xml:space="preserve">
Inactive but still have runouts of prior allocations.</t>
        </r>
      </text>
    </comment>
    <comment ref="B462" authorId="0" shapeId="0" xr:uid="{BEDC2FD4-18A6-4FF5-A4B5-17964A662A9C}">
      <text>
        <r>
          <rPr>
            <b/>
            <sz val="9"/>
            <color indexed="81"/>
            <rFont val="Tahoma"/>
            <family val="2"/>
          </rPr>
          <t>Becky Dzingeleski:</t>
        </r>
        <r>
          <rPr>
            <sz val="9"/>
            <color indexed="81"/>
            <rFont val="Tahoma"/>
            <family val="2"/>
          </rPr>
          <t xml:space="preserve">
Inactive but still have runouts of prior allocations.</t>
        </r>
      </text>
    </comment>
    <comment ref="B502" authorId="0" shapeId="0" xr:uid="{9C7B5D87-B784-41BC-9623-A4D50B599A85}">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503" authorId="0" shapeId="0" xr:uid="{098F4349-80A4-4927-B69D-43D1335AE413}">
      <text>
        <r>
          <rPr>
            <b/>
            <sz val="9"/>
            <color indexed="81"/>
            <rFont val="Tahoma"/>
            <family val="2"/>
          </rPr>
          <t>Becky Dzingeleski:</t>
        </r>
        <r>
          <rPr>
            <sz val="9"/>
            <color indexed="81"/>
            <rFont val="Tahoma"/>
            <family val="2"/>
          </rPr>
          <t xml:space="preserve">
Per FOD, new Unit in 2018. No 2017 contributions</t>
        </r>
      </text>
    </comment>
    <comment ref="B519" authorId="0" shapeId="0" xr:uid="{B444E53B-5CB0-491C-9763-A94B447925FA}">
      <text>
        <r>
          <rPr>
            <b/>
            <sz val="9"/>
            <color indexed="81"/>
            <rFont val="Tahoma"/>
            <family val="2"/>
          </rPr>
          <t>Becky Dzingeleski:</t>
        </r>
        <r>
          <rPr>
            <sz val="9"/>
            <color indexed="81"/>
            <rFont val="Tahoma"/>
            <family val="2"/>
          </rPr>
          <t xml:space="preserve">
Inactive but still have runouts of prior allocations.</t>
        </r>
      </text>
    </comment>
    <comment ref="B553" authorId="0" shapeId="0" xr:uid="{097A94F9-C78B-4D8F-9AAC-8E95F3201B1D}">
      <text>
        <r>
          <rPr>
            <b/>
            <sz val="9"/>
            <color indexed="81"/>
            <rFont val="Tahoma"/>
            <family val="2"/>
          </rPr>
          <t>Becky Dzingeleski:</t>
        </r>
        <r>
          <rPr>
            <sz val="9"/>
            <color indexed="81"/>
            <rFont val="Tahoma"/>
            <family val="2"/>
          </rPr>
          <t xml:space="preserve">
Inactive but still have runouts of prior allocations.</t>
        </r>
      </text>
    </comment>
    <comment ref="B565" authorId="0" shapeId="0" xr:uid="{AFE85F7F-F0EA-409A-AB95-2275033E04EF}">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566" authorId="0" shapeId="0" xr:uid="{41470116-570B-4C16-87E4-5C8334D706A8}">
      <text>
        <r>
          <rPr>
            <b/>
            <sz val="9"/>
            <color indexed="81"/>
            <rFont val="Tahoma"/>
            <family val="2"/>
          </rPr>
          <t>Becky Dzingeleski:</t>
        </r>
        <r>
          <rPr>
            <sz val="9"/>
            <color indexed="81"/>
            <rFont val="Tahoma"/>
            <family val="2"/>
          </rPr>
          <t xml:space="preserve">
Per FOD Unit is a CU of 14300</t>
        </r>
      </text>
    </comment>
    <comment ref="B583" authorId="0" shapeId="0" xr:uid="{2AA2DF7F-AA41-4225-866A-9C7A743ED254}">
      <text>
        <r>
          <rPr>
            <b/>
            <sz val="9"/>
            <color indexed="81"/>
            <rFont val="Tahoma"/>
            <family val="2"/>
          </rPr>
          <t>Becky Dzingeleski:</t>
        </r>
        <r>
          <rPr>
            <sz val="9"/>
            <color indexed="81"/>
            <rFont val="Tahoma"/>
            <family val="2"/>
          </rPr>
          <t xml:space="preserve">
Per FOD Unit is CU of 21525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9" authorId="0" shapeId="0" xr:uid="{97A658E0-36B9-4ACE-953D-91879EF893B7}">
      <text>
        <r>
          <rPr>
            <b/>
            <sz val="9"/>
            <color indexed="81"/>
            <rFont val="Tahoma"/>
            <family val="2"/>
          </rPr>
          <t>Becky Dzingeleski:</t>
        </r>
        <r>
          <rPr>
            <sz val="9"/>
            <color indexed="81"/>
            <rFont val="Tahoma"/>
            <family val="2"/>
          </rPr>
          <t xml:space="preserve">
Per FOD - new unit.  TSERS Contributions began in 2018</t>
        </r>
      </text>
    </comment>
    <comment ref="A27" authorId="0" shapeId="0" xr:uid="{875BAD7A-BD83-4AF6-BDD1-B590AE259ABD}">
      <text>
        <r>
          <rPr>
            <b/>
            <sz val="9"/>
            <color indexed="81"/>
            <rFont val="Tahoma"/>
            <family val="2"/>
          </rPr>
          <t>Becky Dzingeleski:</t>
        </r>
        <r>
          <rPr>
            <sz val="9"/>
            <color indexed="81"/>
            <rFont val="Tahoma"/>
            <family val="2"/>
          </rPr>
          <t xml:space="preserve">
Per FOD this unit merged with HEALTH &amp; HUMAN SVCS (12220)</t>
        </r>
      </text>
    </comment>
    <comment ref="A28" authorId="0" shapeId="0" xr:uid="{63DDFA19-3201-4E9C-9ED5-82BB090B77A6}">
      <text>
        <r>
          <rPr>
            <b/>
            <sz val="9"/>
            <color indexed="81"/>
            <rFont val="Tahoma"/>
            <family val="2"/>
          </rPr>
          <t>Becky Dzingeleski:</t>
        </r>
        <r>
          <rPr>
            <sz val="9"/>
            <color indexed="81"/>
            <rFont val="Tahoma"/>
            <family val="2"/>
          </rPr>
          <t xml:space="preserve">
Per FOD This unit includes DEPARTMENT OF HEALTH SERVICES        (12200)</t>
        </r>
      </text>
    </comment>
    <comment ref="A29" authorId="0" shapeId="0" xr:uid="{18183D36-9CF7-46A3-B112-04F819D503D5}">
      <text>
        <r>
          <rPr>
            <b/>
            <sz val="9"/>
            <color indexed="81"/>
            <rFont val="Tahoma"/>
            <family val="2"/>
          </rPr>
          <t>Becky Dzingeleski:</t>
        </r>
        <r>
          <rPr>
            <sz val="9"/>
            <color indexed="81"/>
            <rFont val="Tahoma"/>
            <family val="2"/>
          </rPr>
          <t xml:space="preserve">
Per FOD This unit includes DEPARTMENT OF HEALTH SERVICES        (12200)</t>
        </r>
      </text>
    </comment>
    <comment ref="B35" authorId="0" shapeId="0" xr:uid="{0E2AA52B-3193-4362-BF4B-91AAA1216C46}">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37" authorId="0" shapeId="0" xr:uid="{E9A6E267-723E-4592-AC19-9682CD72EC3D}">
      <text>
        <r>
          <rPr>
            <b/>
            <sz val="9"/>
            <color indexed="81"/>
            <rFont val="Tahoma"/>
            <family val="2"/>
          </rPr>
          <t>Becky Dzingeleski:</t>
        </r>
        <r>
          <rPr>
            <sz val="9"/>
            <color indexed="81"/>
            <rFont val="Tahoma"/>
            <family val="2"/>
          </rPr>
          <t xml:space="preserve">
Per FOD Unit is a CU of 14300</t>
        </r>
      </text>
    </comment>
    <comment ref="B41" authorId="0" shapeId="0" xr:uid="{8F2E99E4-BA18-45AC-808C-8C0C831550FD}">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42" authorId="0" shapeId="0" xr:uid="{EF1ABF2E-A54B-438A-9BFC-EFD9638E4A2A}">
      <text>
        <r>
          <rPr>
            <b/>
            <sz val="9"/>
            <color indexed="81"/>
            <rFont val="Tahoma"/>
            <family val="2"/>
          </rPr>
          <t>Becky Dzingeleski:</t>
        </r>
        <r>
          <rPr>
            <sz val="9"/>
            <color indexed="81"/>
            <rFont val="Tahoma"/>
            <family val="2"/>
          </rPr>
          <t xml:space="preserve">
Per FOD, Unit no longer eligible for TSERS participation but have runout of prior allocations</t>
        </r>
      </text>
    </comment>
    <comment ref="B59" authorId="0" shapeId="0" xr:uid="{40806CF8-9F8B-432B-849B-3221372137E6}">
      <text>
        <r>
          <rPr>
            <b/>
            <sz val="9"/>
            <color indexed="81"/>
            <rFont val="Tahoma"/>
            <family val="2"/>
          </rPr>
          <t>Becky Dzingeleski:</t>
        </r>
        <r>
          <rPr>
            <sz val="9"/>
            <color indexed="81"/>
            <rFont val="Tahoma"/>
            <family val="2"/>
          </rPr>
          <t xml:space="preserve">
Per FOD Unit is CU of 21525</t>
        </r>
      </text>
    </comment>
    <comment ref="B102" authorId="0" shapeId="0" xr:uid="{2D4335EC-3F73-405F-95C9-309C62BF1050}">
      <text>
        <r>
          <rPr>
            <b/>
            <sz val="9"/>
            <color indexed="81"/>
            <rFont val="Tahoma"/>
            <family val="2"/>
          </rPr>
          <t>Becky Dzingeleski:</t>
        </r>
        <r>
          <rPr>
            <sz val="9"/>
            <color indexed="81"/>
            <rFont val="Tahoma"/>
            <family val="2"/>
          </rPr>
          <t xml:space="preserve">
Inactive but still have runouts of prior allocations.</t>
        </r>
      </text>
    </comment>
    <comment ref="B119" authorId="0" shapeId="0" xr:uid="{046AF4FB-8C31-40BB-9745-A5FC04F41ECD}">
      <text>
        <r>
          <rPr>
            <b/>
            <sz val="9"/>
            <color indexed="81"/>
            <rFont val="Tahoma"/>
            <family val="2"/>
          </rPr>
          <t>Becky Dzingeleski:</t>
        </r>
        <r>
          <rPr>
            <sz val="9"/>
            <color indexed="81"/>
            <rFont val="Tahoma"/>
            <family val="2"/>
          </rPr>
          <t xml:space="preserve">
Inactive but still have runouts of prior allocations.</t>
        </r>
      </text>
    </comment>
    <comment ref="B149" authorId="0" shapeId="0" xr:uid="{736E6A8C-EDBE-4236-AB8A-F5C258A22DD7}">
      <text>
        <r>
          <rPr>
            <b/>
            <sz val="9"/>
            <color indexed="81"/>
            <rFont val="Tahoma"/>
            <family val="2"/>
          </rPr>
          <t>Becky Dzingeleski:</t>
        </r>
        <r>
          <rPr>
            <sz val="9"/>
            <color indexed="81"/>
            <rFont val="Tahoma"/>
            <family val="2"/>
          </rPr>
          <t xml:space="preserve">
Inactive but still have runouts of prior allocations.</t>
        </r>
      </text>
    </comment>
    <comment ref="B190" authorId="0" shapeId="0" xr:uid="{FF65C17C-9DC2-463A-841B-98615E846D94}">
      <text>
        <r>
          <rPr>
            <b/>
            <sz val="9"/>
            <color indexed="81"/>
            <rFont val="Tahoma"/>
            <family val="2"/>
          </rPr>
          <t>Becky Dzingeleski:</t>
        </r>
        <r>
          <rPr>
            <sz val="9"/>
            <color indexed="81"/>
            <rFont val="Tahoma"/>
            <family val="2"/>
          </rPr>
          <t xml:space="preserve">
Inactive but still have runouts of prior allocations.</t>
        </r>
      </text>
    </comment>
    <comment ref="B200" authorId="0" shapeId="0" xr:uid="{EDE33C46-34A3-4B11-8982-8D9DF2233AE5}">
      <text>
        <r>
          <rPr>
            <b/>
            <sz val="9"/>
            <color indexed="81"/>
            <rFont val="Tahoma"/>
            <family val="2"/>
          </rPr>
          <t>Becky Dzingeleski:</t>
        </r>
        <r>
          <rPr>
            <sz val="9"/>
            <color indexed="81"/>
            <rFont val="Tahoma"/>
            <family val="2"/>
          </rPr>
          <t xml:space="preserve">
ceased operations - has deferrals for prior years that will continue to be recognized until deferrals are complete</t>
        </r>
      </text>
    </comment>
    <comment ref="B201" authorId="0" shapeId="0" xr:uid="{746A400C-E5C5-4673-8FA4-D451FD9CE159}">
      <text>
        <r>
          <rPr>
            <b/>
            <sz val="9"/>
            <color indexed="81"/>
            <rFont val="Tahoma"/>
            <family val="2"/>
          </rPr>
          <t>Becky Dzingeleski:</t>
        </r>
        <r>
          <rPr>
            <sz val="9"/>
            <color indexed="81"/>
            <rFont val="Tahoma"/>
            <family val="2"/>
          </rPr>
          <t xml:space="preserve">
Inactive but still have runouts of prior allocations.</t>
        </r>
      </text>
    </comment>
    <comment ref="B217" authorId="0" shapeId="0" xr:uid="{8F71CF00-CBEA-4ADF-92E2-F80B138F4366}">
      <text>
        <r>
          <rPr>
            <b/>
            <sz val="9"/>
            <color indexed="81"/>
            <rFont val="Tahoma"/>
            <family val="2"/>
          </rPr>
          <t>Becky Dzingeleski:</t>
        </r>
        <r>
          <rPr>
            <sz val="9"/>
            <color indexed="81"/>
            <rFont val="Tahoma"/>
            <family val="2"/>
          </rPr>
          <t xml:space="preserve">
Per FOD Unit had contrib at the end of 2017 but not enough to cross 5-digit threshold to show a pension liability.</t>
        </r>
      </text>
    </comment>
    <comment ref="B232" authorId="0" shapeId="0" xr:uid="{3B385071-951A-480F-9991-BE19EADEBE1F}">
      <text>
        <r>
          <rPr>
            <b/>
            <sz val="9"/>
            <color indexed="81"/>
            <rFont val="Tahoma"/>
            <family val="2"/>
          </rPr>
          <t>Becky Dzingeleski:</t>
        </r>
        <r>
          <rPr>
            <sz val="9"/>
            <color indexed="81"/>
            <rFont val="Tahoma"/>
            <family val="2"/>
          </rPr>
          <t xml:space="preserve">
Inactive but still have runouts of prior allocations.</t>
        </r>
      </text>
    </comment>
    <comment ref="B358" authorId="0" shapeId="0" xr:uid="{210535D1-4B9C-4B0A-AF7F-9CADBFE9223C}">
      <text>
        <r>
          <rPr>
            <b/>
            <sz val="9"/>
            <color indexed="81"/>
            <rFont val="Tahoma"/>
            <family val="2"/>
          </rPr>
          <t>Becky Dzingeleski:</t>
        </r>
        <r>
          <rPr>
            <sz val="9"/>
            <color indexed="81"/>
            <rFont val="Tahoma"/>
            <family val="2"/>
          </rPr>
          <t xml:space="preserve">
Inactive but still have runouts of prior allocations.</t>
        </r>
      </text>
    </comment>
    <comment ref="B398" authorId="0" shapeId="0" xr:uid="{F20E7A24-8348-4D96-A952-9D0B6425333A}">
      <text>
        <r>
          <rPr>
            <b/>
            <sz val="9"/>
            <color indexed="81"/>
            <rFont val="Tahoma"/>
            <family val="2"/>
          </rPr>
          <t>Becky Dzingeleski:</t>
        </r>
        <r>
          <rPr>
            <sz val="9"/>
            <color indexed="81"/>
            <rFont val="Tahoma"/>
            <family val="2"/>
          </rPr>
          <t xml:space="preserve">
Per FOD this unit merged with HEALTH &amp; HUMAN SVCS (12220)</t>
        </r>
      </text>
    </comment>
    <comment ref="B403" authorId="0" shapeId="0" xr:uid="{93494392-0424-4A3A-BF26-07207B601BC8}">
      <text>
        <r>
          <rPr>
            <b/>
            <sz val="9"/>
            <color indexed="81"/>
            <rFont val="Tahoma"/>
            <family val="2"/>
          </rPr>
          <t>Becky Dzingeleski:</t>
        </r>
        <r>
          <rPr>
            <sz val="9"/>
            <color indexed="81"/>
            <rFont val="Tahoma"/>
            <family val="2"/>
          </rPr>
          <t xml:space="preserve">
Inactive but still have runouts of prior allocations.</t>
        </r>
      </text>
    </comment>
    <comment ref="B448" authorId="0" shapeId="0" xr:uid="{3A1B4A82-F94C-4FD3-B2E0-8034F27546D4}">
      <text>
        <r>
          <rPr>
            <b/>
            <sz val="9"/>
            <color indexed="81"/>
            <rFont val="Tahoma"/>
            <family val="2"/>
          </rPr>
          <t>Becky Dzingeleski:</t>
        </r>
        <r>
          <rPr>
            <sz val="9"/>
            <color indexed="81"/>
            <rFont val="Tahoma"/>
            <family val="2"/>
          </rPr>
          <t xml:space="preserve">
CU of 51000 per FOD. </t>
        </r>
      </text>
    </comment>
    <comment ref="B449" authorId="0" shapeId="0" xr:uid="{19AF2CD3-6AB9-4F3D-B34A-3CD94D025E5E}">
      <text>
        <r>
          <rPr>
            <b/>
            <sz val="9"/>
            <color indexed="81"/>
            <rFont val="Tahoma"/>
            <family val="2"/>
          </rPr>
          <t>Becky Dzingeleski:</t>
        </r>
        <r>
          <rPr>
            <sz val="9"/>
            <color indexed="81"/>
            <rFont val="Tahoma"/>
            <family val="2"/>
          </rPr>
          <t xml:space="preserve">
CU of 51000 per FOD. </t>
        </r>
      </text>
    </comment>
    <comment ref="B465" authorId="0" shapeId="0" xr:uid="{DA62650A-41C2-4B7B-86DC-7C1043A4162B}">
      <text>
        <r>
          <rPr>
            <b/>
            <sz val="9"/>
            <color indexed="81"/>
            <rFont val="Tahoma"/>
            <family val="2"/>
          </rPr>
          <t>Becky Dzingeleski:</t>
        </r>
        <r>
          <rPr>
            <sz val="9"/>
            <color indexed="81"/>
            <rFont val="Tahoma"/>
            <family val="2"/>
          </rPr>
          <t xml:space="preserve">
Inactive but still have runouts of prior allocations.</t>
        </r>
      </text>
    </comment>
    <comment ref="B466" authorId="0" shapeId="0" xr:uid="{E746E069-F203-4656-9785-9F05F726191A}">
      <text>
        <r>
          <rPr>
            <b/>
            <sz val="9"/>
            <color indexed="81"/>
            <rFont val="Tahoma"/>
            <family val="2"/>
          </rPr>
          <t>Becky Dzingeleski:</t>
        </r>
        <r>
          <rPr>
            <sz val="9"/>
            <color indexed="81"/>
            <rFont val="Tahoma"/>
            <family val="2"/>
          </rPr>
          <t xml:space="preserve">
Inactive but still have runouts of prior allocations.</t>
        </r>
      </text>
    </comment>
    <comment ref="B506" authorId="0" shapeId="0" xr:uid="{5A30A360-0C70-428B-B44C-B169CD4B89F0}">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507" authorId="0" shapeId="0" xr:uid="{05B3F8EB-047A-4BCF-923E-C32B89DD2D81}">
      <text>
        <r>
          <rPr>
            <b/>
            <sz val="9"/>
            <color indexed="81"/>
            <rFont val="Tahoma"/>
            <family val="2"/>
          </rPr>
          <t>Becky Dzingeleski:</t>
        </r>
        <r>
          <rPr>
            <sz val="9"/>
            <color indexed="81"/>
            <rFont val="Tahoma"/>
            <family val="2"/>
          </rPr>
          <t xml:space="preserve">
Per FOD, new Unit in 2018. No 2017 contributions</t>
        </r>
      </text>
    </comment>
    <comment ref="B523" authorId="0" shapeId="0" xr:uid="{7459D24A-419F-4F24-8069-8D3E5F9AA420}">
      <text>
        <r>
          <rPr>
            <b/>
            <sz val="9"/>
            <color indexed="81"/>
            <rFont val="Tahoma"/>
            <family val="2"/>
          </rPr>
          <t>Becky Dzingeleski:</t>
        </r>
        <r>
          <rPr>
            <sz val="9"/>
            <color indexed="81"/>
            <rFont val="Tahoma"/>
            <family val="2"/>
          </rPr>
          <t xml:space="preserve">
Inactive but still have runouts of prior allocations.</t>
        </r>
      </text>
    </comment>
    <comment ref="B557" authorId="0" shapeId="0" xr:uid="{BD8C11ED-D777-47FA-A5AE-A8913AE3D05F}">
      <text>
        <r>
          <rPr>
            <b/>
            <sz val="9"/>
            <color indexed="81"/>
            <rFont val="Tahoma"/>
            <family val="2"/>
          </rPr>
          <t>Becky Dzingeleski:</t>
        </r>
        <r>
          <rPr>
            <sz val="9"/>
            <color indexed="81"/>
            <rFont val="Tahoma"/>
            <family val="2"/>
          </rPr>
          <t xml:space="preserve">
Inactive but still have runouts of prior allocations.</t>
        </r>
      </text>
    </comment>
    <comment ref="B569" authorId="0" shapeId="0" xr:uid="{E1A967BC-64C7-4B53-9A47-7D22B9FC9D68}">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570" authorId="0" shapeId="0" xr:uid="{AB3D8B25-EE54-40F1-B268-8FF46786AF71}">
      <text>
        <r>
          <rPr>
            <b/>
            <sz val="9"/>
            <color indexed="81"/>
            <rFont val="Tahoma"/>
            <family val="2"/>
          </rPr>
          <t>Becky Dzingeleski:</t>
        </r>
        <r>
          <rPr>
            <sz val="9"/>
            <color indexed="81"/>
            <rFont val="Tahoma"/>
            <family val="2"/>
          </rPr>
          <t xml:space="preserve">
Per FOD Unit is a CU of 14300</t>
        </r>
      </text>
    </comment>
    <comment ref="B587" authorId="0" shapeId="0" xr:uid="{65031329-B873-4AE7-B8C0-BDE362A5C026}">
      <text>
        <r>
          <rPr>
            <b/>
            <sz val="9"/>
            <color indexed="81"/>
            <rFont val="Tahoma"/>
            <family val="2"/>
          </rPr>
          <t>Becky Dzingeleski:</t>
        </r>
        <r>
          <rPr>
            <sz val="9"/>
            <color indexed="81"/>
            <rFont val="Tahoma"/>
            <family val="2"/>
          </rPr>
          <t xml:space="preserve">
Per FOD Unit is CU of 21525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9" authorId="0" shapeId="0" xr:uid="{E51C45A2-DE46-4006-8F26-AD90BB676EFA}">
      <text>
        <r>
          <rPr>
            <b/>
            <sz val="9"/>
            <color indexed="81"/>
            <rFont val="Tahoma"/>
            <family val="2"/>
          </rPr>
          <t>Becky Dzingeleski:</t>
        </r>
        <r>
          <rPr>
            <sz val="9"/>
            <color indexed="81"/>
            <rFont val="Tahoma"/>
            <family val="2"/>
          </rPr>
          <t xml:space="preserve">
Per FOD is a new Unit.  Contributions began in 2018</t>
        </r>
      </text>
    </comment>
    <comment ref="AP19" authorId="0" shapeId="0" xr:uid="{025047A9-CD95-4471-9F9F-AB54D81C290E}">
      <text>
        <r>
          <rPr>
            <b/>
            <sz val="9"/>
            <color indexed="81"/>
            <rFont val="Tahoma"/>
            <family val="2"/>
          </rPr>
          <t>Becky Dzingeleski:</t>
        </r>
        <r>
          <rPr>
            <sz val="9"/>
            <color indexed="81"/>
            <rFont val="Tahoma"/>
            <family val="2"/>
          </rPr>
          <t xml:space="preserve">
Per FOD is a new Unit.  Contributions began in 2018</t>
        </r>
      </text>
    </comment>
    <comment ref="AT19" authorId="0" shapeId="0" xr:uid="{02BB71F1-D46B-4C63-8DA8-76BF12F11209}">
      <text>
        <r>
          <rPr>
            <b/>
            <sz val="9"/>
            <color indexed="81"/>
            <rFont val="Tahoma"/>
            <family val="2"/>
          </rPr>
          <t>Becky Dzingeleski:</t>
        </r>
        <r>
          <rPr>
            <sz val="9"/>
            <color indexed="81"/>
            <rFont val="Tahoma"/>
            <family val="2"/>
          </rPr>
          <t xml:space="preserve">
Per FOD is a new Unit.  Contributions began in 2018</t>
        </r>
      </text>
    </comment>
    <comment ref="AX19" authorId="0" shapeId="0" xr:uid="{85A94E42-3D8D-4E4F-A8B5-209EACF16A58}">
      <text>
        <r>
          <rPr>
            <b/>
            <sz val="9"/>
            <color indexed="81"/>
            <rFont val="Tahoma"/>
            <family val="2"/>
          </rPr>
          <t>Becky Dzingeleski:</t>
        </r>
        <r>
          <rPr>
            <sz val="9"/>
            <color indexed="81"/>
            <rFont val="Tahoma"/>
            <family val="2"/>
          </rPr>
          <t xml:space="preserve">
Per FOD is a new Unit.  Contributions began in 2018</t>
        </r>
      </text>
    </comment>
    <comment ref="BB19" authorId="0" shapeId="0" xr:uid="{DAFBE467-9035-46DE-A5C2-71D9FFE3A2B6}">
      <text>
        <r>
          <rPr>
            <b/>
            <sz val="9"/>
            <color indexed="81"/>
            <rFont val="Tahoma"/>
            <family val="2"/>
          </rPr>
          <t>Becky Dzingeleski:</t>
        </r>
        <r>
          <rPr>
            <sz val="9"/>
            <color indexed="81"/>
            <rFont val="Tahoma"/>
            <family val="2"/>
          </rPr>
          <t xml:space="preserve">
Per FOD is a new Unit.  Contributions began in 2018</t>
        </r>
      </text>
    </comment>
    <comment ref="BF19" authorId="0" shapeId="0" xr:uid="{422DE0E2-9B3C-4D59-B905-21C066E0ED99}">
      <text>
        <r>
          <rPr>
            <b/>
            <sz val="9"/>
            <color indexed="81"/>
            <rFont val="Tahoma"/>
            <family val="2"/>
          </rPr>
          <t>Becky Dzingeleski:</t>
        </r>
        <r>
          <rPr>
            <sz val="9"/>
            <color indexed="81"/>
            <rFont val="Tahoma"/>
            <family val="2"/>
          </rPr>
          <t xml:space="preserve">
Per FOD is a new Unit.  Contributions began in 2018</t>
        </r>
      </text>
    </comment>
    <comment ref="BJ19" authorId="0" shapeId="0" xr:uid="{5BBD644E-2035-486C-A856-C2CB289DAA1B}">
      <text>
        <r>
          <rPr>
            <b/>
            <sz val="9"/>
            <color indexed="81"/>
            <rFont val="Tahoma"/>
            <family val="2"/>
          </rPr>
          <t>Becky Dzingeleski:</t>
        </r>
        <r>
          <rPr>
            <sz val="9"/>
            <color indexed="81"/>
            <rFont val="Tahoma"/>
            <family val="2"/>
          </rPr>
          <t xml:space="preserve">
Per FOD is a new Unit.  Contributions began in 2018</t>
        </r>
      </text>
    </comment>
    <comment ref="BN19" authorId="0" shapeId="0" xr:uid="{3FBA655B-D2C6-4922-A8BB-170137F5105F}">
      <text>
        <r>
          <rPr>
            <b/>
            <sz val="9"/>
            <color indexed="81"/>
            <rFont val="Tahoma"/>
            <family val="2"/>
          </rPr>
          <t>Becky Dzingeleski:</t>
        </r>
        <r>
          <rPr>
            <sz val="9"/>
            <color indexed="81"/>
            <rFont val="Tahoma"/>
            <family val="2"/>
          </rPr>
          <t xml:space="preserve">
Per FOD is a new Unit.  Contributions began in 2018</t>
        </r>
      </text>
    </comment>
    <comment ref="BR19" authorId="0" shapeId="0" xr:uid="{5BB3CEC5-20B8-43AE-96A2-A2C5CCF91C01}">
      <text>
        <r>
          <rPr>
            <b/>
            <sz val="9"/>
            <color indexed="81"/>
            <rFont val="Tahoma"/>
            <family val="2"/>
          </rPr>
          <t>Becky Dzingeleski:</t>
        </r>
        <r>
          <rPr>
            <sz val="9"/>
            <color indexed="81"/>
            <rFont val="Tahoma"/>
            <family val="2"/>
          </rPr>
          <t xml:space="preserve">
Per FOD is a new Unit.  Contributions began in 2018</t>
        </r>
      </text>
    </comment>
    <comment ref="BV19" authorId="0" shapeId="0" xr:uid="{0D8E9E25-3EA1-40B4-A755-191A5FFF9D21}">
      <text>
        <r>
          <rPr>
            <b/>
            <sz val="9"/>
            <color indexed="81"/>
            <rFont val="Tahoma"/>
            <family val="2"/>
          </rPr>
          <t>Becky Dzingeleski:</t>
        </r>
        <r>
          <rPr>
            <sz val="9"/>
            <color indexed="81"/>
            <rFont val="Tahoma"/>
            <family val="2"/>
          </rPr>
          <t xml:space="preserve">
Per FOD is a new Unit.  Contributions began in 2018</t>
        </r>
      </text>
    </comment>
    <comment ref="BZ19" authorId="0" shapeId="0" xr:uid="{91529EC4-06DE-42BA-A951-8FC2C7542042}">
      <text>
        <r>
          <rPr>
            <b/>
            <sz val="9"/>
            <color indexed="81"/>
            <rFont val="Tahoma"/>
            <family val="2"/>
          </rPr>
          <t>Becky Dzingeleski:</t>
        </r>
        <r>
          <rPr>
            <sz val="9"/>
            <color indexed="81"/>
            <rFont val="Tahoma"/>
            <family val="2"/>
          </rPr>
          <t xml:space="preserve">
Per FOD is a new Unit.  Contributions began in 2018</t>
        </r>
      </text>
    </comment>
    <comment ref="CD19" authorId="0" shapeId="0" xr:uid="{0B2F3431-559A-43F1-AE20-ACE04ADE536B}">
      <text>
        <r>
          <rPr>
            <b/>
            <sz val="9"/>
            <color indexed="81"/>
            <rFont val="Tahoma"/>
            <family val="2"/>
          </rPr>
          <t>Becky Dzingeleski:</t>
        </r>
        <r>
          <rPr>
            <sz val="9"/>
            <color indexed="81"/>
            <rFont val="Tahoma"/>
            <family val="2"/>
          </rPr>
          <t xml:space="preserve">
Per FOD is a new Unit.  Contributions began in 2018</t>
        </r>
      </text>
    </comment>
    <comment ref="CH19" authorId="0" shapeId="0" xr:uid="{6A9F004C-37D5-4665-8C82-363B77D49E37}">
      <text>
        <r>
          <rPr>
            <b/>
            <sz val="9"/>
            <color indexed="81"/>
            <rFont val="Tahoma"/>
            <family val="2"/>
          </rPr>
          <t>Becky Dzingeleski:</t>
        </r>
        <r>
          <rPr>
            <sz val="9"/>
            <color indexed="81"/>
            <rFont val="Tahoma"/>
            <family val="2"/>
          </rPr>
          <t xml:space="preserve">
Per FOD is a new Unit.  Contributions began in 2018</t>
        </r>
      </text>
    </comment>
    <comment ref="CL19" authorId="0" shapeId="0" xr:uid="{135557FF-8746-4DA7-9AFD-0B4B79E83B27}">
      <text>
        <r>
          <rPr>
            <b/>
            <sz val="9"/>
            <color indexed="81"/>
            <rFont val="Tahoma"/>
            <family val="2"/>
          </rPr>
          <t>Becky Dzingeleski:</t>
        </r>
        <r>
          <rPr>
            <sz val="9"/>
            <color indexed="81"/>
            <rFont val="Tahoma"/>
            <family val="2"/>
          </rPr>
          <t xml:space="preserve">
Per FOD is a new Unit.  Contributions began in 2018</t>
        </r>
      </text>
    </comment>
    <comment ref="CP19" authorId="0" shapeId="0" xr:uid="{38C8780D-5DCE-4E1F-9500-10AA0A43AEC5}">
      <text>
        <r>
          <rPr>
            <b/>
            <sz val="9"/>
            <color indexed="81"/>
            <rFont val="Tahoma"/>
            <family val="2"/>
          </rPr>
          <t>Becky Dzingeleski:</t>
        </r>
        <r>
          <rPr>
            <sz val="9"/>
            <color indexed="81"/>
            <rFont val="Tahoma"/>
            <family val="2"/>
          </rPr>
          <t xml:space="preserve">
Per FOD is a new Unit.  Contributions began in 2018</t>
        </r>
      </text>
    </comment>
    <comment ref="CT19" authorId="0" shapeId="0" xr:uid="{EBBA3420-8183-4A54-8028-35D9449726B4}">
      <text>
        <r>
          <rPr>
            <b/>
            <sz val="9"/>
            <color indexed="81"/>
            <rFont val="Tahoma"/>
            <family val="2"/>
          </rPr>
          <t>Becky Dzingeleski:</t>
        </r>
        <r>
          <rPr>
            <sz val="9"/>
            <color indexed="81"/>
            <rFont val="Tahoma"/>
            <family val="2"/>
          </rPr>
          <t xml:space="preserve">
Per FOD is a new Unit.  Contributions began in 2018</t>
        </r>
      </text>
    </comment>
    <comment ref="CX19" authorId="0" shapeId="0" xr:uid="{2E11BA58-EA53-427B-9444-1121CEEBCBC8}">
      <text>
        <r>
          <rPr>
            <b/>
            <sz val="9"/>
            <color indexed="81"/>
            <rFont val="Tahoma"/>
            <family val="2"/>
          </rPr>
          <t>Becky Dzingeleski:</t>
        </r>
        <r>
          <rPr>
            <sz val="9"/>
            <color indexed="81"/>
            <rFont val="Tahoma"/>
            <family val="2"/>
          </rPr>
          <t xml:space="preserve">
Per FOD is a new Unit.  Contributions began in 2018</t>
        </r>
      </text>
    </comment>
    <comment ref="DB19" authorId="0" shapeId="0" xr:uid="{A6F4FAD7-8F26-437F-833F-A24A1663D256}">
      <text>
        <r>
          <rPr>
            <b/>
            <sz val="9"/>
            <color indexed="81"/>
            <rFont val="Tahoma"/>
            <family val="2"/>
          </rPr>
          <t>Becky Dzingeleski:</t>
        </r>
        <r>
          <rPr>
            <sz val="9"/>
            <color indexed="81"/>
            <rFont val="Tahoma"/>
            <family val="2"/>
          </rPr>
          <t xml:space="preserve">
Per FOD is a new Unit.  Contributions began in 2018</t>
        </r>
      </text>
    </comment>
    <comment ref="DF19" authorId="0" shapeId="0" xr:uid="{A6E80797-156E-49E3-9E0D-D9A2587DA663}">
      <text>
        <r>
          <rPr>
            <b/>
            <sz val="9"/>
            <color indexed="81"/>
            <rFont val="Tahoma"/>
            <family val="2"/>
          </rPr>
          <t>Becky Dzingeleski:</t>
        </r>
        <r>
          <rPr>
            <sz val="9"/>
            <color indexed="81"/>
            <rFont val="Tahoma"/>
            <family val="2"/>
          </rPr>
          <t xml:space="preserve">
Per FOD is a new Unit.  Contributions began in 2018</t>
        </r>
      </text>
    </comment>
    <comment ref="DJ19" authorId="0" shapeId="0" xr:uid="{1A8A78BC-4A77-4069-802A-5921E7D4EFC7}">
      <text>
        <r>
          <rPr>
            <b/>
            <sz val="9"/>
            <color indexed="81"/>
            <rFont val="Tahoma"/>
            <family val="2"/>
          </rPr>
          <t>Becky Dzingeleski:</t>
        </r>
        <r>
          <rPr>
            <sz val="9"/>
            <color indexed="81"/>
            <rFont val="Tahoma"/>
            <family val="2"/>
          </rPr>
          <t xml:space="preserve">
Per FOD is a new Unit.  Contributions began in 2018</t>
        </r>
      </text>
    </comment>
    <comment ref="DN19" authorId="0" shapeId="0" xr:uid="{40A90DB5-1793-447D-B608-5E294A79F9A9}">
      <text>
        <r>
          <rPr>
            <b/>
            <sz val="9"/>
            <color indexed="81"/>
            <rFont val="Tahoma"/>
            <family val="2"/>
          </rPr>
          <t>Becky Dzingeleski:</t>
        </r>
        <r>
          <rPr>
            <sz val="9"/>
            <color indexed="81"/>
            <rFont val="Tahoma"/>
            <family val="2"/>
          </rPr>
          <t xml:space="preserve">
Per FOD is a new Unit.  Contributions began in 2018</t>
        </r>
      </text>
    </comment>
    <comment ref="DR19" authorId="0" shapeId="0" xr:uid="{337EF630-E5E3-4DF2-BFAA-AA2CC7E4773B}">
      <text>
        <r>
          <rPr>
            <b/>
            <sz val="9"/>
            <color indexed="81"/>
            <rFont val="Tahoma"/>
            <family val="2"/>
          </rPr>
          <t>Becky Dzingeleski:</t>
        </r>
        <r>
          <rPr>
            <sz val="9"/>
            <color indexed="81"/>
            <rFont val="Tahoma"/>
            <family val="2"/>
          </rPr>
          <t xml:space="preserve">
Per FOD is a new Unit.  Contributions began in 2018</t>
        </r>
      </text>
    </comment>
    <comment ref="DV19" authorId="0" shapeId="0" xr:uid="{AEF55144-FF62-4D04-897F-B3CBCFF33BDB}">
      <text>
        <r>
          <rPr>
            <b/>
            <sz val="9"/>
            <color indexed="81"/>
            <rFont val="Tahoma"/>
            <family val="2"/>
          </rPr>
          <t>Becky Dzingeleski:</t>
        </r>
        <r>
          <rPr>
            <sz val="9"/>
            <color indexed="81"/>
            <rFont val="Tahoma"/>
            <family val="2"/>
          </rPr>
          <t xml:space="preserve">
Per FOD is a new Unit.  Contributions began in 2018</t>
        </r>
      </text>
    </comment>
    <comment ref="DZ19" authorId="0" shapeId="0" xr:uid="{FD01B1FB-1063-4A7B-8275-DC651CF3335B}">
      <text>
        <r>
          <rPr>
            <b/>
            <sz val="9"/>
            <color indexed="81"/>
            <rFont val="Tahoma"/>
            <family val="2"/>
          </rPr>
          <t>Becky Dzingeleski:</t>
        </r>
        <r>
          <rPr>
            <sz val="9"/>
            <color indexed="81"/>
            <rFont val="Tahoma"/>
            <family val="2"/>
          </rPr>
          <t xml:space="preserve">
Per FOD is a new Unit.  Contributions began in 2018</t>
        </r>
      </text>
    </comment>
    <comment ref="ED19" authorId="0" shapeId="0" xr:uid="{2245F8FB-5352-4F47-9E06-732B64FD2CEA}">
      <text>
        <r>
          <rPr>
            <b/>
            <sz val="9"/>
            <color indexed="81"/>
            <rFont val="Tahoma"/>
            <family val="2"/>
          </rPr>
          <t>Becky Dzingeleski:</t>
        </r>
        <r>
          <rPr>
            <sz val="9"/>
            <color indexed="81"/>
            <rFont val="Tahoma"/>
            <family val="2"/>
          </rPr>
          <t xml:space="preserve">
Per FOD is a new Unit.  Contributions began in 2018</t>
        </r>
      </text>
    </comment>
    <comment ref="EH19" authorId="0" shapeId="0" xr:uid="{2F71BDEB-6C79-4798-9015-35A09ABDCC47}">
      <text>
        <r>
          <rPr>
            <b/>
            <sz val="9"/>
            <color indexed="81"/>
            <rFont val="Tahoma"/>
            <family val="2"/>
          </rPr>
          <t>Becky Dzingeleski:</t>
        </r>
        <r>
          <rPr>
            <sz val="9"/>
            <color indexed="81"/>
            <rFont val="Tahoma"/>
            <family val="2"/>
          </rPr>
          <t xml:space="preserve">
Per FOD is a new Unit.  Contributions began in 2018</t>
        </r>
      </text>
    </comment>
    <comment ref="EL19" authorId="0" shapeId="0" xr:uid="{B58E7C0F-EF4F-4A89-9B37-6EA3163FEAEE}">
      <text>
        <r>
          <rPr>
            <b/>
            <sz val="9"/>
            <color indexed="81"/>
            <rFont val="Tahoma"/>
            <family val="2"/>
          </rPr>
          <t>Becky Dzingeleski:</t>
        </r>
        <r>
          <rPr>
            <sz val="9"/>
            <color indexed="81"/>
            <rFont val="Tahoma"/>
            <family val="2"/>
          </rPr>
          <t xml:space="preserve">
Per FOD is a new Unit.  Contributions began in 2018</t>
        </r>
      </text>
    </comment>
    <comment ref="EP19" authorId="0" shapeId="0" xr:uid="{349A41D5-0DD5-40BF-8D40-FB155CB0C826}">
      <text>
        <r>
          <rPr>
            <b/>
            <sz val="9"/>
            <color indexed="81"/>
            <rFont val="Tahoma"/>
            <family val="2"/>
          </rPr>
          <t>Becky Dzingeleski:</t>
        </r>
        <r>
          <rPr>
            <sz val="9"/>
            <color indexed="81"/>
            <rFont val="Tahoma"/>
            <family val="2"/>
          </rPr>
          <t xml:space="preserve">
Per FOD is a new Unit.  Contributions began in 2018</t>
        </r>
      </text>
    </comment>
    <comment ref="ET19" authorId="0" shapeId="0" xr:uid="{E94EC758-E065-459A-8D86-A1E18BBAEE37}">
      <text>
        <r>
          <rPr>
            <b/>
            <sz val="9"/>
            <color indexed="81"/>
            <rFont val="Tahoma"/>
            <family val="2"/>
          </rPr>
          <t>Becky Dzingeleski:</t>
        </r>
        <r>
          <rPr>
            <sz val="9"/>
            <color indexed="81"/>
            <rFont val="Tahoma"/>
            <family val="2"/>
          </rPr>
          <t xml:space="preserve">
Per FOD is a new Unit.  Contributions began in 2018</t>
        </r>
      </text>
    </comment>
    <comment ref="EX19" authorId="0" shapeId="0" xr:uid="{F55E3F2A-F0B5-4041-83E8-0B85DB1D343C}">
      <text>
        <r>
          <rPr>
            <b/>
            <sz val="9"/>
            <color indexed="81"/>
            <rFont val="Tahoma"/>
            <family val="2"/>
          </rPr>
          <t>Becky Dzingeleski:</t>
        </r>
        <r>
          <rPr>
            <sz val="9"/>
            <color indexed="81"/>
            <rFont val="Tahoma"/>
            <family val="2"/>
          </rPr>
          <t xml:space="preserve">
Per FOD is a new Unit.  Contributions began in 2018</t>
        </r>
      </text>
    </comment>
    <comment ref="FB19" authorId="0" shapeId="0" xr:uid="{9B9B7EAE-B941-4053-8C65-FCF731AAF3E8}">
      <text>
        <r>
          <rPr>
            <b/>
            <sz val="9"/>
            <color indexed="81"/>
            <rFont val="Tahoma"/>
            <family val="2"/>
          </rPr>
          <t>Becky Dzingeleski:</t>
        </r>
        <r>
          <rPr>
            <sz val="9"/>
            <color indexed="81"/>
            <rFont val="Tahoma"/>
            <family val="2"/>
          </rPr>
          <t xml:space="preserve">
Per FOD is a new Unit.  Contributions began in 2018</t>
        </r>
      </text>
    </comment>
    <comment ref="FF19" authorId="0" shapeId="0" xr:uid="{10E8B8F4-1717-463B-B97B-08E5A902E48D}">
      <text>
        <r>
          <rPr>
            <b/>
            <sz val="9"/>
            <color indexed="81"/>
            <rFont val="Tahoma"/>
            <family val="2"/>
          </rPr>
          <t>Becky Dzingeleski:</t>
        </r>
        <r>
          <rPr>
            <sz val="9"/>
            <color indexed="81"/>
            <rFont val="Tahoma"/>
            <family val="2"/>
          </rPr>
          <t xml:space="preserve">
Per FOD is a new Unit.  Contributions began in 2018</t>
        </r>
      </text>
    </comment>
    <comment ref="FJ19" authorId="0" shapeId="0" xr:uid="{2916CD07-9AAF-4797-AF69-1E29CB2DA817}">
      <text>
        <r>
          <rPr>
            <b/>
            <sz val="9"/>
            <color indexed="81"/>
            <rFont val="Tahoma"/>
            <family val="2"/>
          </rPr>
          <t>Becky Dzingeleski:</t>
        </r>
        <r>
          <rPr>
            <sz val="9"/>
            <color indexed="81"/>
            <rFont val="Tahoma"/>
            <family val="2"/>
          </rPr>
          <t xml:space="preserve">
Per FOD is a new Unit.  Contributions began in 2018</t>
        </r>
      </text>
    </comment>
    <comment ref="FN19" authorId="0" shapeId="0" xr:uid="{2B38F25B-72C2-4628-AB06-E46F6BC451DA}">
      <text>
        <r>
          <rPr>
            <b/>
            <sz val="9"/>
            <color indexed="81"/>
            <rFont val="Tahoma"/>
            <family val="2"/>
          </rPr>
          <t>Becky Dzingeleski:</t>
        </r>
        <r>
          <rPr>
            <sz val="9"/>
            <color indexed="81"/>
            <rFont val="Tahoma"/>
            <family val="2"/>
          </rPr>
          <t xml:space="preserve">
Per FOD is a new Unit.  Contributions began in 2018</t>
        </r>
      </text>
    </comment>
    <comment ref="FR19" authorId="0" shapeId="0" xr:uid="{17816572-3904-4F2B-AEE9-24052991B456}">
      <text>
        <r>
          <rPr>
            <b/>
            <sz val="9"/>
            <color indexed="81"/>
            <rFont val="Tahoma"/>
            <family val="2"/>
          </rPr>
          <t>Becky Dzingeleski:</t>
        </r>
        <r>
          <rPr>
            <sz val="9"/>
            <color indexed="81"/>
            <rFont val="Tahoma"/>
            <family val="2"/>
          </rPr>
          <t xml:space="preserve">
Per FOD is a new Unit.  Contributions began in 2018</t>
        </r>
      </text>
    </comment>
    <comment ref="FV19" authorId="0" shapeId="0" xr:uid="{91925BC4-B338-4303-ACFA-21764B9AB23A}">
      <text>
        <r>
          <rPr>
            <b/>
            <sz val="9"/>
            <color indexed="81"/>
            <rFont val="Tahoma"/>
            <family val="2"/>
          </rPr>
          <t>Becky Dzingeleski:</t>
        </r>
        <r>
          <rPr>
            <sz val="9"/>
            <color indexed="81"/>
            <rFont val="Tahoma"/>
            <family val="2"/>
          </rPr>
          <t xml:space="preserve">
Per FOD is a new Unit.  Contributions began in 2018</t>
        </r>
      </text>
    </comment>
    <comment ref="FZ19" authorId="0" shapeId="0" xr:uid="{970A86F9-65C2-47E3-A8E0-94A9326B40AF}">
      <text>
        <r>
          <rPr>
            <b/>
            <sz val="9"/>
            <color indexed="81"/>
            <rFont val="Tahoma"/>
            <family val="2"/>
          </rPr>
          <t>Becky Dzingeleski:</t>
        </r>
        <r>
          <rPr>
            <sz val="9"/>
            <color indexed="81"/>
            <rFont val="Tahoma"/>
            <family val="2"/>
          </rPr>
          <t xml:space="preserve">
Per FOD is a new Unit.  Contributions began in 2018</t>
        </r>
      </text>
    </comment>
    <comment ref="GD19" authorId="0" shapeId="0" xr:uid="{8A5BEA60-C0BE-4D81-B19B-8D8AD1C351B2}">
      <text>
        <r>
          <rPr>
            <b/>
            <sz val="9"/>
            <color indexed="81"/>
            <rFont val="Tahoma"/>
            <family val="2"/>
          </rPr>
          <t>Becky Dzingeleski:</t>
        </r>
        <r>
          <rPr>
            <sz val="9"/>
            <color indexed="81"/>
            <rFont val="Tahoma"/>
            <family val="2"/>
          </rPr>
          <t xml:space="preserve">
Per FOD is a new Unit.  Contributions began in 2018</t>
        </r>
      </text>
    </comment>
    <comment ref="GH19" authorId="0" shapeId="0" xr:uid="{EBC185DD-72F4-42BF-977E-ED51CE9AD1AD}">
      <text>
        <r>
          <rPr>
            <b/>
            <sz val="9"/>
            <color indexed="81"/>
            <rFont val="Tahoma"/>
            <family val="2"/>
          </rPr>
          <t>Becky Dzingeleski:</t>
        </r>
        <r>
          <rPr>
            <sz val="9"/>
            <color indexed="81"/>
            <rFont val="Tahoma"/>
            <family val="2"/>
          </rPr>
          <t xml:space="preserve">
Per FOD is a new Unit.  Contributions began in 2018</t>
        </r>
      </text>
    </comment>
    <comment ref="GL19" authorId="0" shapeId="0" xr:uid="{44F4AE5B-9D5B-44A7-AC57-A08FD8F96D05}">
      <text>
        <r>
          <rPr>
            <b/>
            <sz val="9"/>
            <color indexed="81"/>
            <rFont val="Tahoma"/>
            <family val="2"/>
          </rPr>
          <t>Becky Dzingeleski:</t>
        </r>
        <r>
          <rPr>
            <sz val="9"/>
            <color indexed="81"/>
            <rFont val="Tahoma"/>
            <family val="2"/>
          </rPr>
          <t xml:space="preserve">
Per FOD is a new Unit.  Contributions began in 2018</t>
        </r>
      </text>
    </comment>
    <comment ref="GP19" authorId="0" shapeId="0" xr:uid="{909F0420-9306-4E08-A1DA-3B1E9E76E07D}">
      <text>
        <r>
          <rPr>
            <b/>
            <sz val="9"/>
            <color indexed="81"/>
            <rFont val="Tahoma"/>
            <family val="2"/>
          </rPr>
          <t>Becky Dzingeleski:</t>
        </r>
        <r>
          <rPr>
            <sz val="9"/>
            <color indexed="81"/>
            <rFont val="Tahoma"/>
            <family val="2"/>
          </rPr>
          <t xml:space="preserve">
Per FOD is a new Unit.  Contributions began in 2018</t>
        </r>
      </text>
    </comment>
    <comment ref="GT19" authorId="0" shapeId="0" xr:uid="{5DB14C4B-BAAB-49DE-8477-04F3AD350006}">
      <text>
        <r>
          <rPr>
            <b/>
            <sz val="9"/>
            <color indexed="81"/>
            <rFont val="Tahoma"/>
            <family val="2"/>
          </rPr>
          <t>Becky Dzingeleski:</t>
        </r>
        <r>
          <rPr>
            <sz val="9"/>
            <color indexed="81"/>
            <rFont val="Tahoma"/>
            <family val="2"/>
          </rPr>
          <t xml:space="preserve">
Per FOD is a new Unit.  Contributions began in 2018</t>
        </r>
      </text>
    </comment>
    <comment ref="GX19" authorId="0" shapeId="0" xr:uid="{A151931D-3B93-40EF-A830-A3813053E5BA}">
      <text>
        <r>
          <rPr>
            <b/>
            <sz val="9"/>
            <color indexed="81"/>
            <rFont val="Tahoma"/>
            <family val="2"/>
          </rPr>
          <t>Becky Dzingeleski:</t>
        </r>
        <r>
          <rPr>
            <sz val="9"/>
            <color indexed="81"/>
            <rFont val="Tahoma"/>
            <family val="2"/>
          </rPr>
          <t xml:space="preserve">
Per FOD is a new Unit.  Contributions began in 2018</t>
        </r>
      </text>
    </comment>
    <comment ref="HB19" authorId="0" shapeId="0" xr:uid="{45FB3D6C-A2A5-43ED-9E7A-B1F6793C9E77}">
      <text>
        <r>
          <rPr>
            <b/>
            <sz val="9"/>
            <color indexed="81"/>
            <rFont val="Tahoma"/>
            <family val="2"/>
          </rPr>
          <t>Becky Dzingeleski:</t>
        </r>
        <r>
          <rPr>
            <sz val="9"/>
            <color indexed="81"/>
            <rFont val="Tahoma"/>
            <family val="2"/>
          </rPr>
          <t xml:space="preserve">
Per FOD is a new Unit.  Contributions began in 2018</t>
        </r>
      </text>
    </comment>
    <comment ref="HF19" authorId="0" shapeId="0" xr:uid="{9B4FDFEA-C26B-41FB-A39D-CA6A9E38D075}">
      <text>
        <r>
          <rPr>
            <b/>
            <sz val="9"/>
            <color indexed="81"/>
            <rFont val="Tahoma"/>
            <family val="2"/>
          </rPr>
          <t>Becky Dzingeleski:</t>
        </r>
        <r>
          <rPr>
            <sz val="9"/>
            <color indexed="81"/>
            <rFont val="Tahoma"/>
            <family val="2"/>
          </rPr>
          <t xml:space="preserve">
Per FOD is a new Unit.  Contributions began in 2018</t>
        </r>
      </text>
    </comment>
    <comment ref="HJ19" authorId="0" shapeId="0" xr:uid="{4494A1D8-5E93-480B-8DB8-F8319E6CD16A}">
      <text>
        <r>
          <rPr>
            <b/>
            <sz val="9"/>
            <color indexed="81"/>
            <rFont val="Tahoma"/>
            <family val="2"/>
          </rPr>
          <t>Becky Dzingeleski:</t>
        </r>
        <r>
          <rPr>
            <sz val="9"/>
            <color indexed="81"/>
            <rFont val="Tahoma"/>
            <family val="2"/>
          </rPr>
          <t xml:space="preserve">
Per FOD is a new Unit.  Contributions began in 2018</t>
        </r>
      </text>
    </comment>
    <comment ref="HN19" authorId="0" shapeId="0" xr:uid="{3FE9F88F-070A-46A3-948F-E9E118D81490}">
      <text>
        <r>
          <rPr>
            <b/>
            <sz val="9"/>
            <color indexed="81"/>
            <rFont val="Tahoma"/>
            <family val="2"/>
          </rPr>
          <t>Becky Dzingeleski:</t>
        </r>
        <r>
          <rPr>
            <sz val="9"/>
            <color indexed="81"/>
            <rFont val="Tahoma"/>
            <family val="2"/>
          </rPr>
          <t xml:space="preserve">
Per FOD is a new Unit.  Contributions began in 2018</t>
        </r>
      </text>
    </comment>
    <comment ref="HR19" authorId="0" shapeId="0" xr:uid="{1DBA4B77-2057-4CD8-A684-F91037C39975}">
      <text>
        <r>
          <rPr>
            <b/>
            <sz val="9"/>
            <color indexed="81"/>
            <rFont val="Tahoma"/>
            <family val="2"/>
          </rPr>
          <t>Becky Dzingeleski:</t>
        </r>
        <r>
          <rPr>
            <sz val="9"/>
            <color indexed="81"/>
            <rFont val="Tahoma"/>
            <family val="2"/>
          </rPr>
          <t xml:space="preserve">
Per FOD is a new Unit.  Contributions began in 2018</t>
        </r>
      </text>
    </comment>
    <comment ref="HV19" authorId="0" shapeId="0" xr:uid="{BA74260E-62A6-49B4-8879-7C9798D32F6E}">
      <text>
        <r>
          <rPr>
            <b/>
            <sz val="9"/>
            <color indexed="81"/>
            <rFont val="Tahoma"/>
            <family val="2"/>
          </rPr>
          <t>Becky Dzingeleski:</t>
        </r>
        <r>
          <rPr>
            <sz val="9"/>
            <color indexed="81"/>
            <rFont val="Tahoma"/>
            <family val="2"/>
          </rPr>
          <t xml:space="preserve">
Per FOD is a new Unit.  Contributions began in 2018</t>
        </r>
      </text>
    </comment>
    <comment ref="HZ19" authorId="0" shapeId="0" xr:uid="{8AF0B89C-1B90-48FD-A259-933D4D1B5B0E}">
      <text>
        <r>
          <rPr>
            <b/>
            <sz val="9"/>
            <color indexed="81"/>
            <rFont val="Tahoma"/>
            <family val="2"/>
          </rPr>
          <t>Becky Dzingeleski:</t>
        </r>
        <r>
          <rPr>
            <sz val="9"/>
            <color indexed="81"/>
            <rFont val="Tahoma"/>
            <family val="2"/>
          </rPr>
          <t xml:space="preserve">
Per FOD is a new Unit.  Contributions began in 2018</t>
        </r>
      </text>
    </comment>
    <comment ref="ID19" authorId="0" shapeId="0" xr:uid="{AEBD0CC3-8F48-44AC-9C15-A70055704EDE}">
      <text>
        <r>
          <rPr>
            <b/>
            <sz val="9"/>
            <color indexed="81"/>
            <rFont val="Tahoma"/>
            <family val="2"/>
          </rPr>
          <t>Becky Dzingeleski:</t>
        </r>
        <r>
          <rPr>
            <sz val="9"/>
            <color indexed="81"/>
            <rFont val="Tahoma"/>
            <family val="2"/>
          </rPr>
          <t xml:space="preserve">
Per FOD is a new Unit.  Contributions began in 2018</t>
        </r>
      </text>
    </comment>
    <comment ref="IH19" authorId="0" shapeId="0" xr:uid="{C1CBDB87-27CA-4A50-B4B9-C4A1B0B9A23F}">
      <text>
        <r>
          <rPr>
            <b/>
            <sz val="9"/>
            <color indexed="81"/>
            <rFont val="Tahoma"/>
            <family val="2"/>
          </rPr>
          <t>Becky Dzingeleski:</t>
        </r>
        <r>
          <rPr>
            <sz val="9"/>
            <color indexed="81"/>
            <rFont val="Tahoma"/>
            <family val="2"/>
          </rPr>
          <t xml:space="preserve">
Per FOD is a new Unit.  Contributions began in 2018</t>
        </r>
      </text>
    </comment>
    <comment ref="IL19" authorId="0" shapeId="0" xr:uid="{B8EE484A-95B9-43A5-9551-18FFD8961981}">
      <text>
        <r>
          <rPr>
            <b/>
            <sz val="9"/>
            <color indexed="81"/>
            <rFont val="Tahoma"/>
            <family val="2"/>
          </rPr>
          <t>Becky Dzingeleski:</t>
        </r>
        <r>
          <rPr>
            <sz val="9"/>
            <color indexed="81"/>
            <rFont val="Tahoma"/>
            <family val="2"/>
          </rPr>
          <t xml:space="preserve">
Per FOD is a new Unit.  Contributions began in 2018</t>
        </r>
      </text>
    </comment>
    <comment ref="IP19" authorId="0" shapeId="0" xr:uid="{DF1C95FF-7E4E-4548-B358-11BB706FB43C}">
      <text>
        <r>
          <rPr>
            <b/>
            <sz val="9"/>
            <color indexed="81"/>
            <rFont val="Tahoma"/>
            <family val="2"/>
          </rPr>
          <t>Becky Dzingeleski:</t>
        </r>
        <r>
          <rPr>
            <sz val="9"/>
            <color indexed="81"/>
            <rFont val="Tahoma"/>
            <family val="2"/>
          </rPr>
          <t xml:space="preserve">
Per FOD is a new Unit.  Contributions began in 2018</t>
        </r>
      </text>
    </comment>
    <comment ref="IT19" authorId="0" shapeId="0" xr:uid="{03528212-0CDF-4617-AFF2-6A8D975A7CA3}">
      <text>
        <r>
          <rPr>
            <b/>
            <sz val="9"/>
            <color indexed="81"/>
            <rFont val="Tahoma"/>
            <family val="2"/>
          </rPr>
          <t>Becky Dzingeleski:</t>
        </r>
        <r>
          <rPr>
            <sz val="9"/>
            <color indexed="81"/>
            <rFont val="Tahoma"/>
            <family val="2"/>
          </rPr>
          <t xml:space="preserve">
Per FOD is a new Unit.  Contributions began in 2018</t>
        </r>
      </text>
    </comment>
    <comment ref="IX19" authorId="0" shapeId="0" xr:uid="{2E41DB3B-D020-409C-B1F5-617478B372F0}">
      <text>
        <r>
          <rPr>
            <b/>
            <sz val="9"/>
            <color indexed="81"/>
            <rFont val="Tahoma"/>
            <family val="2"/>
          </rPr>
          <t>Becky Dzingeleski:</t>
        </r>
        <r>
          <rPr>
            <sz val="9"/>
            <color indexed="81"/>
            <rFont val="Tahoma"/>
            <family val="2"/>
          </rPr>
          <t xml:space="preserve">
Per FOD is a new Unit.  Contributions began in 2018</t>
        </r>
      </text>
    </comment>
    <comment ref="JB19" authorId="0" shapeId="0" xr:uid="{29FE90E4-C97C-401D-8EEA-36CF85E7B936}">
      <text>
        <r>
          <rPr>
            <b/>
            <sz val="9"/>
            <color indexed="81"/>
            <rFont val="Tahoma"/>
            <family val="2"/>
          </rPr>
          <t>Becky Dzingeleski:</t>
        </r>
        <r>
          <rPr>
            <sz val="9"/>
            <color indexed="81"/>
            <rFont val="Tahoma"/>
            <family val="2"/>
          </rPr>
          <t xml:space="preserve">
Per FOD is a new Unit.  Contributions began in 2018</t>
        </r>
      </text>
    </comment>
    <comment ref="JF19" authorId="0" shapeId="0" xr:uid="{2B4AEEE5-A350-4E9B-88B5-E2CE8E8EAAD8}">
      <text>
        <r>
          <rPr>
            <b/>
            <sz val="9"/>
            <color indexed="81"/>
            <rFont val="Tahoma"/>
            <family val="2"/>
          </rPr>
          <t>Becky Dzingeleski:</t>
        </r>
        <r>
          <rPr>
            <sz val="9"/>
            <color indexed="81"/>
            <rFont val="Tahoma"/>
            <family val="2"/>
          </rPr>
          <t xml:space="preserve">
Per FOD is a new Unit.  Contributions began in 2018</t>
        </r>
      </text>
    </comment>
    <comment ref="JJ19" authorId="0" shapeId="0" xr:uid="{BE316CBA-78FE-4D74-A8BC-F30B7C2AF606}">
      <text>
        <r>
          <rPr>
            <b/>
            <sz val="9"/>
            <color indexed="81"/>
            <rFont val="Tahoma"/>
            <family val="2"/>
          </rPr>
          <t>Becky Dzingeleski:</t>
        </r>
        <r>
          <rPr>
            <sz val="9"/>
            <color indexed="81"/>
            <rFont val="Tahoma"/>
            <family val="2"/>
          </rPr>
          <t xml:space="preserve">
Per FOD is a new Unit.  Contributions began in 2018</t>
        </r>
      </text>
    </comment>
    <comment ref="JN19" authorId="0" shapeId="0" xr:uid="{AF37EBA8-4B71-4B96-B881-E873FA0B96EE}">
      <text>
        <r>
          <rPr>
            <b/>
            <sz val="9"/>
            <color indexed="81"/>
            <rFont val="Tahoma"/>
            <family val="2"/>
          </rPr>
          <t>Becky Dzingeleski:</t>
        </r>
        <r>
          <rPr>
            <sz val="9"/>
            <color indexed="81"/>
            <rFont val="Tahoma"/>
            <family val="2"/>
          </rPr>
          <t xml:space="preserve">
Per FOD is a new Unit.  Contributions began in 2018</t>
        </r>
      </text>
    </comment>
    <comment ref="JR19" authorId="0" shapeId="0" xr:uid="{7A91BE0E-ED61-4F6F-927F-F1B4E91F729C}">
      <text>
        <r>
          <rPr>
            <b/>
            <sz val="9"/>
            <color indexed="81"/>
            <rFont val="Tahoma"/>
            <family val="2"/>
          </rPr>
          <t>Becky Dzingeleski:</t>
        </r>
        <r>
          <rPr>
            <sz val="9"/>
            <color indexed="81"/>
            <rFont val="Tahoma"/>
            <family val="2"/>
          </rPr>
          <t xml:space="preserve">
Per FOD is a new Unit.  Contributions began in 2018</t>
        </r>
      </text>
    </comment>
    <comment ref="JV19" authorId="0" shapeId="0" xr:uid="{8C74428C-2ECB-4CC9-90E6-007274837906}">
      <text>
        <r>
          <rPr>
            <b/>
            <sz val="9"/>
            <color indexed="81"/>
            <rFont val="Tahoma"/>
            <family val="2"/>
          </rPr>
          <t>Becky Dzingeleski:</t>
        </r>
        <r>
          <rPr>
            <sz val="9"/>
            <color indexed="81"/>
            <rFont val="Tahoma"/>
            <family val="2"/>
          </rPr>
          <t xml:space="preserve">
Per FOD is a new Unit.  Contributions began in 2018</t>
        </r>
      </text>
    </comment>
    <comment ref="JZ19" authorId="0" shapeId="0" xr:uid="{DECEBE04-68F0-4E78-8C4C-F2E88C97792A}">
      <text>
        <r>
          <rPr>
            <b/>
            <sz val="9"/>
            <color indexed="81"/>
            <rFont val="Tahoma"/>
            <family val="2"/>
          </rPr>
          <t>Becky Dzingeleski:</t>
        </r>
        <r>
          <rPr>
            <sz val="9"/>
            <color indexed="81"/>
            <rFont val="Tahoma"/>
            <family val="2"/>
          </rPr>
          <t xml:space="preserve">
Per FOD is a new Unit.  Contributions began in 2018</t>
        </r>
      </text>
    </comment>
    <comment ref="KD19" authorId="0" shapeId="0" xr:uid="{F5C9FD50-6D6B-4D23-877C-1146E377F4CF}">
      <text>
        <r>
          <rPr>
            <b/>
            <sz val="9"/>
            <color indexed="81"/>
            <rFont val="Tahoma"/>
            <family val="2"/>
          </rPr>
          <t>Becky Dzingeleski:</t>
        </r>
        <r>
          <rPr>
            <sz val="9"/>
            <color indexed="81"/>
            <rFont val="Tahoma"/>
            <family val="2"/>
          </rPr>
          <t xml:space="preserve">
Per FOD is a new Unit.  Contributions began in 2018</t>
        </r>
      </text>
    </comment>
    <comment ref="KH19" authorId="0" shapeId="0" xr:uid="{B5CE40C9-5A54-46AB-9C21-94461418DE27}">
      <text>
        <r>
          <rPr>
            <b/>
            <sz val="9"/>
            <color indexed="81"/>
            <rFont val="Tahoma"/>
            <family val="2"/>
          </rPr>
          <t>Becky Dzingeleski:</t>
        </r>
        <r>
          <rPr>
            <sz val="9"/>
            <color indexed="81"/>
            <rFont val="Tahoma"/>
            <family val="2"/>
          </rPr>
          <t xml:space="preserve">
Per FOD is a new Unit.  Contributions began in 2018</t>
        </r>
      </text>
    </comment>
    <comment ref="KL19" authorId="0" shapeId="0" xr:uid="{CD6818AB-24DD-4B87-A9EC-F77A2739B3BC}">
      <text>
        <r>
          <rPr>
            <b/>
            <sz val="9"/>
            <color indexed="81"/>
            <rFont val="Tahoma"/>
            <family val="2"/>
          </rPr>
          <t>Becky Dzingeleski:</t>
        </r>
        <r>
          <rPr>
            <sz val="9"/>
            <color indexed="81"/>
            <rFont val="Tahoma"/>
            <family val="2"/>
          </rPr>
          <t xml:space="preserve">
Per FOD is a new Unit.  Contributions began in 2018</t>
        </r>
      </text>
    </comment>
    <comment ref="KP19" authorId="0" shapeId="0" xr:uid="{D4351DFF-BAB0-4DF5-95FB-AC69E2A78FC9}">
      <text>
        <r>
          <rPr>
            <b/>
            <sz val="9"/>
            <color indexed="81"/>
            <rFont val="Tahoma"/>
            <family val="2"/>
          </rPr>
          <t>Becky Dzingeleski:</t>
        </r>
        <r>
          <rPr>
            <sz val="9"/>
            <color indexed="81"/>
            <rFont val="Tahoma"/>
            <family val="2"/>
          </rPr>
          <t xml:space="preserve">
Per FOD is a new Unit.  Contributions began in 2018</t>
        </r>
      </text>
    </comment>
    <comment ref="KT19" authorId="0" shapeId="0" xr:uid="{009E62E5-2536-41C0-9770-7C63152459D8}">
      <text>
        <r>
          <rPr>
            <b/>
            <sz val="9"/>
            <color indexed="81"/>
            <rFont val="Tahoma"/>
            <family val="2"/>
          </rPr>
          <t>Becky Dzingeleski:</t>
        </r>
        <r>
          <rPr>
            <sz val="9"/>
            <color indexed="81"/>
            <rFont val="Tahoma"/>
            <family val="2"/>
          </rPr>
          <t xml:space="preserve">
Per FOD is a new Unit.  Contributions began in 2018</t>
        </r>
      </text>
    </comment>
    <comment ref="KX19" authorId="0" shapeId="0" xr:uid="{6ED7E782-120F-40F5-A374-D9699A6FA72A}">
      <text>
        <r>
          <rPr>
            <b/>
            <sz val="9"/>
            <color indexed="81"/>
            <rFont val="Tahoma"/>
            <family val="2"/>
          </rPr>
          <t>Becky Dzingeleski:</t>
        </r>
        <r>
          <rPr>
            <sz val="9"/>
            <color indexed="81"/>
            <rFont val="Tahoma"/>
            <family val="2"/>
          </rPr>
          <t xml:space="preserve">
Per FOD is a new Unit.  Contributions began in 2018</t>
        </r>
      </text>
    </comment>
    <comment ref="LB19" authorId="0" shapeId="0" xr:uid="{FA464ADF-BFEF-46E3-B8B5-E39403EBFF6B}">
      <text>
        <r>
          <rPr>
            <b/>
            <sz val="9"/>
            <color indexed="81"/>
            <rFont val="Tahoma"/>
            <family val="2"/>
          </rPr>
          <t>Becky Dzingeleski:</t>
        </r>
        <r>
          <rPr>
            <sz val="9"/>
            <color indexed="81"/>
            <rFont val="Tahoma"/>
            <family val="2"/>
          </rPr>
          <t xml:space="preserve">
Per FOD is a new Unit.  Contributions began in 2018</t>
        </r>
      </text>
    </comment>
    <comment ref="LF19" authorId="0" shapeId="0" xr:uid="{5BE4310C-7D10-494C-B8F5-6315CC177E7D}">
      <text>
        <r>
          <rPr>
            <b/>
            <sz val="9"/>
            <color indexed="81"/>
            <rFont val="Tahoma"/>
            <family val="2"/>
          </rPr>
          <t>Becky Dzingeleski:</t>
        </r>
        <r>
          <rPr>
            <sz val="9"/>
            <color indexed="81"/>
            <rFont val="Tahoma"/>
            <family val="2"/>
          </rPr>
          <t xml:space="preserve">
Per FOD is a new Unit.  Contributions began in 2018</t>
        </r>
      </text>
    </comment>
    <comment ref="LJ19" authorId="0" shapeId="0" xr:uid="{8AE5EE51-8BDB-4023-B02D-C29520E49A33}">
      <text>
        <r>
          <rPr>
            <b/>
            <sz val="9"/>
            <color indexed="81"/>
            <rFont val="Tahoma"/>
            <family val="2"/>
          </rPr>
          <t>Becky Dzingeleski:</t>
        </r>
        <r>
          <rPr>
            <sz val="9"/>
            <color indexed="81"/>
            <rFont val="Tahoma"/>
            <family val="2"/>
          </rPr>
          <t xml:space="preserve">
Per FOD is a new Unit.  Contributions began in 2018</t>
        </r>
      </text>
    </comment>
    <comment ref="LN19" authorId="0" shapeId="0" xr:uid="{0FF29F90-73E6-4261-A374-D7F8A999DD9B}">
      <text>
        <r>
          <rPr>
            <b/>
            <sz val="9"/>
            <color indexed="81"/>
            <rFont val="Tahoma"/>
            <family val="2"/>
          </rPr>
          <t>Becky Dzingeleski:</t>
        </r>
        <r>
          <rPr>
            <sz val="9"/>
            <color indexed="81"/>
            <rFont val="Tahoma"/>
            <family val="2"/>
          </rPr>
          <t xml:space="preserve">
Per FOD is a new Unit.  Contributions began in 2018</t>
        </r>
      </text>
    </comment>
    <comment ref="LR19" authorId="0" shapeId="0" xr:uid="{F1418233-A710-4AB2-ABC4-43132FB8718E}">
      <text>
        <r>
          <rPr>
            <b/>
            <sz val="9"/>
            <color indexed="81"/>
            <rFont val="Tahoma"/>
            <family val="2"/>
          </rPr>
          <t>Becky Dzingeleski:</t>
        </r>
        <r>
          <rPr>
            <sz val="9"/>
            <color indexed="81"/>
            <rFont val="Tahoma"/>
            <family val="2"/>
          </rPr>
          <t xml:space="preserve">
Per FOD is a new Unit.  Contributions began in 2018</t>
        </r>
      </text>
    </comment>
    <comment ref="LV19" authorId="0" shapeId="0" xr:uid="{F047EAEA-8BDE-4BB0-ADB7-FBBEAFEC1EBA}">
      <text>
        <r>
          <rPr>
            <b/>
            <sz val="9"/>
            <color indexed="81"/>
            <rFont val="Tahoma"/>
            <family val="2"/>
          </rPr>
          <t>Becky Dzingeleski:</t>
        </r>
        <r>
          <rPr>
            <sz val="9"/>
            <color indexed="81"/>
            <rFont val="Tahoma"/>
            <family val="2"/>
          </rPr>
          <t xml:space="preserve">
Per FOD is a new Unit.  Contributions began in 2018</t>
        </r>
      </text>
    </comment>
    <comment ref="LZ19" authorId="0" shapeId="0" xr:uid="{83856D69-F34B-4E45-BA12-87DB21AF2128}">
      <text>
        <r>
          <rPr>
            <b/>
            <sz val="9"/>
            <color indexed="81"/>
            <rFont val="Tahoma"/>
            <family val="2"/>
          </rPr>
          <t>Becky Dzingeleski:</t>
        </r>
        <r>
          <rPr>
            <sz val="9"/>
            <color indexed="81"/>
            <rFont val="Tahoma"/>
            <family val="2"/>
          </rPr>
          <t xml:space="preserve">
Per FOD is a new Unit.  Contributions began in 2018</t>
        </r>
      </text>
    </comment>
    <comment ref="MD19" authorId="0" shapeId="0" xr:uid="{099B1CC0-37C8-4972-BA70-BCD817854816}">
      <text>
        <r>
          <rPr>
            <b/>
            <sz val="9"/>
            <color indexed="81"/>
            <rFont val="Tahoma"/>
            <family val="2"/>
          </rPr>
          <t>Becky Dzingeleski:</t>
        </r>
        <r>
          <rPr>
            <sz val="9"/>
            <color indexed="81"/>
            <rFont val="Tahoma"/>
            <family val="2"/>
          </rPr>
          <t xml:space="preserve">
Per FOD is a new Unit.  Contributions began in 2018</t>
        </r>
      </text>
    </comment>
    <comment ref="MH19" authorId="0" shapeId="0" xr:uid="{ED0D9400-0EFB-462A-8090-B8C9BD904367}">
      <text>
        <r>
          <rPr>
            <b/>
            <sz val="9"/>
            <color indexed="81"/>
            <rFont val="Tahoma"/>
            <family val="2"/>
          </rPr>
          <t>Becky Dzingeleski:</t>
        </r>
        <r>
          <rPr>
            <sz val="9"/>
            <color indexed="81"/>
            <rFont val="Tahoma"/>
            <family val="2"/>
          </rPr>
          <t xml:space="preserve">
Per FOD is a new Unit.  Contributions began in 2018</t>
        </r>
      </text>
    </comment>
    <comment ref="ML19" authorId="0" shapeId="0" xr:uid="{90080AB6-64AD-4086-A1C7-120DF89271C8}">
      <text>
        <r>
          <rPr>
            <b/>
            <sz val="9"/>
            <color indexed="81"/>
            <rFont val="Tahoma"/>
            <family val="2"/>
          </rPr>
          <t>Becky Dzingeleski:</t>
        </r>
        <r>
          <rPr>
            <sz val="9"/>
            <color indexed="81"/>
            <rFont val="Tahoma"/>
            <family val="2"/>
          </rPr>
          <t xml:space="preserve">
Per FOD is a new Unit.  Contributions began in 2018</t>
        </r>
      </text>
    </comment>
    <comment ref="MP19" authorId="0" shapeId="0" xr:uid="{94F04F64-61F8-4D57-9FC3-0E1D51C5E18F}">
      <text>
        <r>
          <rPr>
            <b/>
            <sz val="9"/>
            <color indexed="81"/>
            <rFont val="Tahoma"/>
            <family val="2"/>
          </rPr>
          <t>Becky Dzingeleski:</t>
        </r>
        <r>
          <rPr>
            <sz val="9"/>
            <color indexed="81"/>
            <rFont val="Tahoma"/>
            <family val="2"/>
          </rPr>
          <t xml:space="preserve">
Per FOD is a new Unit.  Contributions began in 2018</t>
        </r>
      </text>
    </comment>
    <comment ref="MT19" authorId="0" shapeId="0" xr:uid="{2E741E1B-54F3-4C75-8A52-FD6C55658C66}">
      <text>
        <r>
          <rPr>
            <b/>
            <sz val="9"/>
            <color indexed="81"/>
            <rFont val="Tahoma"/>
            <family val="2"/>
          </rPr>
          <t>Becky Dzingeleski:</t>
        </r>
        <r>
          <rPr>
            <sz val="9"/>
            <color indexed="81"/>
            <rFont val="Tahoma"/>
            <family val="2"/>
          </rPr>
          <t xml:space="preserve">
Per FOD is a new Unit.  Contributions began in 2018</t>
        </r>
      </text>
    </comment>
    <comment ref="MX19" authorId="0" shapeId="0" xr:uid="{58065F38-1E1A-46A1-A144-05EBCBE6D8B2}">
      <text>
        <r>
          <rPr>
            <b/>
            <sz val="9"/>
            <color indexed="81"/>
            <rFont val="Tahoma"/>
            <family val="2"/>
          </rPr>
          <t>Becky Dzingeleski:</t>
        </r>
        <r>
          <rPr>
            <sz val="9"/>
            <color indexed="81"/>
            <rFont val="Tahoma"/>
            <family val="2"/>
          </rPr>
          <t xml:space="preserve">
Per FOD is a new Unit.  Contributions began in 2018</t>
        </r>
      </text>
    </comment>
    <comment ref="NB19" authorId="0" shapeId="0" xr:uid="{FD266DEB-4C14-4C11-9D7E-2EC050433751}">
      <text>
        <r>
          <rPr>
            <b/>
            <sz val="9"/>
            <color indexed="81"/>
            <rFont val="Tahoma"/>
            <family val="2"/>
          </rPr>
          <t>Becky Dzingeleski:</t>
        </r>
        <r>
          <rPr>
            <sz val="9"/>
            <color indexed="81"/>
            <rFont val="Tahoma"/>
            <family val="2"/>
          </rPr>
          <t xml:space="preserve">
Per FOD is a new Unit.  Contributions began in 2018</t>
        </r>
      </text>
    </comment>
    <comment ref="NF19" authorId="0" shapeId="0" xr:uid="{3185DA0F-583E-4721-9CB9-A17371E3418E}">
      <text>
        <r>
          <rPr>
            <b/>
            <sz val="9"/>
            <color indexed="81"/>
            <rFont val="Tahoma"/>
            <family val="2"/>
          </rPr>
          <t>Becky Dzingeleski:</t>
        </r>
        <r>
          <rPr>
            <sz val="9"/>
            <color indexed="81"/>
            <rFont val="Tahoma"/>
            <family val="2"/>
          </rPr>
          <t xml:space="preserve">
Per FOD is a new Unit.  Contributions began in 2018</t>
        </r>
      </text>
    </comment>
    <comment ref="NJ19" authorId="0" shapeId="0" xr:uid="{3F58234C-88FD-4C2F-8001-971BA19A31A2}">
      <text>
        <r>
          <rPr>
            <b/>
            <sz val="9"/>
            <color indexed="81"/>
            <rFont val="Tahoma"/>
            <family val="2"/>
          </rPr>
          <t>Becky Dzingeleski:</t>
        </r>
        <r>
          <rPr>
            <sz val="9"/>
            <color indexed="81"/>
            <rFont val="Tahoma"/>
            <family val="2"/>
          </rPr>
          <t xml:space="preserve">
Per FOD is a new Unit.  Contributions began in 2018</t>
        </r>
      </text>
    </comment>
    <comment ref="NN19" authorId="0" shapeId="0" xr:uid="{6DA20C78-D9DE-42AA-8585-0C1BFB569472}">
      <text>
        <r>
          <rPr>
            <b/>
            <sz val="9"/>
            <color indexed="81"/>
            <rFont val="Tahoma"/>
            <family val="2"/>
          </rPr>
          <t>Becky Dzingeleski:</t>
        </r>
        <r>
          <rPr>
            <sz val="9"/>
            <color indexed="81"/>
            <rFont val="Tahoma"/>
            <family val="2"/>
          </rPr>
          <t xml:space="preserve">
Per FOD is a new Unit.  Contributions began in 2018</t>
        </r>
      </text>
    </comment>
    <comment ref="NR19" authorId="0" shapeId="0" xr:uid="{731D5121-E9DB-47B3-BFA1-4C046609ABCB}">
      <text>
        <r>
          <rPr>
            <b/>
            <sz val="9"/>
            <color indexed="81"/>
            <rFont val="Tahoma"/>
            <family val="2"/>
          </rPr>
          <t>Becky Dzingeleski:</t>
        </r>
        <r>
          <rPr>
            <sz val="9"/>
            <color indexed="81"/>
            <rFont val="Tahoma"/>
            <family val="2"/>
          </rPr>
          <t xml:space="preserve">
Per FOD is a new Unit.  Contributions began in 2018</t>
        </r>
      </text>
    </comment>
    <comment ref="NV19" authorId="0" shapeId="0" xr:uid="{B1B85BEA-FD71-4386-8DC2-A522D73154FB}">
      <text>
        <r>
          <rPr>
            <b/>
            <sz val="9"/>
            <color indexed="81"/>
            <rFont val="Tahoma"/>
            <family val="2"/>
          </rPr>
          <t>Becky Dzingeleski:</t>
        </r>
        <r>
          <rPr>
            <sz val="9"/>
            <color indexed="81"/>
            <rFont val="Tahoma"/>
            <family val="2"/>
          </rPr>
          <t xml:space="preserve">
Per FOD is a new Unit.  Contributions began in 2018</t>
        </r>
      </text>
    </comment>
    <comment ref="NZ19" authorId="0" shapeId="0" xr:uid="{B29A0FD7-A960-4361-98D0-DE136293EDDA}">
      <text>
        <r>
          <rPr>
            <b/>
            <sz val="9"/>
            <color indexed="81"/>
            <rFont val="Tahoma"/>
            <family val="2"/>
          </rPr>
          <t>Becky Dzingeleski:</t>
        </r>
        <r>
          <rPr>
            <sz val="9"/>
            <color indexed="81"/>
            <rFont val="Tahoma"/>
            <family val="2"/>
          </rPr>
          <t xml:space="preserve">
Per FOD is a new Unit.  Contributions began in 2018</t>
        </r>
      </text>
    </comment>
    <comment ref="OD19" authorId="0" shapeId="0" xr:uid="{3A5B705C-7AAA-4225-8245-8E86C6F265C9}">
      <text>
        <r>
          <rPr>
            <b/>
            <sz val="9"/>
            <color indexed="81"/>
            <rFont val="Tahoma"/>
            <family val="2"/>
          </rPr>
          <t>Becky Dzingeleski:</t>
        </r>
        <r>
          <rPr>
            <sz val="9"/>
            <color indexed="81"/>
            <rFont val="Tahoma"/>
            <family val="2"/>
          </rPr>
          <t xml:space="preserve">
Per FOD is a new Unit.  Contributions began in 2018</t>
        </r>
      </text>
    </comment>
    <comment ref="OH19" authorId="0" shapeId="0" xr:uid="{EB17C3A8-427C-4261-9FC4-01C9F8598A93}">
      <text>
        <r>
          <rPr>
            <b/>
            <sz val="9"/>
            <color indexed="81"/>
            <rFont val="Tahoma"/>
            <family val="2"/>
          </rPr>
          <t>Becky Dzingeleski:</t>
        </r>
        <r>
          <rPr>
            <sz val="9"/>
            <color indexed="81"/>
            <rFont val="Tahoma"/>
            <family val="2"/>
          </rPr>
          <t xml:space="preserve">
Per FOD is a new Unit.  Contributions began in 2018</t>
        </r>
      </text>
    </comment>
    <comment ref="OL19" authorId="0" shapeId="0" xr:uid="{26B935F5-6FBA-4293-AEDE-271D042AF081}">
      <text>
        <r>
          <rPr>
            <b/>
            <sz val="9"/>
            <color indexed="81"/>
            <rFont val="Tahoma"/>
            <family val="2"/>
          </rPr>
          <t>Becky Dzingeleski:</t>
        </r>
        <r>
          <rPr>
            <sz val="9"/>
            <color indexed="81"/>
            <rFont val="Tahoma"/>
            <family val="2"/>
          </rPr>
          <t xml:space="preserve">
Per FOD is a new Unit.  Contributions began in 2018</t>
        </r>
      </text>
    </comment>
    <comment ref="OP19" authorId="0" shapeId="0" xr:uid="{D88BD086-4DD2-4DFF-9ABE-B94BCB4B4D2F}">
      <text>
        <r>
          <rPr>
            <b/>
            <sz val="9"/>
            <color indexed="81"/>
            <rFont val="Tahoma"/>
            <family val="2"/>
          </rPr>
          <t>Becky Dzingeleski:</t>
        </r>
        <r>
          <rPr>
            <sz val="9"/>
            <color indexed="81"/>
            <rFont val="Tahoma"/>
            <family val="2"/>
          </rPr>
          <t xml:space="preserve">
Per FOD is a new Unit.  Contributions began in 2018</t>
        </r>
      </text>
    </comment>
    <comment ref="OT19" authorId="0" shapeId="0" xr:uid="{7F6F0660-1BAB-40AE-B597-D56ADBB16D9B}">
      <text>
        <r>
          <rPr>
            <b/>
            <sz val="9"/>
            <color indexed="81"/>
            <rFont val="Tahoma"/>
            <family val="2"/>
          </rPr>
          <t>Becky Dzingeleski:</t>
        </r>
        <r>
          <rPr>
            <sz val="9"/>
            <color indexed="81"/>
            <rFont val="Tahoma"/>
            <family val="2"/>
          </rPr>
          <t xml:space="preserve">
Per FOD is a new Unit.  Contributions began in 2018</t>
        </r>
      </text>
    </comment>
    <comment ref="OX19" authorId="0" shapeId="0" xr:uid="{CFC494A2-8ADC-43CF-B445-BB8B7862B745}">
      <text>
        <r>
          <rPr>
            <b/>
            <sz val="9"/>
            <color indexed="81"/>
            <rFont val="Tahoma"/>
            <family val="2"/>
          </rPr>
          <t>Becky Dzingeleski:</t>
        </r>
        <r>
          <rPr>
            <sz val="9"/>
            <color indexed="81"/>
            <rFont val="Tahoma"/>
            <family val="2"/>
          </rPr>
          <t xml:space="preserve">
Per FOD is a new Unit.  Contributions began in 2018</t>
        </r>
      </text>
    </comment>
    <comment ref="PB19" authorId="0" shapeId="0" xr:uid="{A12384B6-8AD3-4950-B9FC-06FF49AFB394}">
      <text>
        <r>
          <rPr>
            <b/>
            <sz val="9"/>
            <color indexed="81"/>
            <rFont val="Tahoma"/>
            <family val="2"/>
          </rPr>
          <t>Becky Dzingeleski:</t>
        </r>
        <r>
          <rPr>
            <sz val="9"/>
            <color indexed="81"/>
            <rFont val="Tahoma"/>
            <family val="2"/>
          </rPr>
          <t xml:space="preserve">
Per FOD is a new Unit.  Contributions began in 2018</t>
        </r>
      </text>
    </comment>
    <comment ref="PF19" authorId="0" shapeId="0" xr:uid="{4E9EC242-5736-4F40-9360-8F6A1B082484}">
      <text>
        <r>
          <rPr>
            <b/>
            <sz val="9"/>
            <color indexed="81"/>
            <rFont val="Tahoma"/>
            <family val="2"/>
          </rPr>
          <t>Becky Dzingeleski:</t>
        </r>
        <r>
          <rPr>
            <sz val="9"/>
            <color indexed="81"/>
            <rFont val="Tahoma"/>
            <family val="2"/>
          </rPr>
          <t xml:space="preserve">
Per FOD is a new Unit.  Contributions began in 2018</t>
        </r>
      </text>
    </comment>
    <comment ref="PJ19" authorId="0" shapeId="0" xr:uid="{46BCA8AA-77EB-4638-A94D-6CE092BDA7A0}">
      <text>
        <r>
          <rPr>
            <b/>
            <sz val="9"/>
            <color indexed="81"/>
            <rFont val="Tahoma"/>
            <family val="2"/>
          </rPr>
          <t>Becky Dzingeleski:</t>
        </r>
        <r>
          <rPr>
            <sz val="9"/>
            <color indexed="81"/>
            <rFont val="Tahoma"/>
            <family val="2"/>
          </rPr>
          <t xml:space="preserve">
Per FOD is a new Unit.  Contributions began in 2018</t>
        </r>
      </text>
    </comment>
    <comment ref="PN19" authorId="0" shapeId="0" xr:uid="{CE9B3F6D-0C4B-42FE-AAB6-8776FBD4B6F6}">
      <text>
        <r>
          <rPr>
            <b/>
            <sz val="9"/>
            <color indexed="81"/>
            <rFont val="Tahoma"/>
            <family val="2"/>
          </rPr>
          <t>Becky Dzingeleski:</t>
        </r>
        <r>
          <rPr>
            <sz val="9"/>
            <color indexed="81"/>
            <rFont val="Tahoma"/>
            <family val="2"/>
          </rPr>
          <t xml:space="preserve">
Per FOD is a new Unit.  Contributions began in 2018</t>
        </r>
      </text>
    </comment>
    <comment ref="PR19" authorId="0" shapeId="0" xr:uid="{EC3ACCAB-9A4E-4693-879D-DE82F289C4A2}">
      <text>
        <r>
          <rPr>
            <b/>
            <sz val="9"/>
            <color indexed="81"/>
            <rFont val="Tahoma"/>
            <family val="2"/>
          </rPr>
          <t>Becky Dzingeleski:</t>
        </r>
        <r>
          <rPr>
            <sz val="9"/>
            <color indexed="81"/>
            <rFont val="Tahoma"/>
            <family val="2"/>
          </rPr>
          <t xml:space="preserve">
Per FOD is a new Unit.  Contributions began in 2018</t>
        </r>
      </text>
    </comment>
    <comment ref="PV19" authorId="0" shapeId="0" xr:uid="{96B6674E-E489-401B-BB92-6B569DB796D1}">
      <text>
        <r>
          <rPr>
            <b/>
            <sz val="9"/>
            <color indexed="81"/>
            <rFont val="Tahoma"/>
            <family val="2"/>
          </rPr>
          <t>Becky Dzingeleski:</t>
        </r>
        <r>
          <rPr>
            <sz val="9"/>
            <color indexed="81"/>
            <rFont val="Tahoma"/>
            <family val="2"/>
          </rPr>
          <t xml:space="preserve">
Per FOD is a new Unit.  Contributions began in 2018</t>
        </r>
      </text>
    </comment>
    <comment ref="PZ19" authorId="0" shapeId="0" xr:uid="{52B5DA97-75D4-4A02-ABDD-6E03A8F7B9DF}">
      <text>
        <r>
          <rPr>
            <b/>
            <sz val="9"/>
            <color indexed="81"/>
            <rFont val="Tahoma"/>
            <family val="2"/>
          </rPr>
          <t>Becky Dzingeleski:</t>
        </r>
        <r>
          <rPr>
            <sz val="9"/>
            <color indexed="81"/>
            <rFont val="Tahoma"/>
            <family val="2"/>
          </rPr>
          <t xml:space="preserve">
Per FOD is a new Unit.  Contributions began in 2018</t>
        </r>
      </text>
    </comment>
    <comment ref="QD19" authorId="0" shapeId="0" xr:uid="{FE8DA934-D875-4AE3-9DFE-CAECE2D3D0BF}">
      <text>
        <r>
          <rPr>
            <b/>
            <sz val="9"/>
            <color indexed="81"/>
            <rFont val="Tahoma"/>
            <family val="2"/>
          </rPr>
          <t>Becky Dzingeleski:</t>
        </r>
        <r>
          <rPr>
            <sz val="9"/>
            <color indexed="81"/>
            <rFont val="Tahoma"/>
            <family val="2"/>
          </rPr>
          <t xml:space="preserve">
Per FOD is a new Unit.  Contributions began in 2018</t>
        </r>
      </text>
    </comment>
    <comment ref="QH19" authorId="0" shapeId="0" xr:uid="{02D2A78D-3B53-4AAF-891D-71C772568E2A}">
      <text>
        <r>
          <rPr>
            <b/>
            <sz val="9"/>
            <color indexed="81"/>
            <rFont val="Tahoma"/>
            <family val="2"/>
          </rPr>
          <t>Becky Dzingeleski:</t>
        </r>
        <r>
          <rPr>
            <sz val="9"/>
            <color indexed="81"/>
            <rFont val="Tahoma"/>
            <family val="2"/>
          </rPr>
          <t xml:space="preserve">
Per FOD is a new Unit.  Contributions began in 2018</t>
        </r>
      </text>
    </comment>
    <comment ref="QL19" authorId="0" shapeId="0" xr:uid="{3307D7A6-2EA5-489C-8180-B6E92768FED7}">
      <text>
        <r>
          <rPr>
            <b/>
            <sz val="9"/>
            <color indexed="81"/>
            <rFont val="Tahoma"/>
            <family val="2"/>
          </rPr>
          <t>Becky Dzingeleski:</t>
        </r>
        <r>
          <rPr>
            <sz val="9"/>
            <color indexed="81"/>
            <rFont val="Tahoma"/>
            <family val="2"/>
          </rPr>
          <t xml:space="preserve">
Per FOD is a new Unit.  Contributions began in 2018</t>
        </r>
      </text>
    </comment>
    <comment ref="QP19" authorId="0" shapeId="0" xr:uid="{F62D7E60-C6A9-4B1B-BE00-ACE58CB794D6}">
      <text>
        <r>
          <rPr>
            <b/>
            <sz val="9"/>
            <color indexed="81"/>
            <rFont val="Tahoma"/>
            <family val="2"/>
          </rPr>
          <t>Becky Dzingeleski:</t>
        </r>
        <r>
          <rPr>
            <sz val="9"/>
            <color indexed="81"/>
            <rFont val="Tahoma"/>
            <family val="2"/>
          </rPr>
          <t xml:space="preserve">
Per FOD is a new Unit.  Contributions began in 2018</t>
        </r>
      </text>
    </comment>
    <comment ref="QT19" authorId="0" shapeId="0" xr:uid="{21537DA1-E522-4E79-A079-E1A44AC288AE}">
      <text>
        <r>
          <rPr>
            <b/>
            <sz val="9"/>
            <color indexed="81"/>
            <rFont val="Tahoma"/>
            <family val="2"/>
          </rPr>
          <t>Becky Dzingeleski:</t>
        </r>
        <r>
          <rPr>
            <sz val="9"/>
            <color indexed="81"/>
            <rFont val="Tahoma"/>
            <family val="2"/>
          </rPr>
          <t xml:space="preserve">
Per FOD is a new Unit.  Contributions began in 2018</t>
        </r>
      </text>
    </comment>
    <comment ref="QX19" authorId="0" shapeId="0" xr:uid="{4E38BA90-C200-4159-A568-291D8F5519D1}">
      <text>
        <r>
          <rPr>
            <b/>
            <sz val="9"/>
            <color indexed="81"/>
            <rFont val="Tahoma"/>
            <family val="2"/>
          </rPr>
          <t>Becky Dzingeleski:</t>
        </r>
        <r>
          <rPr>
            <sz val="9"/>
            <color indexed="81"/>
            <rFont val="Tahoma"/>
            <family val="2"/>
          </rPr>
          <t xml:space="preserve">
Per FOD is a new Unit.  Contributions began in 2018</t>
        </r>
      </text>
    </comment>
    <comment ref="RB19" authorId="0" shapeId="0" xr:uid="{7881A34E-6E59-4F93-890C-6F9D7B7FF8D4}">
      <text>
        <r>
          <rPr>
            <b/>
            <sz val="9"/>
            <color indexed="81"/>
            <rFont val="Tahoma"/>
            <family val="2"/>
          </rPr>
          <t>Becky Dzingeleski:</t>
        </r>
        <r>
          <rPr>
            <sz val="9"/>
            <color indexed="81"/>
            <rFont val="Tahoma"/>
            <family val="2"/>
          </rPr>
          <t xml:space="preserve">
Per FOD is a new Unit.  Contributions began in 2018</t>
        </r>
      </text>
    </comment>
    <comment ref="RF19" authorId="0" shapeId="0" xr:uid="{835A364C-36A4-4ED5-BE98-DB846BB23EA3}">
      <text>
        <r>
          <rPr>
            <b/>
            <sz val="9"/>
            <color indexed="81"/>
            <rFont val="Tahoma"/>
            <family val="2"/>
          </rPr>
          <t>Becky Dzingeleski:</t>
        </r>
        <r>
          <rPr>
            <sz val="9"/>
            <color indexed="81"/>
            <rFont val="Tahoma"/>
            <family val="2"/>
          </rPr>
          <t xml:space="preserve">
Per FOD is a new Unit.  Contributions began in 2018</t>
        </r>
      </text>
    </comment>
    <comment ref="RJ19" authorId="0" shapeId="0" xr:uid="{6E896AD4-5E39-4DE2-B9AF-772CAE5A2D25}">
      <text>
        <r>
          <rPr>
            <b/>
            <sz val="9"/>
            <color indexed="81"/>
            <rFont val="Tahoma"/>
            <family val="2"/>
          </rPr>
          <t>Becky Dzingeleski:</t>
        </r>
        <r>
          <rPr>
            <sz val="9"/>
            <color indexed="81"/>
            <rFont val="Tahoma"/>
            <family val="2"/>
          </rPr>
          <t xml:space="preserve">
Per FOD is a new Unit.  Contributions began in 2018</t>
        </r>
      </text>
    </comment>
    <comment ref="RN19" authorId="0" shapeId="0" xr:uid="{712B2706-1907-48F2-8CDA-DD49D7AFA6F9}">
      <text>
        <r>
          <rPr>
            <b/>
            <sz val="9"/>
            <color indexed="81"/>
            <rFont val="Tahoma"/>
            <family val="2"/>
          </rPr>
          <t>Becky Dzingeleski:</t>
        </r>
        <r>
          <rPr>
            <sz val="9"/>
            <color indexed="81"/>
            <rFont val="Tahoma"/>
            <family val="2"/>
          </rPr>
          <t xml:space="preserve">
Per FOD is a new Unit.  Contributions began in 2018</t>
        </r>
      </text>
    </comment>
    <comment ref="RR19" authorId="0" shapeId="0" xr:uid="{9666EF74-C9D8-4A08-9B83-9479431ED5AB}">
      <text>
        <r>
          <rPr>
            <b/>
            <sz val="9"/>
            <color indexed="81"/>
            <rFont val="Tahoma"/>
            <family val="2"/>
          </rPr>
          <t>Becky Dzingeleski:</t>
        </r>
        <r>
          <rPr>
            <sz val="9"/>
            <color indexed="81"/>
            <rFont val="Tahoma"/>
            <family val="2"/>
          </rPr>
          <t xml:space="preserve">
Per FOD is a new Unit.  Contributions began in 2018</t>
        </r>
      </text>
    </comment>
    <comment ref="RV19" authorId="0" shapeId="0" xr:uid="{B8F871EF-0E9E-4ADE-BD26-799A4C88191C}">
      <text>
        <r>
          <rPr>
            <b/>
            <sz val="9"/>
            <color indexed="81"/>
            <rFont val="Tahoma"/>
            <family val="2"/>
          </rPr>
          <t>Becky Dzingeleski:</t>
        </r>
        <r>
          <rPr>
            <sz val="9"/>
            <color indexed="81"/>
            <rFont val="Tahoma"/>
            <family val="2"/>
          </rPr>
          <t xml:space="preserve">
Per FOD is a new Unit.  Contributions began in 2018</t>
        </r>
      </text>
    </comment>
    <comment ref="RZ19" authorId="0" shapeId="0" xr:uid="{8AE161C7-89D9-46D0-8E64-C49428E19018}">
      <text>
        <r>
          <rPr>
            <b/>
            <sz val="9"/>
            <color indexed="81"/>
            <rFont val="Tahoma"/>
            <family val="2"/>
          </rPr>
          <t>Becky Dzingeleski:</t>
        </r>
        <r>
          <rPr>
            <sz val="9"/>
            <color indexed="81"/>
            <rFont val="Tahoma"/>
            <family val="2"/>
          </rPr>
          <t xml:space="preserve">
Per FOD is a new Unit.  Contributions began in 2018</t>
        </r>
      </text>
    </comment>
    <comment ref="SD19" authorId="0" shapeId="0" xr:uid="{BE655B4E-42F3-47E5-AC65-86058B726C93}">
      <text>
        <r>
          <rPr>
            <b/>
            <sz val="9"/>
            <color indexed="81"/>
            <rFont val="Tahoma"/>
            <family val="2"/>
          </rPr>
          <t>Becky Dzingeleski:</t>
        </r>
        <r>
          <rPr>
            <sz val="9"/>
            <color indexed="81"/>
            <rFont val="Tahoma"/>
            <family val="2"/>
          </rPr>
          <t xml:space="preserve">
Per FOD is a new Unit.  Contributions began in 2018</t>
        </r>
      </text>
    </comment>
    <comment ref="SH19" authorId="0" shapeId="0" xr:uid="{2554FE8C-D17F-4D32-B0D8-5876C16DB6D6}">
      <text>
        <r>
          <rPr>
            <b/>
            <sz val="9"/>
            <color indexed="81"/>
            <rFont val="Tahoma"/>
            <family val="2"/>
          </rPr>
          <t>Becky Dzingeleski:</t>
        </r>
        <r>
          <rPr>
            <sz val="9"/>
            <color indexed="81"/>
            <rFont val="Tahoma"/>
            <family val="2"/>
          </rPr>
          <t xml:space="preserve">
Per FOD is a new Unit.  Contributions began in 2018</t>
        </r>
      </text>
    </comment>
    <comment ref="SL19" authorId="0" shapeId="0" xr:uid="{ED1CBE22-A301-4707-B6FB-CF0BBB1CC5C3}">
      <text>
        <r>
          <rPr>
            <b/>
            <sz val="9"/>
            <color indexed="81"/>
            <rFont val="Tahoma"/>
            <family val="2"/>
          </rPr>
          <t>Becky Dzingeleski:</t>
        </r>
        <r>
          <rPr>
            <sz val="9"/>
            <color indexed="81"/>
            <rFont val="Tahoma"/>
            <family val="2"/>
          </rPr>
          <t xml:space="preserve">
Per FOD is a new Unit.  Contributions began in 2018</t>
        </r>
      </text>
    </comment>
    <comment ref="SP19" authorId="0" shapeId="0" xr:uid="{1735389E-2823-4DA9-8AC4-A9111AB8C2ED}">
      <text>
        <r>
          <rPr>
            <b/>
            <sz val="9"/>
            <color indexed="81"/>
            <rFont val="Tahoma"/>
            <family val="2"/>
          </rPr>
          <t>Becky Dzingeleski:</t>
        </r>
        <r>
          <rPr>
            <sz val="9"/>
            <color indexed="81"/>
            <rFont val="Tahoma"/>
            <family val="2"/>
          </rPr>
          <t xml:space="preserve">
Per FOD is a new Unit.  Contributions began in 2018</t>
        </r>
      </text>
    </comment>
    <comment ref="ST19" authorId="0" shapeId="0" xr:uid="{082415D5-9355-4223-ADBB-7FD42011B855}">
      <text>
        <r>
          <rPr>
            <b/>
            <sz val="9"/>
            <color indexed="81"/>
            <rFont val="Tahoma"/>
            <family val="2"/>
          </rPr>
          <t>Becky Dzingeleski:</t>
        </r>
        <r>
          <rPr>
            <sz val="9"/>
            <color indexed="81"/>
            <rFont val="Tahoma"/>
            <family val="2"/>
          </rPr>
          <t xml:space="preserve">
Per FOD is a new Unit.  Contributions began in 2018</t>
        </r>
      </text>
    </comment>
    <comment ref="SX19" authorId="0" shapeId="0" xr:uid="{05B1DFFF-65FB-4C53-9A8F-D299AACC07DA}">
      <text>
        <r>
          <rPr>
            <b/>
            <sz val="9"/>
            <color indexed="81"/>
            <rFont val="Tahoma"/>
            <family val="2"/>
          </rPr>
          <t>Becky Dzingeleski:</t>
        </r>
        <r>
          <rPr>
            <sz val="9"/>
            <color indexed="81"/>
            <rFont val="Tahoma"/>
            <family val="2"/>
          </rPr>
          <t xml:space="preserve">
Per FOD is a new Unit.  Contributions began in 2018</t>
        </r>
      </text>
    </comment>
    <comment ref="TB19" authorId="0" shapeId="0" xr:uid="{9050696B-D2DA-4D50-B6C3-7984781ECCBC}">
      <text>
        <r>
          <rPr>
            <b/>
            <sz val="9"/>
            <color indexed="81"/>
            <rFont val="Tahoma"/>
            <family val="2"/>
          </rPr>
          <t>Becky Dzingeleski:</t>
        </r>
        <r>
          <rPr>
            <sz val="9"/>
            <color indexed="81"/>
            <rFont val="Tahoma"/>
            <family val="2"/>
          </rPr>
          <t xml:space="preserve">
Per FOD is a new Unit.  Contributions began in 2018</t>
        </r>
      </text>
    </comment>
    <comment ref="TF19" authorId="0" shapeId="0" xr:uid="{E15B2DBD-FC8A-4262-9ED1-D0498ADEB758}">
      <text>
        <r>
          <rPr>
            <b/>
            <sz val="9"/>
            <color indexed="81"/>
            <rFont val="Tahoma"/>
            <family val="2"/>
          </rPr>
          <t>Becky Dzingeleski:</t>
        </r>
        <r>
          <rPr>
            <sz val="9"/>
            <color indexed="81"/>
            <rFont val="Tahoma"/>
            <family val="2"/>
          </rPr>
          <t xml:space="preserve">
Per FOD is a new Unit.  Contributions began in 2018</t>
        </r>
      </text>
    </comment>
    <comment ref="TJ19" authorId="0" shapeId="0" xr:uid="{DE8D1315-7800-42F0-B1B4-260F23E6E1D3}">
      <text>
        <r>
          <rPr>
            <b/>
            <sz val="9"/>
            <color indexed="81"/>
            <rFont val="Tahoma"/>
            <family val="2"/>
          </rPr>
          <t>Becky Dzingeleski:</t>
        </r>
        <r>
          <rPr>
            <sz val="9"/>
            <color indexed="81"/>
            <rFont val="Tahoma"/>
            <family val="2"/>
          </rPr>
          <t xml:space="preserve">
Per FOD is a new Unit.  Contributions began in 2018</t>
        </r>
      </text>
    </comment>
    <comment ref="TN19" authorId="0" shapeId="0" xr:uid="{381AD5ED-782A-41B0-9528-907D2D526B9B}">
      <text>
        <r>
          <rPr>
            <b/>
            <sz val="9"/>
            <color indexed="81"/>
            <rFont val="Tahoma"/>
            <family val="2"/>
          </rPr>
          <t>Becky Dzingeleski:</t>
        </r>
        <r>
          <rPr>
            <sz val="9"/>
            <color indexed="81"/>
            <rFont val="Tahoma"/>
            <family val="2"/>
          </rPr>
          <t xml:space="preserve">
Per FOD is a new Unit.  Contributions began in 2018</t>
        </r>
      </text>
    </comment>
    <comment ref="TR19" authorId="0" shapeId="0" xr:uid="{8639B866-1CF0-4DD8-B280-B561C3CBA8BF}">
      <text>
        <r>
          <rPr>
            <b/>
            <sz val="9"/>
            <color indexed="81"/>
            <rFont val="Tahoma"/>
            <family val="2"/>
          </rPr>
          <t>Becky Dzingeleski:</t>
        </r>
        <r>
          <rPr>
            <sz val="9"/>
            <color indexed="81"/>
            <rFont val="Tahoma"/>
            <family val="2"/>
          </rPr>
          <t xml:space="preserve">
Per FOD is a new Unit.  Contributions began in 2018</t>
        </r>
      </text>
    </comment>
    <comment ref="TV19" authorId="0" shapeId="0" xr:uid="{42DD1A9C-DCD1-404B-834F-4A62395BE0CF}">
      <text>
        <r>
          <rPr>
            <b/>
            <sz val="9"/>
            <color indexed="81"/>
            <rFont val="Tahoma"/>
            <family val="2"/>
          </rPr>
          <t>Becky Dzingeleski:</t>
        </r>
        <r>
          <rPr>
            <sz val="9"/>
            <color indexed="81"/>
            <rFont val="Tahoma"/>
            <family val="2"/>
          </rPr>
          <t xml:space="preserve">
Per FOD is a new Unit.  Contributions began in 2018</t>
        </r>
      </text>
    </comment>
    <comment ref="TZ19" authorId="0" shapeId="0" xr:uid="{4881468C-263D-4817-8ADA-6D215F9045A4}">
      <text>
        <r>
          <rPr>
            <b/>
            <sz val="9"/>
            <color indexed="81"/>
            <rFont val="Tahoma"/>
            <family val="2"/>
          </rPr>
          <t>Becky Dzingeleski:</t>
        </r>
        <r>
          <rPr>
            <sz val="9"/>
            <color indexed="81"/>
            <rFont val="Tahoma"/>
            <family val="2"/>
          </rPr>
          <t xml:space="preserve">
Per FOD is a new Unit.  Contributions began in 2018</t>
        </r>
      </text>
    </comment>
    <comment ref="UD19" authorId="0" shapeId="0" xr:uid="{DD16E294-FA7C-470E-899B-92227D3FEF90}">
      <text>
        <r>
          <rPr>
            <b/>
            <sz val="9"/>
            <color indexed="81"/>
            <rFont val="Tahoma"/>
            <family val="2"/>
          </rPr>
          <t>Becky Dzingeleski:</t>
        </r>
        <r>
          <rPr>
            <sz val="9"/>
            <color indexed="81"/>
            <rFont val="Tahoma"/>
            <family val="2"/>
          </rPr>
          <t xml:space="preserve">
Per FOD is a new Unit.  Contributions began in 2018</t>
        </r>
      </text>
    </comment>
    <comment ref="UH19" authorId="0" shapeId="0" xr:uid="{60F68781-1476-4373-91F1-4A72E8F5C8C1}">
      <text>
        <r>
          <rPr>
            <b/>
            <sz val="9"/>
            <color indexed="81"/>
            <rFont val="Tahoma"/>
            <family val="2"/>
          </rPr>
          <t>Becky Dzingeleski:</t>
        </r>
        <r>
          <rPr>
            <sz val="9"/>
            <color indexed="81"/>
            <rFont val="Tahoma"/>
            <family val="2"/>
          </rPr>
          <t xml:space="preserve">
Per FOD is a new Unit.  Contributions began in 2018</t>
        </r>
      </text>
    </comment>
    <comment ref="UL19" authorId="0" shapeId="0" xr:uid="{E14E8E01-5C95-4314-A72D-C85255E3D5C8}">
      <text>
        <r>
          <rPr>
            <b/>
            <sz val="9"/>
            <color indexed="81"/>
            <rFont val="Tahoma"/>
            <family val="2"/>
          </rPr>
          <t>Becky Dzingeleski:</t>
        </r>
        <r>
          <rPr>
            <sz val="9"/>
            <color indexed="81"/>
            <rFont val="Tahoma"/>
            <family val="2"/>
          </rPr>
          <t xml:space="preserve">
Per FOD is a new Unit.  Contributions began in 2018</t>
        </r>
      </text>
    </comment>
    <comment ref="UP19" authorId="0" shapeId="0" xr:uid="{04968092-0AE4-474D-8F92-9BF1281C583E}">
      <text>
        <r>
          <rPr>
            <b/>
            <sz val="9"/>
            <color indexed="81"/>
            <rFont val="Tahoma"/>
            <family val="2"/>
          </rPr>
          <t>Becky Dzingeleski:</t>
        </r>
        <r>
          <rPr>
            <sz val="9"/>
            <color indexed="81"/>
            <rFont val="Tahoma"/>
            <family val="2"/>
          </rPr>
          <t xml:space="preserve">
Per FOD is a new Unit.  Contributions began in 2018</t>
        </r>
      </text>
    </comment>
    <comment ref="UT19" authorId="0" shapeId="0" xr:uid="{7A77F88F-C73C-4B99-BDEE-EFDC5BD2AEE7}">
      <text>
        <r>
          <rPr>
            <b/>
            <sz val="9"/>
            <color indexed="81"/>
            <rFont val="Tahoma"/>
            <family val="2"/>
          </rPr>
          <t>Becky Dzingeleski:</t>
        </r>
        <r>
          <rPr>
            <sz val="9"/>
            <color indexed="81"/>
            <rFont val="Tahoma"/>
            <family val="2"/>
          </rPr>
          <t xml:space="preserve">
Per FOD is a new Unit.  Contributions began in 2018</t>
        </r>
      </text>
    </comment>
    <comment ref="UX19" authorId="0" shapeId="0" xr:uid="{D69F7EC0-FC5B-43C0-8F5A-A383A65AE134}">
      <text>
        <r>
          <rPr>
            <b/>
            <sz val="9"/>
            <color indexed="81"/>
            <rFont val="Tahoma"/>
            <family val="2"/>
          </rPr>
          <t>Becky Dzingeleski:</t>
        </r>
        <r>
          <rPr>
            <sz val="9"/>
            <color indexed="81"/>
            <rFont val="Tahoma"/>
            <family val="2"/>
          </rPr>
          <t xml:space="preserve">
Per FOD is a new Unit.  Contributions began in 2018</t>
        </r>
      </text>
    </comment>
    <comment ref="VB19" authorId="0" shapeId="0" xr:uid="{1AC90F73-A8EE-4A9D-A2D2-7030BBF38E01}">
      <text>
        <r>
          <rPr>
            <b/>
            <sz val="9"/>
            <color indexed="81"/>
            <rFont val="Tahoma"/>
            <family val="2"/>
          </rPr>
          <t>Becky Dzingeleski:</t>
        </r>
        <r>
          <rPr>
            <sz val="9"/>
            <color indexed="81"/>
            <rFont val="Tahoma"/>
            <family val="2"/>
          </rPr>
          <t xml:space="preserve">
Per FOD is a new Unit.  Contributions began in 2018</t>
        </r>
      </text>
    </comment>
    <comment ref="VF19" authorId="0" shapeId="0" xr:uid="{8652FD7A-EE5E-45EE-98EC-68C40CED664C}">
      <text>
        <r>
          <rPr>
            <b/>
            <sz val="9"/>
            <color indexed="81"/>
            <rFont val="Tahoma"/>
            <family val="2"/>
          </rPr>
          <t>Becky Dzingeleski:</t>
        </r>
        <r>
          <rPr>
            <sz val="9"/>
            <color indexed="81"/>
            <rFont val="Tahoma"/>
            <family val="2"/>
          </rPr>
          <t xml:space="preserve">
Per FOD is a new Unit.  Contributions began in 2018</t>
        </r>
      </text>
    </comment>
    <comment ref="VJ19" authorId="0" shapeId="0" xr:uid="{AA30D633-F24B-42C1-A88C-133C86385388}">
      <text>
        <r>
          <rPr>
            <b/>
            <sz val="9"/>
            <color indexed="81"/>
            <rFont val="Tahoma"/>
            <family val="2"/>
          </rPr>
          <t>Becky Dzingeleski:</t>
        </r>
        <r>
          <rPr>
            <sz val="9"/>
            <color indexed="81"/>
            <rFont val="Tahoma"/>
            <family val="2"/>
          </rPr>
          <t xml:space="preserve">
Per FOD is a new Unit.  Contributions began in 2018</t>
        </r>
      </text>
    </comment>
    <comment ref="VN19" authorId="0" shapeId="0" xr:uid="{C0775FE5-2EF1-4BAE-9AF1-7CA2F5F16740}">
      <text>
        <r>
          <rPr>
            <b/>
            <sz val="9"/>
            <color indexed="81"/>
            <rFont val="Tahoma"/>
            <family val="2"/>
          </rPr>
          <t>Becky Dzingeleski:</t>
        </r>
        <r>
          <rPr>
            <sz val="9"/>
            <color indexed="81"/>
            <rFont val="Tahoma"/>
            <family val="2"/>
          </rPr>
          <t xml:space="preserve">
Per FOD is a new Unit.  Contributions began in 2018</t>
        </r>
      </text>
    </comment>
    <comment ref="VR19" authorId="0" shapeId="0" xr:uid="{0B5A218A-4C36-46FE-BE79-9837CA49BF07}">
      <text>
        <r>
          <rPr>
            <b/>
            <sz val="9"/>
            <color indexed="81"/>
            <rFont val="Tahoma"/>
            <family val="2"/>
          </rPr>
          <t>Becky Dzingeleski:</t>
        </r>
        <r>
          <rPr>
            <sz val="9"/>
            <color indexed="81"/>
            <rFont val="Tahoma"/>
            <family val="2"/>
          </rPr>
          <t xml:space="preserve">
Per FOD is a new Unit.  Contributions began in 2018</t>
        </r>
      </text>
    </comment>
    <comment ref="VV19" authorId="0" shapeId="0" xr:uid="{F9ED6691-7A92-4908-8A2D-61778D4D2CB2}">
      <text>
        <r>
          <rPr>
            <b/>
            <sz val="9"/>
            <color indexed="81"/>
            <rFont val="Tahoma"/>
            <family val="2"/>
          </rPr>
          <t>Becky Dzingeleski:</t>
        </r>
        <r>
          <rPr>
            <sz val="9"/>
            <color indexed="81"/>
            <rFont val="Tahoma"/>
            <family val="2"/>
          </rPr>
          <t xml:space="preserve">
Per FOD is a new Unit.  Contributions began in 2018</t>
        </r>
      </text>
    </comment>
    <comment ref="VZ19" authorId="0" shapeId="0" xr:uid="{DEC981FB-DE33-4BA2-B118-66B380AC3243}">
      <text>
        <r>
          <rPr>
            <b/>
            <sz val="9"/>
            <color indexed="81"/>
            <rFont val="Tahoma"/>
            <family val="2"/>
          </rPr>
          <t>Becky Dzingeleski:</t>
        </r>
        <r>
          <rPr>
            <sz val="9"/>
            <color indexed="81"/>
            <rFont val="Tahoma"/>
            <family val="2"/>
          </rPr>
          <t xml:space="preserve">
Per FOD is a new Unit.  Contributions began in 2018</t>
        </r>
      </text>
    </comment>
    <comment ref="WD19" authorId="0" shapeId="0" xr:uid="{B9A4B39F-45D6-4EB5-8241-0B5FC2606C3A}">
      <text>
        <r>
          <rPr>
            <b/>
            <sz val="9"/>
            <color indexed="81"/>
            <rFont val="Tahoma"/>
            <family val="2"/>
          </rPr>
          <t>Becky Dzingeleski:</t>
        </r>
        <r>
          <rPr>
            <sz val="9"/>
            <color indexed="81"/>
            <rFont val="Tahoma"/>
            <family val="2"/>
          </rPr>
          <t xml:space="preserve">
Per FOD is a new Unit.  Contributions began in 2018</t>
        </r>
      </text>
    </comment>
    <comment ref="WH19" authorId="0" shapeId="0" xr:uid="{1F587D5A-6770-4240-9620-4A5199780800}">
      <text>
        <r>
          <rPr>
            <b/>
            <sz val="9"/>
            <color indexed="81"/>
            <rFont val="Tahoma"/>
            <family val="2"/>
          </rPr>
          <t>Becky Dzingeleski:</t>
        </r>
        <r>
          <rPr>
            <sz val="9"/>
            <color indexed="81"/>
            <rFont val="Tahoma"/>
            <family val="2"/>
          </rPr>
          <t xml:space="preserve">
Per FOD is a new Unit.  Contributions began in 2018</t>
        </r>
      </text>
    </comment>
    <comment ref="WL19" authorId="0" shapeId="0" xr:uid="{FE700989-CF91-4934-A2D7-D10FF619A272}">
      <text>
        <r>
          <rPr>
            <b/>
            <sz val="9"/>
            <color indexed="81"/>
            <rFont val="Tahoma"/>
            <family val="2"/>
          </rPr>
          <t>Becky Dzingeleski:</t>
        </r>
        <r>
          <rPr>
            <sz val="9"/>
            <color indexed="81"/>
            <rFont val="Tahoma"/>
            <family val="2"/>
          </rPr>
          <t xml:space="preserve">
Per FOD is a new Unit.  Contributions began in 2018</t>
        </r>
      </text>
    </comment>
    <comment ref="WP19" authorId="0" shapeId="0" xr:uid="{235D6F35-82EA-463A-82D6-B61D34A415FF}">
      <text>
        <r>
          <rPr>
            <b/>
            <sz val="9"/>
            <color indexed="81"/>
            <rFont val="Tahoma"/>
            <family val="2"/>
          </rPr>
          <t>Becky Dzingeleski:</t>
        </r>
        <r>
          <rPr>
            <sz val="9"/>
            <color indexed="81"/>
            <rFont val="Tahoma"/>
            <family val="2"/>
          </rPr>
          <t xml:space="preserve">
Per FOD is a new Unit.  Contributions began in 2018</t>
        </r>
      </text>
    </comment>
    <comment ref="WT19" authorId="0" shapeId="0" xr:uid="{8EA4B218-FE16-493F-8152-596792960024}">
      <text>
        <r>
          <rPr>
            <b/>
            <sz val="9"/>
            <color indexed="81"/>
            <rFont val="Tahoma"/>
            <family val="2"/>
          </rPr>
          <t>Becky Dzingeleski:</t>
        </r>
        <r>
          <rPr>
            <sz val="9"/>
            <color indexed="81"/>
            <rFont val="Tahoma"/>
            <family val="2"/>
          </rPr>
          <t xml:space="preserve">
Per FOD is a new Unit.  Contributions began in 2018</t>
        </r>
      </text>
    </comment>
    <comment ref="WX19" authorId="0" shapeId="0" xr:uid="{5604A27B-5714-48B3-A2B7-212A71B3D3DE}">
      <text>
        <r>
          <rPr>
            <b/>
            <sz val="9"/>
            <color indexed="81"/>
            <rFont val="Tahoma"/>
            <family val="2"/>
          </rPr>
          <t>Becky Dzingeleski:</t>
        </r>
        <r>
          <rPr>
            <sz val="9"/>
            <color indexed="81"/>
            <rFont val="Tahoma"/>
            <family val="2"/>
          </rPr>
          <t xml:space="preserve">
Per FOD is a new Unit.  Contributions began in 2018</t>
        </r>
      </text>
    </comment>
    <comment ref="XB19" authorId="0" shapeId="0" xr:uid="{341E8FDB-62AA-4A9C-9743-03777C52FDB9}">
      <text>
        <r>
          <rPr>
            <b/>
            <sz val="9"/>
            <color indexed="81"/>
            <rFont val="Tahoma"/>
            <family val="2"/>
          </rPr>
          <t>Becky Dzingeleski:</t>
        </r>
        <r>
          <rPr>
            <sz val="9"/>
            <color indexed="81"/>
            <rFont val="Tahoma"/>
            <family val="2"/>
          </rPr>
          <t xml:space="preserve">
Per FOD is a new Unit.  Contributions began in 2018</t>
        </r>
      </text>
    </comment>
    <comment ref="XF19" authorId="0" shapeId="0" xr:uid="{5D011725-413E-45E7-9D71-57022969DEF6}">
      <text>
        <r>
          <rPr>
            <b/>
            <sz val="9"/>
            <color indexed="81"/>
            <rFont val="Tahoma"/>
            <family val="2"/>
          </rPr>
          <t>Becky Dzingeleski:</t>
        </r>
        <r>
          <rPr>
            <sz val="9"/>
            <color indexed="81"/>
            <rFont val="Tahoma"/>
            <family val="2"/>
          </rPr>
          <t xml:space="preserve">
Per FOD is a new Unit.  Contributions began in 2018</t>
        </r>
      </text>
    </comment>
    <comment ref="XJ19" authorId="0" shapeId="0" xr:uid="{A5565A98-A9CD-44AE-9E8A-C8DD5FB40444}">
      <text>
        <r>
          <rPr>
            <b/>
            <sz val="9"/>
            <color indexed="81"/>
            <rFont val="Tahoma"/>
            <family val="2"/>
          </rPr>
          <t>Becky Dzingeleski:</t>
        </r>
        <r>
          <rPr>
            <sz val="9"/>
            <color indexed="81"/>
            <rFont val="Tahoma"/>
            <family val="2"/>
          </rPr>
          <t xml:space="preserve">
Per FOD is a new Unit.  Contributions began in 2018</t>
        </r>
      </text>
    </comment>
    <comment ref="XN19" authorId="0" shapeId="0" xr:uid="{27FC279A-9B57-48A5-B2CD-300916623AF9}">
      <text>
        <r>
          <rPr>
            <b/>
            <sz val="9"/>
            <color indexed="81"/>
            <rFont val="Tahoma"/>
            <family val="2"/>
          </rPr>
          <t>Becky Dzingeleski:</t>
        </r>
        <r>
          <rPr>
            <sz val="9"/>
            <color indexed="81"/>
            <rFont val="Tahoma"/>
            <family val="2"/>
          </rPr>
          <t xml:space="preserve">
Per FOD is a new Unit.  Contributions began in 2018</t>
        </r>
      </text>
    </comment>
    <comment ref="XR19" authorId="0" shapeId="0" xr:uid="{E661B076-D836-439F-9AB1-A29B3461C67F}">
      <text>
        <r>
          <rPr>
            <b/>
            <sz val="9"/>
            <color indexed="81"/>
            <rFont val="Tahoma"/>
            <family val="2"/>
          </rPr>
          <t>Becky Dzingeleski:</t>
        </r>
        <r>
          <rPr>
            <sz val="9"/>
            <color indexed="81"/>
            <rFont val="Tahoma"/>
            <family val="2"/>
          </rPr>
          <t xml:space="preserve">
Per FOD is a new Unit.  Contributions began in 2018</t>
        </r>
      </text>
    </comment>
    <comment ref="XV19" authorId="0" shapeId="0" xr:uid="{89799DA5-7DB1-42CE-AF0B-7A2FE0654577}">
      <text>
        <r>
          <rPr>
            <b/>
            <sz val="9"/>
            <color indexed="81"/>
            <rFont val="Tahoma"/>
            <family val="2"/>
          </rPr>
          <t>Becky Dzingeleski:</t>
        </r>
        <r>
          <rPr>
            <sz val="9"/>
            <color indexed="81"/>
            <rFont val="Tahoma"/>
            <family val="2"/>
          </rPr>
          <t xml:space="preserve">
Per FOD is a new Unit.  Contributions began in 2018</t>
        </r>
      </text>
    </comment>
    <comment ref="XZ19" authorId="0" shapeId="0" xr:uid="{E79ACFC2-95E8-403A-9E0C-59E835A29210}">
      <text>
        <r>
          <rPr>
            <b/>
            <sz val="9"/>
            <color indexed="81"/>
            <rFont val="Tahoma"/>
            <family val="2"/>
          </rPr>
          <t>Becky Dzingeleski:</t>
        </r>
        <r>
          <rPr>
            <sz val="9"/>
            <color indexed="81"/>
            <rFont val="Tahoma"/>
            <family val="2"/>
          </rPr>
          <t xml:space="preserve">
Per FOD is a new Unit.  Contributions began in 2018</t>
        </r>
      </text>
    </comment>
    <comment ref="YD19" authorId="0" shapeId="0" xr:uid="{1C8F1569-5433-4C82-91C3-62D1FF2FC974}">
      <text>
        <r>
          <rPr>
            <b/>
            <sz val="9"/>
            <color indexed="81"/>
            <rFont val="Tahoma"/>
            <family val="2"/>
          </rPr>
          <t>Becky Dzingeleski:</t>
        </r>
        <r>
          <rPr>
            <sz val="9"/>
            <color indexed="81"/>
            <rFont val="Tahoma"/>
            <family val="2"/>
          </rPr>
          <t xml:space="preserve">
Per FOD is a new Unit.  Contributions began in 2018</t>
        </r>
      </text>
    </comment>
    <comment ref="YH19" authorId="0" shapeId="0" xr:uid="{C8DFE418-DCEA-46AF-BCB8-0C2EDC0E073E}">
      <text>
        <r>
          <rPr>
            <b/>
            <sz val="9"/>
            <color indexed="81"/>
            <rFont val="Tahoma"/>
            <family val="2"/>
          </rPr>
          <t>Becky Dzingeleski:</t>
        </r>
        <r>
          <rPr>
            <sz val="9"/>
            <color indexed="81"/>
            <rFont val="Tahoma"/>
            <family val="2"/>
          </rPr>
          <t xml:space="preserve">
Per FOD is a new Unit.  Contributions began in 2018</t>
        </r>
      </text>
    </comment>
    <comment ref="YL19" authorId="0" shapeId="0" xr:uid="{3C9831B0-76A4-4087-82B5-A47266C6D90C}">
      <text>
        <r>
          <rPr>
            <b/>
            <sz val="9"/>
            <color indexed="81"/>
            <rFont val="Tahoma"/>
            <family val="2"/>
          </rPr>
          <t>Becky Dzingeleski:</t>
        </r>
        <r>
          <rPr>
            <sz val="9"/>
            <color indexed="81"/>
            <rFont val="Tahoma"/>
            <family val="2"/>
          </rPr>
          <t xml:space="preserve">
Per FOD is a new Unit.  Contributions began in 2018</t>
        </r>
      </text>
    </comment>
    <comment ref="YP19" authorId="0" shapeId="0" xr:uid="{2E6DACF5-6928-4788-8615-E7EB2260BC9D}">
      <text>
        <r>
          <rPr>
            <b/>
            <sz val="9"/>
            <color indexed="81"/>
            <rFont val="Tahoma"/>
            <family val="2"/>
          </rPr>
          <t>Becky Dzingeleski:</t>
        </r>
        <r>
          <rPr>
            <sz val="9"/>
            <color indexed="81"/>
            <rFont val="Tahoma"/>
            <family val="2"/>
          </rPr>
          <t xml:space="preserve">
Per FOD is a new Unit.  Contributions began in 2018</t>
        </r>
      </text>
    </comment>
    <comment ref="YT19" authorId="0" shapeId="0" xr:uid="{FDEAF9B3-633E-41D8-ABFD-D434C633C1A3}">
      <text>
        <r>
          <rPr>
            <b/>
            <sz val="9"/>
            <color indexed="81"/>
            <rFont val="Tahoma"/>
            <family val="2"/>
          </rPr>
          <t>Becky Dzingeleski:</t>
        </r>
        <r>
          <rPr>
            <sz val="9"/>
            <color indexed="81"/>
            <rFont val="Tahoma"/>
            <family val="2"/>
          </rPr>
          <t xml:space="preserve">
Per FOD is a new Unit.  Contributions began in 2018</t>
        </r>
      </text>
    </comment>
    <comment ref="YX19" authorId="0" shapeId="0" xr:uid="{5EE600F3-1E42-4B72-83E1-F99ACEEF9BA8}">
      <text>
        <r>
          <rPr>
            <b/>
            <sz val="9"/>
            <color indexed="81"/>
            <rFont val="Tahoma"/>
            <family val="2"/>
          </rPr>
          <t>Becky Dzingeleski:</t>
        </r>
        <r>
          <rPr>
            <sz val="9"/>
            <color indexed="81"/>
            <rFont val="Tahoma"/>
            <family val="2"/>
          </rPr>
          <t xml:space="preserve">
Per FOD is a new Unit.  Contributions began in 2018</t>
        </r>
      </text>
    </comment>
    <comment ref="ZB19" authorId="0" shapeId="0" xr:uid="{DB60EA44-8180-4744-A788-4285EFE4C873}">
      <text>
        <r>
          <rPr>
            <b/>
            <sz val="9"/>
            <color indexed="81"/>
            <rFont val="Tahoma"/>
            <family val="2"/>
          </rPr>
          <t>Becky Dzingeleski:</t>
        </r>
        <r>
          <rPr>
            <sz val="9"/>
            <color indexed="81"/>
            <rFont val="Tahoma"/>
            <family val="2"/>
          </rPr>
          <t xml:space="preserve">
Per FOD is a new Unit.  Contributions began in 2018</t>
        </r>
      </text>
    </comment>
    <comment ref="ZF19" authorId="0" shapeId="0" xr:uid="{683AA815-A233-4C61-A751-925EED584062}">
      <text>
        <r>
          <rPr>
            <b/>
            <sz val="9"/>
            <color indexed="81"/>
            <rFont val="Tahoma"/>
            <family val="2"/>
          </rPr>
          <t>Becky Dzingeleski:</t>
        </r>
        <r>
          <rPr>
            <sz val="9"/>
            <color indexed="81"/>
            <rFont val="Tahoma"/>
            <family val="2"/>
          </rPr>
          <t xml:space="preserve">
Per FOD is a new Unit.  Contributions began in 2018</t>
        </r>
      </text>
    </comment>
    <comment ref="ZJ19" authorId="0" shapeId="0" xr:uid="{044D044F-E51E-4D07-8A12-49AFB7205247}">
      <text>
        <r>
          <rPr>
            <b/>
            <sz val="9"/>
            <color indexed="81"/>
            <rFont val="Tahoma"/>
            <family val="2"/>
          </rPr>
          <t>Becky Dzingeleski:</t>
        </r>
        <r>
          <rPr>
            <sz val="9"/>
            <color indexed="81"/>
            <rFont val="Tahoma"/>
            <family val="2"/>
          </rPr>
          <t xml:space="preserve">
Per FOD is a new Unit.  Contributions began in 2018</t>
        </r>
      </text>
    </comment>
    <comment ref="ZN19" authorId="0" shapeId="0" xr:uid="{22602DDA-2868-4D5A-8EF9-7DB9EC3C0145}">
      <text>
        <r>
          <rPr>
            <b/>
            <sz val="9"/>
            <color indexed="81"/>
            <rFont val="Tahoma"/>
            <family val="2"/>
          </rPr>
          <t>Becky Dzingeleski:</t>
        </r>
        <r>
          <rPr>
            <sz val="9"/>
            <color indexed="81"/>
            <rFont val="Tahoma"/>
            <family val="2"/>
          </rPr>
          <t xml:space="preserve">
Per FOD is a new Unit.  Contributions began in 2018</t>
        </r>
      </text>
    </comment>
    <comment ref="ZR19" authorId="0" shapeId="0" xr:uid="{E7315F4F-3703-4D42-AE1B-30ADAD3C2764}">
      <text>
        <r>
          <rPr>
            <b/>
            <sz val="9"/>
            <color indexed="81"/>
            <rFont val="Tahoma"/>
            <family val="2"/>
          </rPr>
          <t>Becky Dzingeleski:</t>
        </r>
        <r>
          <rPr>
            <sz val="9"/>
            <color indexed="81"/>
            <rFont val="Tahoma"/>
            <family val="2"/>
          </rPr>
          <t xml:space="preserve">
Per FOD is a new Unit.  Contributions began in 2018</t>
        </r>
      </text>
    </comment>
    <comment ref="ZV19" authorId="0" shapeId="0" xr:uid="{8E0B2B31-0AD3-4FCA-9F79-3E8D2FE0E87F}">
      <text>
        <r>
          <rPr>
            <b/>
            <sz val="9"/>
            <color indexed="81"/>
            <rFont val="Tahoma"/>
            <family val="2"/>
          </rPr>
          <t>Becky Dzingeleski:</t>
        </r>
        <r>
          <rPr>
            <sz val="9"/>
            <color indexed="81"/>
            <rFont val="Tahoma"/>
            <family val="2"/>
          </rPr>
          <t xml:space="preserve">
Per FOD is a new Unit.  Contributions began in 2018</t>
        </r>
      </text>
    </comment>
    <comment ref="ZZ19" authorId="0" shapeId="0" xr:uid="{B4ED4E5D-5E22-4076-991D-E8C9A00C53C3}">
      <text>
        <r>
          <rPr>
            <b/>
            <sz val="9"/>
            <color indexed="81"/>
            <rFont val="Tahoma"/>
            <family val="2"/>
          </rPr>
          <t>Becky Dzingeleski:</t>
        </r>
        <r>
          <rPr>
            <sz val="9"/>
            <color indexed="81"/>
            <rFont val="Tahoma"/>
            <family val="2"/>
          </rPr>
          <t xml:space="preserve">
Per FOD is a new Unit.  Contributions began in 2018</t>
        </r>
      </text>
    </comment>
    <comment ref="AAD19" authorId="0" shapeId="0" xr:uid="{5A9E8E1F-7600-4EC9-8EE6-5912EAA0F66E}">
      <text>
        <r>
          <rPr>
            <b/>
            <sz val="9"/>
            <color indexed="81"/>
            <rFont val="Tahoma"/>
            <family val="2"/>
          </rPr>
          <t>Becky Dzingeleski:</t>
        </r>
        <r>
          <rPr>
            <sz val="9"/>
            <color indexed="81"/>
            <rFont val="Tahoma"/>
            <family val="2"/>
          </rPr>
          <t xml:space="preserve">
Per FOD is a new Unit.  Contributions began in 2018</t>
        </r>
      </text>
    </comment>
    <comment ref="AAH19" authorId="0" shapeId="0" xr:uid="{19E34C7F-27A5-4AE6-BA55-61CDBE72D681}">
      <text>
        <r>
          <rPr>
            <b/>
            <sz val="9"/>
            <color indexed="81"/>
            <rFont val="Tahoma"/>
            <family val="2"/>
          </rPr>
          <t>Becky Dzingeleski:</t>
        </r>
        <r>
          <rPr>
            <sz val="9"/>
            <color indexed="81"/>
            <rFont val="Tahoma"/>
            <family val="2"/>
          </rPr>
          <t xml:space="preserve">
Per FOD is a new Unit.  Contributions began in 2018</t>
        </r>
      </text>
    </comment>
    <comment ref="AAL19" authorId="0" shapeId="0" xr:uid="{E131210E-CA4B-46F6-BE3B-6CBB42B59E78}">
      <text>
        <r>
          <rPr>
            <b/>
            <sz val="9"/>
            <color indexed="81"/>
            <rFont val="Tahoma"/>
            <family val="2"/>
          </rPr>
          <t>Becky Dzingeleski:</t>
        </r>
        <r>
          <rPr>
            <sz val="9"/>
            <color indexed="81"/>
            <rFont val="Tahoma"/>
            <family val="2"/>
          </rPr>
          <t xml:space="preserve">
Per FOD is a new Unit.  Contributions began in 2018</t>
        </r>
      </text>
    </comment>
    <comment ref="AAP19" authorId="0" shapeId="0" xr:uid="{691327C1-6811-49D7-9C32-786DDA033BBD}">
      <text>
        <r>
          <rPr>
            <b/>
            <sz val="9"/>
            <color indexed="81"/>
            <rFont val="Tahoma"/>
            <family val="2"/>
          </rPr>
          <t>Becky Dzingeleski:</t>
        </r>
        <r>
          <rPr>
            <sz val="9"/>
            <color indexed="81"/>
            <rFont val="Tahoma"/>
            <family val="2"/>
          </rPr>
          <t xml:space="preserve">
Per FOD is a new Unit.  Contributions began in 2018</t>
        </r>
      </text>
    </comment>
    <comment ref="AAT19" authorId="0" shapeId="0" xr:uid="{6F030866-4AC8-41B3-AA7B-CF4F2AB3610E}">
      <text>
        <r>
          <rPr>
            <b/>
            <sz val="9"/>
            <color indexed="81"/>
            <rFont val="Tahoma"/>
            <family val="2"/>
          </rPr>
          <t>Becky Dzingeleski:</t>
        </r>
        <r>
          <rPr>
            <sz val="9"/>
            <color indexed="81"/>
            <rFont val="Tahoma"/>
            <family val="2"/>
          </rPr>
          <t xml:space="preserve">
Per FOD is a new Unit.  Contributions began in 2018</t>
        </r>
      </text>
    </comment>
    <comment ref="AAX19" authorId="0" shapeId="0" xr:uid="{34FAE668-F797-43F3-BBCF-A1EE01D9A14E}">
      <text>
        <r>
          <rPr>
            <b/>
            <sz val="9"/>
            <color indexed="81"/>
            <rFont val="Tahoma"/>
            <family val="2"/>
          </rPr>
          <t>Becky Dzingeleski:</t>
        </r>
        <r>
          <rPr>
            <sz val="9"/>
            <color indexed="81"/>
            <rFont val="Tahoma"/>
            <family val="2"/>
          </rPr>
          <t xml:space="preserve">
Per FOD is a new Unit.  Contributions began in 2018</t>
        </r>
      </text>
    </comment>
    <comment ref="ABB19" authorId="0" shapeId="0" xr:uid="{AF197954-BBCB-432F-9390-6CD77BB2837B}">
      <text>
        <r>
          <rPr>
            <b/>
            <sz val="9"/>
            <color indexed="81"/>
            <rFont val="Tahoma"/>
            <family val="2"/>
          </rPr>
          <t>Becky Dzingeleski:</t>
        </r>
        <r>
          <rPr>
            <sz val="9"/>
            <color indexed="81"/>
            <rFont val="Tahoma"/>
            <family val="2"/>
          </rPr>
          <t xml:space="preserve">
Per FOD is a new Unit.  Contributions began in 2018</t>
        </r>
      </text>
    </comment>
    <comment ref="ABF19" authorId="0" shapeId="0" xr:uid="{C62E4F99-17CE-4139-87D4-84A598CAB3C7}">
      <text>
        <r>
          <rPr>
            <b/>
            <sz val="9"/>
            <color indexed="81"/>
            <rFont val="Tahoma"/>
            <family val="2"/>
          </rPr>
          <t>Becky Dzingeleski:</t>
        </r>
        <r>
          <rPr>
            <sz val="9"/>
            <color indexed="81"/>
            <rFont val="Tahoma"/>
            <family val="2"/>
          </rPr>
          <t xml:space="preserve">
Per FOD is a new Unit.  Contributions began in 2018</t>
        </r>
      </text>
    </comment>
    <comment ref="ABJ19" authorId="0" shapeId="0" xr:uid="{20AF5472-AACF-45A0-A145-1C246CF8FEAD}">
      <text>
        <r>
          <rPr>
            <b/>
            <sz val="9"/>
            <color indexed="81"/>
            <rFont val="Tahoma"/>
            <family val="2"/>
          </rPr>
          <t>Becky Dzingeleski:</t>
        </r>
        <r>
          <rPr>
            <sz val="9"/>
            <color indexed="81"/>
            <rFont val="Tahoma"/>
            <family val="2"/>
          </rPr>
          <t xml:space="preserve">
Per FOD is a new Unit.  Contributions began in 2018</t>
        </r>
      </text>
    </comment>
    <comment ref="ABN19" authorId="0" shapeId="0" xr:uid="{459530F8-A16C-41B8-9717-8A0126754204}">
      <text>
        <r>
          <rPr>
            <b/>
            <sz val="9"/>
            <color indexed="81"/>
            <rFont val="Tahoma"/>
            <family val="2"/>
          </rPr>
          <t>Becky Dzingeleski:</t>
        </r>
        <r>
          <rPr>
            <sz val="9"/>
            <color indexed="81"/>
            <rFont val="Tahoma"/>
            <family val="2"/>
          </rPr>
          <t xml:space="preserve">
Per FOD is a new Unit.  Contributions began in 2018</t>
        </r>
      </text>
    </comment>
    <comment ref="ABR19" authorId="0" shapeId="0" xr:uid="{36CA02DC-CBF2-48E1-A557-14063872A302}">
      <text>
        <r>
          <rPr>
            <b/>
            <sz val="9"/>
            <color indexed="81"/>
            <rFont val="Tahoma"/>
            <family val="2"/>
          </rPr>
          <t>Becky Dzingeleski:</t>
        </r>
        <r>
          <rPr>
            <sz val="9"/>
            <color indexed="81"/>
            <rFont val="Tahoma"/>
            <family val="2"/>
          </rPr>
          <t xml:space="preserve">
Per FOD is a new Unit.  Contributions began in 2018</t>
        </r>
      </text>
    </comment>
    <comment ref="ABV19" authorId="0" shapeId="0" xr:uid="{597157B4-DDB8-424C-9DB1-2BA3E8BA1118}">
      <text>
        <r>
          <rPr>
            <b/>
            <sz val="9"/>
            <color indexed="81"/>
            <rFont val="Tahoma"/>
            <family val="2"/>
          </rPr>
          <t>Becky Dzingeleski:</t>
        </r>
        <r>
          <rPr>
            <sz val="9"/>
            <color indexed="81"/>
            <rFont val="Tahoma"/>
            <family val="2"/>
          </rPr>
          <t xml:space="preserve">
Per FOD is a new Unit.  Contributions began in 2018</t>
        </r>
      </text>
    </comment>
    <comment ref="ABZ19" authorId="0" shapeId="0" xr:uid="{8C7A1B3F-E573-4780-A7DE-8EF446020499}">
      <text>
        <r>
          <rPr>
            <b/>
            <sz val="9"/>
            <color indexed="81"/>
            <rFont val="Tahoma"/>
            <family val="2"/>
          </rPr>
          <t>Becky Dzingeleski:</t>
        </r>
        <r>
          <rPr>
            <sz val="9"/>
            <color indexed="81"/>
            <rFont val="Tahoma"/>
            <family val="2"/>
          </rPr>
          <t xml:space="preserve">
Per FOD is a new Unit.  Contributions began in 2018</t>
        </r>
      </text>
    </comment>
    <comment ref="ACD19" authorId="0" shapeId="0" xr:uid="{D9A4525D-E88E-4178-B8B1-17EC930929C2}">
      <text>
        <r>
          <rPr>
            <b/>
            <sz val="9"/>
            <color indexed="81"/>
            <rFont val="Tahoma"/>
            <family val="2"/>
          </rPr>
          <t>Becky Dzingeleski:</t>
        </r>
        <r>
          <rPr>
            <sz val="9"/>
            <color indexed="81"/>
            <rFont val="Tahoma"/>
            <family val="2"/>
          </rPr>
          <t xml:space="preserve">
Per FOD is a new Unit.  Contributions began in 2018</t>
        </r>
      </text>
    </comment>
    <comment ref="ACH19" authorId="0" shapeId="0" xr:uid="{394DB31E-316F-42AB-9672-351970B3516F}">
      <text>
        <r>
          <rPr>
            <b/>
            <sz val="9"/>
            <color indexed="81"/>
            <rFont val="Tahoma"/>
            <family val="2"/>
          </rPr>
          <t>Becky Dzingeleski:</t>
        </r>
        <r>
          <rPr>
            <sz val="9"/>
            <color indexed="81"/>
            <rFont val="Tahoma"/>
            <family val="2"/>
          </rPr>
          <t xml:space="preserve">
Per FOD is a new Unit.  Contributions began in 2018</t>
        </r>
      </text>
    </comment>
    <comment ref="ACL19" authorId="0" shapeId="0" xr:uid="{8A3D9935-9728-4E6D-9BE4-A555693AAD2E}">
      <text>
        <r>
          <rPr>
            <b/>
            <sz val="9"/>
            <color indexed="81"/>
            <rFont val="Tahoma"/>
            <family val="2"/>
          </rPr>
          <t>Becky Dzingeleski:</t>
        </r>
        <r>
          <rPr>
            <sz val="9"/>
            <color indexed="81"/>
            <rFont val="Tahoma"/>
            <family val="2"/>
          </rPr>
          <t xml:space="preserve">
Per FOD is a new Unit.  Contributions began in 2018</t>
        </r>
      </text>
    </comment>
    <comment ref="ACP19" authorId="0" shapeId="0" xr:uid="{DE9CCF7F-AF07-4690-B594-E931F6C5798A}">
      <text>
        <r>
          <rPr>
            <b/>
            <sz val="9"/>
            <color indexed="81"/>
            <rFont val="Tahoma"/>
            <family val="2"/>
          </rPr>
          <t>Becky Dzingeleski:</t>
        </r>
        <r>
          <rPr>
            <sz val="9"/>
            <color indexed="81"/>
            <rFont val="Tahoma"/>
            <family val="2"/>
          </rPr>
          <t xml:space="preserve">
Per FOD is a new Unit.  Contributions began in 2018</t>
        </r>
      </text>
    </comment>
    <comment ref="ACT19" authorId="0" shapeId="0" xr:uid="{068F04EB-8D05-41B5-964C-5EEEE682001B}">
      <text>
        <r>
          <rPr>
            <b/>
            <sz val="9"/>
            <color indexed="81"/>
            <rFont val="Tahoma"/>
            <family val="2"/>
          </rPr>
          <t>Becky Dzingeleski:</t>
        </r>
        <r>
          <rPr>
            <sz val="9"/>
            <color indexed="81"/>
            <rFont val="Tahoma"/>
            <family val="2"/>
          </rPr>
          <t xml:space="preserve">
Per FOD is a new Unit.  Contributions began in 2018</t>
        </r>
      </text>
    </comment>
    <comment ref="ACX19" authorId="0" shapeId="0" xr:uid="{374D51EB-9AD9-4811-834C-CB60CADC5F62}">
      <text>
        <r>
          <rPr>
            <b/>
            <sz val="9"/>
            <color indexed="81"/>
            <rFont val="Tahoma"/>
            <family val="2"/>
          </rPr>
          <t>Becky Dzingeleski:</t>
        </r>
        <r>
          <rPr>
            <sz val="9"/>
            <color indexed="81"/>
            <rFont val="Tahoma"/>
            <family val="2"/>
          </rPr>
          <t xml:space="preserve">
Per FOD is a new Unit.  Contributions began in 2018</t>
        </r>
      </text>
    </comment>
    <comment ref="ADB19" authorId="0" shapeId="0" xr:uid="{7F24DFC3-DFB4-4709-A357-1CB3C17DC650}">
      <text>
        <r>
          <rPr>
            <b/>
            <sz val="9"/>
            <color indexed="81"/>
            <rFont val="Tahoma"/>
            <family val="2"/>
          </rPr>
          <t>Becky Dzingeleski:</t>
        </r>
        <r>
          <rPr>
            <sz val="9"/>
            <color indexed="81"/>
            <rFont val="Tahoma"/>
            <family val="2"/>
          </rPr>
          <t xml:space="preserve">
Per FOD is a new Unit.  Contributions began in 2018</t>
        </r>
      </text>
    </comment>
    <comment ref="ADF19" authorId="0" shapeId="0" xr:uid="{8F2681AF-1198-4907-B30A-B61AC3A9E9C4}">
      <text>
        <r>
          <rPr>
            <b/>
            <sz val="9"/>
            <color indexed="81"/>
            <rFont val="Tahoma"/>
            <family val="2"/>
          </rPr>
          <t>Becky Dzingeleski:</t>
        </r>
        <r>
          <rPr>
            <sz val="9"/>
            <color indexed="81"/>
            <rFont val="Tahoma"/>
            <family val="2"/>
          </rPr>
          <t xml:space="preserve">
Per FOD is a new Unit.  Contributions began in 2018</t>
        </r>
      </text>
    </comment>
    <comment ref="ADJ19" authorId="0" shapeId="0" xr:uid="{1D1B2955-9B31-4B54-9BBD-19077B0A7FC1}">
      <text>
        <r>
          <rPr>
            <b/>
            <sz val="9"/>
            <color indexed="81"/>
            <rFont val="Tahoma"/>
            <family val="2"/>
          </rPr>
          <t>Becky Dzingeleski:</t>
        </r>
        <r>
          <rPr>
            <sz val="9"/>
            <color indexed="81"/>
            <rFont val="Tahoma"/>
            <family val="2"/>
          </rPr>
          <t xml:space="preserve">
Per FOD is a new Unit.  Contributions began in 2018</t>
        </r>
      </text>
    </comment>
    <comment ref="ADN19" authorId="0" shapeId="0" xr:uid="{EFE2145F-BBDA-47C9-89B9-1931C9B53D2F}">
      <text>
        <r>
          <rPr>
            <b/>
            <sz val="9"/>
            <color indexed="81"/>
            <rFont val="Tahoma"/>
            <family val="2"/>
          </rPr>
          <t>Becky Dzingeleski:</t>
        </r>
        <r>
          <rPr>
            <sz val="9"/>
            <color indexed="81"/>
            <rFont val="Tahoma"/>
            <family val="2"/>
          </rPr>
          <t xml:space="preserve">
Per FOD is a new Unit.  Contributions began in 2018</t>
        </r>
      </text>
    </comment>
    <comment ref="ADR19" authorId="0" shapeId="0" xr:uid="{2B1EBAA7-81D0-40D2-A448-C5E195591B43}">
      <text>
        <r>
          <rPr>
            <b/>
            <sz val="9"/>
            <color indexed="81"/>
            <rFont val="Tahoma"/>
            <family val="2"/>
          </rPr>
          <t>Becky Dzingeleski:</t>
        </r>
        <r>
          <rPr>
            <sz val="9"/>
            <color indexed="81"/>
            <rFont val="Tahoma"/>
            <family val="2"/>
          </rPr>
          <t xml:space="preserve">
Per FOD is a new Unit.  Contributions began in 2018</t>
        </r>
      </text>
    </comment>
    <comment ref="ADV19" authorId="0" shapeId="0" xr:uid="{F7969A11-A75A-456E-8558-B51697063D73}">
      <text>
        <r>
          <rPr>
            <b/>
            <sz val="9"/>
            <color indexed="81"/>
            <rFont val="Tahoma"/>
            <family val="2"/>
          </rPr>
          <t>Becky Dzingeleski:</t>
        </r>
        <r>
          <rPr>
            <sz val="9"/>
            <color indexed="81"/>
            <rFont val="Tahoma"/>
            <family val="2"/>
          </rPr>
          <t xml:space="preserve">
Per FOD is a new Unit.  Contributions began in 2018</t>
        </r>
      </text>
    </comment>
    <comment ref="ADZ19" authorId="0" shapeId="0" xr:uid="{82D4C944-4A46-4CD5-93BD-E46D4A3AA941}">
      <text>
        <r>
          <rPr>
            <b/>
            <sz val="9"/>
            <color indexed="81"/>
            <rFont val="Tahoma"/>
            <family val="2"/>
          </rPr>
          <t>Becky Dzingeleski:</t>
        </r>
        <r>
          <rPr>
            <sz val="9"/>
            <color indexed="81"/>
            <rFont val="Tahoma"/>
            <family val="2"/>
          </rPr>
          <t xml:space="preserve">
Per FOD is a new Unit.  Contributions began in 2018</t>
        </r>
      </text>
    </comment>
    <comment ref="AED19" authorId="0" shapeId="0" xr:uid="{313F663F-B0F9-4873-B74C-AC45E5D8837F}">
      <text>
        <r>
          <rPr>
            <b/>
            <sz val="9"/>
            <color indexed="81"/>
            <rFont val="Tahoma"/>
            <family val="2"/>
          </rPr>
          <t>Becky Dzingeleski:</t>
        </r>
        <r>
          <rPr>
            <sz val="9"/>
            <color indexed="81"/>
            <rFont val="Tahoma"/>
            <family val="2"/>
          </rPr>
          <t xml:space="preserve">
Per FOD is a new Unit.  Contributions began in 2018</t>
        </r>
      </text>
    </comment>
    <comment ref="AEH19" authorId="0" shapeId="0" xr:uid="{79A49360-0D9C-4334-BB8E-01AE2FB9CF61}">
      <text>
        <r>
          <rPr>
            <b/>
            <sz val="9"/>
            <color indexed="81"/>
            <rFont val="Tahoma"/>
            <family val="2"/>
          </rPr>
          <t>Becky Dzingeleski:</t>
        </r>
        <r>
          <rPr>
            <sz val="9"/>
            <color indexed="81"/>
            <rFont val="Tahoma"/>
            <family val="2"/>
          </rPr>
          <t xml:space="preserve">
Per FOD is a new Unit.  Contributions began in 2018</t>
        </r>
      </text>
    </comment>
    <comment ref="AEL19" authorId="0" shapeId="0" xr:uid="{4D464279-DBC9-4008-9EA0-35C7A2ED44CC}">
      <text>
        <r>
          <rPr>
            <b/>
            <sz val="9"/>
            <color indexed="81"/>
            <rFont val="Tahoma"/>
            <family val="2"/>
          </rPr>
          <t>Becky Dzingeleski:</t>
        </r>
        <r>
          <rPr>
            <sz val="9"/>
            <color indexed="81"/>
            <rFont val="Tahoma"/>
            <family val="2"/>
          </rPr>
          <t xml:space="preserve">
Per FOD is a new Unit.  Contributions began in 2018</t>
        </r>
      </text>
    </comment>
    <comment ref="AEP19" authorId="0" shapeId="0" xr:uid="{6AF34FA9-9ED0-49F2-9985-316E497DECA5}">
      <text>
        <r>
          <rPr>
            <b/>
            <sz val="9"/>
            <color indexed="81"/>
            <rFont val="Tahoma"/>
            <family val="2"/>
          </rPr>
          <t>Becky Dzingeleski:</t>
        </r>
        <r>
          <rPr>
            <sz val="9"/>
            <color indexed="81"/>
            <rFont val="Tahoma"/>
            <family val="2"/>
          </rPr>
          <t xml:space="preserve">
Per FOD is a new Unit.  Contributions began in 2018</t>
        </r>
      </text>
    </comment>
    <comment ref="AET19" authorId="0" shapeId="0" xr:uid="{5B6B3A7D-7579-40AF-B883-B57221617527}">
      <text>
        <r>
          <rPr>
            <b/>
            <sz val="9"/>
            <color indexed="81"/>
            <rFont val="Tahoma"/>
            <family val="2"/>
          </rPr>
          <t>Becky Dzingeleski:</t>
        </r>
        <r>
          <rPr>
            <sz val="9"/>
            <color indexed="81"/>
            <rFont val="Tahoma"/>
            <family val="2"/>
          </rPr>
          <t xml:space="preserve">
Per FOD is a new Unit.  Contributions began in 2018</t>
        </r>
      </text>
    </comment>
    <comment ref="AEX19" authorId="0" shapeId="0" xr:uid="{7602FA0E-35E8-40FC-9757-D9B9786DB917}">
      <text>
        <r>
          <rPr>
            <b/>
            <sz val="9"/>
            <color indexed="81"/>
            <rFont val="Tahoma"/>
            <family val="2"/>
          </rPr>
          <t>Becky Dzingeleski:</t>
        </r>
        <r>
          <rPr>
            <sz val="9"/>
            <color indexed="81"/>
            <rFont val="Tahoma"/>
            <family val="2"/>
          </rPr>
          <t xml:space="preserve">
Per FOD is a new Unit.  Contributions began in 2018</t>
        </r>
      </text>
    </comment>
    <comment ref="AFB19" authorId="0" shapeId="0" xr:uid="{895477F1-DAE6-41F3-BB14-640F0770DC94}">
      <text>
        <r>
          <rPr>
            <b/>
            <sz val="9"/>
            <color indexed="81"/>
            <rFont val="Tahoma"/>
            <family val="2"/>
          </rPr>
          <t>Becky Dzingeleski:</t>
        </r>
        <r>
          <rPr>
            <sz val="9"/>
            <color indexed="81"/>
            <rFont val="Tahoma"/>
            <family val="2"/>
          </rPr>
          <t xml:space="preserve">
Per FOD is a new Unit.  Contributions began in 2018</t>
        </r>
      </text>
    </comment>
    <comment ref="AFF19" authorId="0" shapeId="0" xr:uid="{3A6C11E6-09D2-4854-8BF8-4C9BAC6A0A96}">
      <text>
        <r>
          <rPr>
            <b/>
            <sz val="9"/>
            <color indexed="81"/>
            <rFont val="Tahoma"/>
            <family val="2"/>
          </rPr>
          <t>Becky Dzingeleski:</t>
        </r>
        <r>
          <rPr>
            <sz val="9"/>
            <color indexed="81"/>
            <rFont val="Tahoma"/>
            <family val="2"/>
          </rPr>
          <t xml:space="preserve">
Per FOD is a new Unit.  Contributions began in 2018</t>
        </r>
      </text>
    </comment>
    <comment ref="AFJ19" authorId="0" shapeId="0" xr:uid="{EE3CAB1D-4BEA-4B08-AC09-CB8E266DA5CA}">
      <text>
        <r>
          <rPr>
            <b/>
            <sz val="9"/>
            <color indexed="81"/>
            <rFont val="Tahoma"/>
            <family val="2"/>
          </rPr>
          <t>Becky Dzingeleski:</t>
        </r>
        <r>
          <rPr>
            <sz val="9"/>
            <color indexed="81"/>
            <rFont val="Tahoma"/>
            <family val="2"/>
          </rPr>
          <t xml:space="preserve">
Per FOD is a new Unit.  Contributions began in 2018</t>
        </r>
      </text>
    </comment>
    <comment ref="AFN19" authorId="0" shapeId="0" xr:uid="{EF1BD87D-1D0C-4319-95CC-EA93519662F4}">
      <text>
        <r>
          <rPr>
            <b/>
            <sz val="9"/>
            <color indexed="81"/>
            <rFont val="Tahoma"/>
            <family val="2"/>
          </rPr>
          <t>Becky Dzingeleski:</t>
        </r>
        <r>
          <rPr>
            <sz val="9"/>
            <color indexed="81"/>
            <rFont val="Tahoma"/>
            <family val="2"/>
          </rPr>
          <t xml:space="preserve">
Per FOD is a new Unit.  Contributions began in 2018</t>
        </r>
      </text>
    </comment>
    <comment ref="AFR19" authorId="0" shapeId="0" xr:uid="{E990FEBF-684E-4C31-86D6-296E05C3ADF4}">
      <text>
        <r>
          <rPr>
            <b/>
            <sz val="9"/>
            <color indexed="81"/>
            <rFont val="Tahoma"/>
            <family val="2"/>
          </rPr>
          <t>Becky Dzingeleski:</t>
        </r>
        <r>
          <rPr>
            <sz val="9"/>
            <color indexed="81"/>
            <rFont val="Tahoma"/>
            <family val="2"/>
          </rPr>
          <t xml:space="preserve">
Per FOD is a new Unit.  Contributions began in 2018</t>
        </r>
      </text>
    </comment>
    <comment ref="AFV19" authorId="0" shapeId="0" xr:uid="{F21E025C-64A2-4613-A318-2860D85CA562}">
      <text>
        <r>
          <rPr>
            <b/>
            <sz val="9"/>
            <color indexed="81"/>
            <rFont val="Tahoma"/>
            <family val="2"/>
          </rPr>
          <t>Becky Dzingeleski:</t>
        </r>
        <r>
          <rPr>
            <sz val="9"/>
            <color indexed="81"/>
            <rFont val="Tahoma"/>
            <family val="2"/>
          </rPr>
          <t xml:space="preserve">
Per FOD is a new Unit.  Contributions began in 2018</t>
        </r>
      </text>
    </comment>
    <comment ref="AFZ19" authorId="0" shapeId="0" xr:uid="{7EA814FF-3E5C-4A2B-BDF4-8182CCF5C88E}">
      <text>
        <r>
          <rPr>
            <b/>
            <sz val="9"/>
            <color indexed="81"/>
            <rFont val="Tahoma"/>
            <family val="2"/>
          </rPr>
          <t>Becky Dzingeleski:</t>
        </r>
        <r>
          <rPr>
            <sz val="9"/>
            <color indexed="81"/>
            <rFont val="Tahoma"/>
            <family val="2"/>
          </rPr>
          <t xml:space="preserve">
Per FOD is a new Unit.  Contributions began in 2018</t>
        </r>
      </text>
    </comment>
    <comment ref="AGD19" authorId="0" shapeId="0" xr:uid="{FD319157-74E6-4ED2-A807-11B774EC30DB}">
      <text>
        <r>
          <rPr>
            <b/>
            <sz val="9"/>
            <color indexed="81"/>
            <rFont val="Tahoma"/>
            <family val="2"/>
          </rPr>
          <t>Becky Dzingeleski:</t>
        </r>
        <r>
          <rPr>
            <sz val="9"/>
            <color indexed="81"/>
            <rFont val="Tahoma"/>
            <family val="2"/>
          </rPr>
          <t xml:space="preserve">
Per FOD is a new Unit.  Contributions began in 2018</t>
        </r>
      </text>
    </comment>
    <comment ref="AGH19" authorId="0" shapeId="0" xr:uid="{4F69AA43-CB39-49D4-A770-69BE6E29DEBF}">
      <text>
        <r>
          <rPr>
            <b/>
            <sz val="9"/>
            <color indexed="81"/>
            <rFont val="Tahoma"/>
            <family val="2"/>
          </rPr>
          <t>Becky Dzingeleski:</t>
        </r>
        <r>
          <rPr>
            <sz val="9"/>
            <color indexed="81"/>
            <rFont val="Tahoma"/>
            <family val="2"/>
          </rPr>
          <t xml:space="preserve">
Per FOD is a new Unit.  Contributions began in 2018</t>
        </r>
      </text>
    </comment>
    <comment ref="AGL19" authorId="0" shapeId="0" xr:uid="{B669194C-392E-4983-840C-91FE4C0A9DBD}">
      <text>
        <r>
          <rPr>
            <b/>
            <sz val="9"/>
            <color indexed="81"/>
            <rFont val="Tahoma"/>
            <family val="2"/>
          </rPr>
          <t>Becky Dzingeleski:</t>
        </r>
        <r>
          <rPr>
            <sz val="9"/>
            <color indexed="81"/>
            <rFont val="Tahoma"/>
            <family val="2"/>
          </rPr>
          <t xml:space="preserve">
Per FOD is a new Unit.  Contributions began in 2018</t>
        </r>
      </text>
    </comment>
    <comment ref="AGP19" authorId="0" shapeId="0" xr:uid="{AF5A51CE-4876-4B1F-9665-414FF0879127}">
      <text>
        <r>
          <rPr>
            <b/>
            <sz val="9"/>
            <color indexed="81"/>
            <rFont val="Tahoma"/>
            <family val="2"/>
          </rPr>
          <t>Becky Dzingeleski:</t>
        </r>
        <r>
          <rPr>
            <sz val="9"/>
            <color indexed="81"/>
            <rFont val="Tahoma"/>
            <family val="2"/>
          </rPr>
          <t xml:space="preserve">
Per FOD is a new Unit.  Contributions began in 2018</t>
        </r>
      </text>
    </comment>
    <comment ref="AGT19" authorId="0" shapeId="0" xr:uid="{F4115FD8-F7A6-4DBC-B6F4-2D12A5E18CC1}">
      <text>
        <r>
          <rPr>
            <b/>
            <sz val="9"/>
            <color indexed="81"/>
            <rFont val="Tahoma"/>
            <family val="2"/>
          </rPr>
          <t>Becky Dzingeleski:</t>
        </r>
        <r>
          <rPr>
            <sz val="9"/>
            <color indexed="81"/>
            <rFont val="Tahoma"/>
            <family val="2"/>
          </rPr>
          <t xml:space="preserve">
Per FOD is a new Unit.  Contributions began in 2018</t>
        </r>
      </text>
    </comment>
    <comment ref="AGX19" authorId="0" shapeId="0" xr:uid="{B71F3F72-B39E-4085-9BA9-1E06BEB75C3A}">
      <text>
        <r>
          <rPr>
            <b/>
            <sz val="9"/>
            <color indexed="81"/>
            <rFont val="Tahoma"/>
            <family val="2"/>
          </rPr>
          <t>Becky Dzingeleski:</t>
        </r>
        <r>
          <rPr>
            <sz val="9"/>
            <color indexed="81"/>
            <rFont val="Tahoma"/>
            <family val="2"/>
          </rPr>
          <t xml:space="preserve">
Per FOD is a new Unit.  Contributions began in 2018</t>
        </r>
      </text>
    </comment>
    <comment ref="AHB19" authorId="0" shapeId="0" xr:uid="{211C16EF-4418-428D-A27B-FCF4344E8E81}">
      <text>
        <r>
          <rPr>
            <b/>
            <sz val="9"/>
            <color indexed="81"/>
            <rFont val="Tahoma"/>
            <family val="2"/>
          </rPr>
          <t>Becky Dzingeleski:</t>
        </r>
        <r>
          <rPr>
            <sz val="9"/>
            <color indexed="81"/>
            <rFont val="Tahoma"/>
            <family val="2"/>
          </rPr>
          <t xml:space="preserve">
Per FOD is a new Unit.  Contributions began in 2018</t>
        </r>
      </text>
    </comment>
    <comment ref="AHF19" authorId="0" shapeId="0" xr:uid="{74AFDDC3-43DE-4C15-A0E0-AA2DC9232D16}">
      <text>
        <r>
          <rPr>
            <b/>
            <sz val="9"/>
            <color indexed="81"/>
            <rFont val="Tahoma"/>
            <family val="2"/>
          </rPr>
          <t>Becky Dzingeleski:</t>
        </r>
        <r>
          <rPr>
            <sz val="9"/>
            <color indexed="81"/>
            <rFont val="Tahoma"/>
            <family val="2"/>
          </rPr>
          <t xml:space="preserve">
Per FOD is a new Unit.  Contributions began in 2018</t>
        </r>
      </text>
    </comment>
    <comment ref="AHJ19" authorId="0" shapeId="0" xr:uid="{55C44C8B-3953-4E1D-A585-342665B3AD78}">
      <text>
        <r>
          <rPr>
            <b/>
            <sz val="9"/>
            <color indexed="81"/>
            <rFont val="Tahoma"/>
            <family val="2"/>
          </rPr>
          <t>Becky Dzingeleski:</t>
        </r>
        <r>
          <rPr>
            <sz val="9"/>
            <color indexed="81"/>
            <rFont val="Tahoma"/>
            <family val="2"/>
          </rPr>
          <t xml:space="preserve">
Per FOD is a new Unit.  Contributions began in 2018</t>
        </r>
      </text>
    </comment>
    <comment ref="AHN19" authorId="0" shapeId="0" xr:uid="{6B9A8EF9-D67B-43C5-ADF2-4AC97D180477}">
      <text>
        <r>
          <rPr>
            <b/>
            <sz val="9"/>
            <color indexed="81"/>
            <rFont val="Tahoma"/>
            <family val="2"/>
          </rPr>
          <t>Becky Dzingeleski:</t>
        </r>
        <r>
          <rPr>
            <sz val="9"/>
            <color indexed="81"/>
            <rFont val="Tahoma"/>
            <family val="2"/>
          </rPr>
          <t xml:space="preserve">
Per FOD is a new Unit.  Contributions began in 2018</t>
        </r>
      </text>
    </comment>
    <comment ref="AHR19" authorId="0" shapeId="0" xr:uid="{5A7BCF02-EDFC-41A3-A1E5-53453D63FD14}">
      <text>
        <r>
          <rPr>
            <b/>
            <sz val="9"/>
            <color indexed="81"/>
            <rFont val="Tahoma"/>
            <family val="2"/>
          </rPr>
          <t>Becky Dzingeleski:</t>
        </r>
        <r>
          <rPr>
            <sz val="9"/>
            <color indexed="81"/>
            <rFont val="Tahoma"/>
            <family val="2"/>
          </rPr>
          <t xml:space="preserve">
Per FOD is a new Unit.  Contributions began in 2018</t>
        </r>
      </text>
    </comment>
    <comment ref="AHV19" authorId="0" shapeId="0" xr:uid="{D593A699-59DF-40B0-A505-361A2A0F6C31}">
      <text>
        <r>
          <rPr>
            <b/>
            <sz val="9"/>
            <color indexed="81"/>
            <rFont val="Tahoma"/>
            <family val="2"/>
          </rPr>
          <t>Becky Dzingeleski:</t>
        </r>
        <r>
          <rPr>
            <sz val="9"/>
            <color indexed="81"/>
            <rFont val="Tahoma"/>
            <family val="2"/>
          </rPr>
          <t xml:space="preserve">
Per FOD is a new Unit.  Contributions began in 2018</t>
        </r>
      </text>
    </comment>
    <comment ref="AHZ19" authorId="0" shapeId="0" xr:uid="{ED9407C8-D8D0-4C59-94AD-64515F3165A4}">
      <text>
        <r>
          <rPr>
            <b/>
            <sz val="9"/>
            <color indexed="81"/>
            <rFont val="Tahoma"/>
            <family val="2"/>
          </rPr>
          <t>Becky Dzingeleski:</t>
        </r>
        <r>
          <rPr>
            <sz val="9"/>
            <color indexed="81"/>
            <rFont val="Tahoma"/>
            <family val="2"/>
          </rPr>
          <t xml:space="preserve">
Per FOD is a new Unit.  Contributions began in 2018</t>
        </r>
      </text>
    </comment>
    <comment ref="AID19" authorId="0" shapeId="0" xr:uid="{C0F95323-77C1-4A8B-BD1D-98EA8E31B981}">
      <text>
        <r>
          <rPr>
            <b/>
            <sz val="9"/>
            <color indexed="81"/>
            <rFont val="Tahoma"/>
            <family val="2"/>
          </rPr>
          <t>Becky Dzingeleski:</t>
        </r>
        <r>
          <rPr>
            <sz val="9"/>
            <color indexed="81"/>
            <rFont val="Tahoma"/>
            <family val="2"/>
          </rPr>
          <t xml:space="preserve">
Per FOD is a new Unit.  Contributions began in 2018</t>
        </r>
      </text>
    </comment>
    <comment ref="AIH19" authorId="0" shapeId="0" xr:uid="{53C7A9A7-6688-496C-83B8-5707A08C9FF1}">
      <text>
        <r>
          <rPr>
            <b/>
            <sz val="9"/>
            <color indexed="81"/>
            <rFont val="Tahoma"/>
            <family val="2"/>
          </rPr>
          <t>Becky Dzingeleski:</t>
        </r>
        <r>
          <rPr>
            <sz val="9"/>
            <color indexed="81"/>
            <rFont val="Tahoma"/>
            <family val="2"/>
          </rPr>
          <t xml:space="preserve">
Per FOD is a new Unit.  Contributions began in 2018</t>
        </r>
      </text>
    </comment>
    <comment ref="AIL19" authorId="0" shapeId="0" xr:uid="{12F3C97C-0DDF-4331-AE04-1D5EAD13DB6C}">
      <text>
        <r>
          <rPr>
            <b/>
            <sz val="9"/>
            <color indexed="81"/>
            <rFont val="Tahoma"/>
            <family val="2"/>
          </rPr>
          <t>Becky Dzingeleski:</t>
        </r>
        <r>
          <rPr>
            <sz val="9"/>
            <color indexed="81"/>
            <rFont val="Tahoma"/>
            <family val="2"/>
          </rPr>
          <t xml:space="preserve">
Per FOD is a new Unit.  Contributions began in 2018</t>
        </r>
      </text>
    </comment>
    <comment ref="AIP19" authorId="0" shapeId="0" xr:uid="{6EAAE991-A5C9-4C57-A059-F6AE7AA7A66F}">
      <text>
        <r>
          <rPr>
            <b/>
            <sz val="9"/>
            <color indexed="81"/>
            <rFont val="Tahoma"/>
            <family val="2"/>
          </rPr>
          <t>Becky Dzingeleski:</t>
        </r>
        <r>
          <rPr>
            <sz val="9"/>
            <color indexed="81"/>
            <rFont val="Tahoma"/>
            <family val="2"/>
          </rPr>
          <t xml:space="preserve">
Per FOD is a new Unit.  Contributions began in 2018</t>
        </r>
      </text>
    </comment>
    <comment ref="AIT19" authorId="0" shapeId="0" xr:uid="{A1BD835B-848D-4EB9-B421-E1EA128328EE}">
      <text>
        <r>
          <rPr>
            <b/>
            <sz val="9"/>
            <color indexed="81"/>
            <rFont val="Tahoma"/>
            <family val="2"/>
          </rPr>
          <t>Becky Dzingeleski:</t>
        </r>
        <r>
          <rPr>
            <sz val="9"/>
            <color indexed="81"/>
            <rFont val="Tahoma"/>
            <family val="2"/>
          </rPr>
          <t xml:space="preserve">
Per FOD is a new Unit.  Contributions began in 2018</t>
        </r>
      </text>
    </comment>
    <comment ref="AIX19" authorId="0" shapeId="0" xr:uid="{3EE3307A-814D-42CD-92F1-963F5EC848A0}">
      <text>
        <r>
          <rPr>
            <b/>
            <sz val="9"/>
            <color indexed="81"/>
            <rFont val="Tahoma"/>
            <family val="2"/>
          </rPr>
          <t>Becky Dzingeleski:</t>
        </r>
        <r>
          <rPr>
            <sz val="9"/>
            <color indexed="81"/>
            <rFont val="Tahoma"/>
            <family val="2"/>
          </rPr>
          <t xml:space="preserve">
Per FOD is a new Unit.  Contributions began in 2018</t>
        </r>
      </text>
    </comment>
    <comment ref="AJB19" authorId="0" shapeId="0" xr:uid="{35CF8353-B00E-434F-A8E5-EBE9711395A7}">
      <text>
        <r>
          <rPr>
            <b/>
            <sz val="9"/>
            <color indexed="81"/>
            <rFont val="Tahoma"/>
            <family val="2"/>
          </rPr>
          <t>Becky Dzingeleski:</t>
        </r>
        <r>
          <rPr>
            <sz val="9"/>
            <color indexed="81"/>
            <rFont val="Tahoma"/>
            <family val="2"/>
          </rPr>
          <t xml:space="preserve">
Per FOD is a new Unit.  Contributions began in 2018</t>
        </r>
      </text>
    </comment>
    <comment ref="AJF19" authorId="0" shapeId="0" xr:uid="{078ADBDA-DDF6-40D8-BBDA-3E12FE18290A}">
      <text>
        <r>
          <rPr>
            <b/>
            <sz val="9"/>
            <color indexed="81"/>
            <rFont val="Tahoma"/>
            <family val="2"/>
          </rPr>
          <t>Becky Dzingeleski:</t>
        </r>
        <r>
          <rPr>
            <sz val="9"/>
            <color indexed="81"/>
            <rFont val="Tahoma"/>
            <family val="2"/>
          </rPr>
          <t xml:space="preserve">
Per FOD is a new Unit.  Contributions began in 2018</t>
        </r>
      </text>
    </comment>
    <comment ref="AJJ19" authorId="0" shapeId="0" xr:uid="{5BBCABC8-D5D1-435E-A090-80FD5BA6F8AD}">
      <text>
        <r>
          <rPr>
            <b/>
            <sz val="9"/>
            <color indexed="81"/>
            <rFont val="Tahoma"/>
            <family val="2"/>
          </rPr>
          <t>Becky Dzingeleski:</t>
        </r>
        <r>
          <rPr>
            <sz val="9"/>
            <color indexed="81"/>
            <rFont val="Tahoma"/>
            <family val="2"/>
          </rPr>
          <t xml:space="preserve">
Per FOD is a new Unit.  Contributions began in 2018</t>
        </r>
      </text>
    </comment>
    <comment ref="AJN19" authorId="0" shapeId="0" xr:uid="{149EEEB6-5E14-4A58-9063-AF75F8541614}">
      <text>
        <r>
          <rPr>
            <b/>
            <sz val="9"/>
            <color indexed="81"/>
            <rFont val="Tahoma"/>
            <family val="2"/>
          </rPr>
          <t>Becky Dzingeleski:</t>
        </r>
        <r>
          <rPr>
            <sz val="9"/>
            <color indexed="81"/>
            <rFont val="Tahoma"/>
            <family val="2"/>
          </rPr>
          <t xml:space="preserve">
Per FOD is a new Unit.  Contributions began in 2018</t>
        </r>
      </text>
    </comment>
    <comment ref="AJR19" authorId="0" shapeId="0" xr:uid="{144D216C-1464-46F3-9B24-67A56242C1AC}">
      <text>
        <r>
          <rPr>
            <b/>
            <sz val="9"/>
            <color indexed="81"/>
            <rFont val="Tahoma"/>
            <family val="2"/>
          </rPr>
          <t>Becky Dzingeleski:</t>
        </r>
        <r>
          <rPr>
            <sz val="9"/>
            <color indexed="81"/>
            <rFont val="Tahoma"/>
            <family val="2"/>
          </rPr>
          <t xml:space="preserve">
Per FOD is a new Unit.  Contributions began in 2018</t>
        </r>
      </text>
    </comment>
    <comment ref="AJV19" authorId="0" shapeId="0" xr:uid="{CCAABEFC-44C8-407E-88F1-163F2CB29ABE}">
      <text>
        <r>
          <rPr>
            <b/>
            <sz val="9"/>
            <color indexed="81"/>
            <rFont val="Tahoma"/>
            <family val="2"/>
          </rPr>
          <t>Becky Dzingeleski:</t>
        </r>
        <r>
          <rPr>
            <sz val="9"/>
            <color indexed="81"/>
            <rFont val="Tahoma"/>
            <family val="2"/>
          </rPr>
          <t xml:space="preserve">
Per FOD is a new Unit.  Contributions began in 2018</t>
        </r>
      </text>
    </comment>
    <comment ref="AJZ19" authorId="0" shapeId="0" xr:uid="{F420239D-D6E0-454F-A691-9F180117A51B}">
      <text>
        <r>
          <rPr>
            <b/>
            <sz val="9"/>
            <color indexed="81"/>
            <rFont val="Tahoma"/>
            <family val="2"/>
          </rPr>
          <t>Becky Dzingeleski:</t>
        </r>
        <r>
          <rPr>
            <sz val="9"/>
            <color indexed="81"/>
            <rFont val="Tahoma"/>
            <family val="2"/>
          </rPr>
          <t xml:space="preserve">
Per FOD is a new Unit.  Contributions began in 2018</t>
        </r>
      </text>
    </comment>
    <comment ref="AKD19" authorId="0" shapeId="0" xr:uid="{38E71D9A-FF7E-4132-97EC-A5649B3F2DDF}">
      <text>
        <r>
          <rPr>
            <b/>
            <sz val="9"/>
            <color indexed="81"/>
            <rFont val="Tahoma"/>
            <family val="2"/>
          </rPr>
          <t>Becky Dzingeleski:</t>
        </r>
        <r>
          <rPr>
            <sz val="9"/>
            <color indexed="81"/>
            <rFont val="Tahoma"/>
            <family val="2"/>
          </rPr>
          <t xml:space="preserve">
Per FOD is a new Unit.  Contributions began in 2018</t>
        </r>
      </text>
    </comment>
    <comment ref="AKH19" authorId="0" shapeId="0" xr:uid="{339B86AD-72F2-47BF-BBB7-F400B8376EAF}">
      <text>
        <r>
          <rPr>
            <b/>
            <sz val="9"/>
            <color indexed="81"/>
            <rFont val="Tahoma"/>
            <family val="2"/>
          </rPr>
          <t>Becky Dzingeleski:</t>
        </r>
        <r>
          <rPr>
            <sz val="9"/>
            <color indexed="81"/>
            <rFont val="Tahoma"/>
            <family val="2"/>
          </rPr>
          <t xml:space="preserve">
Per FOD is a new Unit.  Contributions began in 2018</t>
        </r>
      </text>
    </comment>
    <comment ref="AKL19" authorId="0" shapeId="0" xr:uid="{4327993B-8E60-477F-867D-751E0232111F}">
      <text>
        <r>
          <rPr>
            <b/>
            <sz val="9"/>
            <color indexed="81"/>
            <rFont val="Tahoma"/>
            <family val="2"/>
          </rPr>
          <t>Becky Dzingeleski:</t>
        </r>
        <r>
          <rPr>
            <sz val="9"/>
            <color indexed="81"/>
            <rFont val="Tahoma"/>
            <family val="2"/>
          </rPr>
          <t xml:space="preserve">
Per FOD is a new Unit.  Contributions began in 2018</t>
        </r>
      </text>
    </comment>
    <comment ref="AKP19" authorId="0" shapeId="0" xr:uid="{8AF3CCB4-B9D1-41FE-9283-603AF25D1FD3}">
      <text>
        <r>
          <rPr>
            <b/>
            <sz val="9"/>
            <color indexed="81"/>
            <rFont val="Tahoma"/>
            <family val="2"/>
          </rPr>
          <t>Becky Dzingeleski:</t>
        </r>
        <r>
          <rPr>
            <sz val="9"/>
            <color indexed="81"/>
            <rFont val="Tahoma"/>
            <family val="2"/>
          </rPr>
          <t xml:space="preserve">
Per FOD is a new Unit.  Contributions began in 2018</t>
        </r>
      </text>
    </comment>
    <comment ref="AKT19" authorId="0" shapeId="0" xr:uid="{56C89197-878D-45C2-A2F4-A8B385EEF2E3}">
      <text>
        <r>
          <rPr>
            <b/>
            <sz val="9"/>
            <color indexed="81"/>
            <rFont val="Tahoma"/>
            <family val="2"/>
          </rPr>
          <t>Becky Dzingeleski:</t>
        </r>
        <r>
          <rPr>
            <sz val="9"/>
            <color indexed="81"/>
            <rFont val="Tahoma"/>
            <family val="2"/>
          </rPr>
          <t xml:space="preserve">
Per FOD is a new Unit.  Contributions began in 2018</t>
        </r>
      </text>
    </comment>
    <comment ref="AKX19" authorId="0" shapeId="0" xr:uid="{F90FBC66-FCC8-4A30-9658-3A8C0048F743}">
      <text>
        <r>
          <rPr>
            <b/>
            <sz val="9"/>
            <color indexed="81"/>
            <rFont val="Tahoma"/>
            <family val="2"/>
          </rPr>
          <t>Becky Dzingeleski:</t>
        </r>
        <r>
          <rPr>
            <sz val="9"/>
            <color indexed="81"/>
            <rFont val="Tahoma"/>
            <family val="2"/>
          </rPr>
          <t xml:space="preserve">
Per FOD is a new Unit.  Contributions began in 2018</t>
        </r>
      </text>
    </comment>
    <comment ref="ALB19" authorId="0" shapeId="0" xr:uid="{9DC0FBE2-6758-4786-912A-91A5419C1092}">
      <text>
        <r>
          <rPr>
            <b/>
            <sz val="9"/>
            <color indexed="81"/>
            <rFont val="Tahoma"/>
            <family val="2"/>
          </rPr>
          <t>Becky Dzingeleski:</t>
        </r>
        <r>
          <rPr>
            <sz val="9"/>
            <color indexed="81"/>
            <rFont val="Tahoma"/>
            <family val="2"/>
          </rPr>
          <t xml:space="preserve">
Per FOD is a new Unit.  Contributions began in 2018</t>
        </r>
      </text>
    </comment>
    <comment ref="ALF19" authorId="0" shapeId="0" xr:uid="{CE6C6677-E8BA-4A62-AF81-2F5218C3D31A}">
      <text>
        <r>
          <rPr>
            <b/>
            <sz val="9"/>
            <color indexed="81"/>
            <rFont val="Tahoma"/>
            <family val="2"/>
          </rPr>
          <t>Becky Dzingeleski:</t>
        </r>
        <r>
          <rPr>
            <sz val="9"/>
            <color indexed="81"/>
            <rFont val="Tahoma"/>
            <family val="2"/>
          </rPr>
          <t xml:space="preserve">
Per FOD is a new Unit.  Contributions began in 2018</t>
        </r>
      </text>
    </comment>
    <comment ref="ALJ19" authorId="0" shapeId="0" xr:uid="{8D062418-817E-4FA5-9F54-1C85F9972861}">
      <text>
        <r>
          <rPr>
            <b/>
            <sz val="9"/>
            <color indexed="81"/>
            <rFont val="Tahoma"/>
            <family val="2"/>
          </rPr>
          <t>Becky Dzingeleski:</t>
        </r>
        <r>
          <rPr>
            <sz val="9"/>
            <color indexed="81"/>
            <rFont val="Tahoma"/>
            <family val="2"/>
          </rPr>
          <t xml:space="preserve">
Per FOD is a new Unit.  Contributions began in 2018</t>
        </r>
      </text>
    </comment>
    <comment ref="ALN19" authorId="0" shapeId="0" xr:uid="{E9686787-5553-41D3-8AFA-EBBD40CC4F58}">
      <text>
        <r>
          <rPr>
            <b/>
            <sz val="9"/>
            <color indexed="81"/>
            <rFont val="Tahoma"/>
            <family val="2"/>
          </rPr>
          <t>Becky Dzingeleski:</t>
        </r>
        <r>
          <rPr>
            <sz val="9"/>
            <color indexed="81"/>
            <rFont val="Tahoma"/>
            <family val="2"/>
          </rPr>
          <t xml:space="preserve">
Per FOD is a new Unit.  Contributions began in 2018</t>
        </r>
      </text>
    </comment>
    <comment ref="ALR19" authorId="0" shapeId="0" xr:uid="{3E89F44B-58F2-4D1B-8593-CE69A96A6AE7}">
      <text>
        <r>
          <rPr>
            <b/>
            <sz val="9"/>
            <color indexed="81"/>
            <rFont val="Tahoma"/>
            <family val="2"/>
          </rPr>
          <t>Becky Dzingeleski:</t>
        </r>
        <r>
          <rPr>
            <sz val="9"/>
            <color indexed="81"/>
            <rFont val="Tahoma"/>
            <family val="2"/>
          </rPr>
          <t xml:space="preserve">
Per FOD is a new Unit.  Contributions began in 2018</t>
        </r>
      </text>
    </comment>
    <comment ref="ALV19" authorId="0" shapeId="0" xr:uid="{89C57591-FBEF-4601-92C5-FBE81D3650D8}">
      <text>
        <r>
          <rPr>
            <b/>
            <sz val="9"/>
            <color indexed="81"/>
            <rFont val="Tahoma"/>
            <family val="2"/>
          </rPr>
          <t>Becky Dzingeleski:</t>
        </r>
        <r>
          <rPr>
            <sz val="9"/>
            <color indexed="81"/>
            <rFont val="Tahoma"/>
            <family val="2"/>
          </rPr>
          <t xml:space="preserve">
Per FOD is a new Unit.  Contributions began in 2018</t>
        </r>
      </text>
    </comment>
    <comment ref="ALZ19" authorId="0" shapeId="0" xr:uid="{878D0C94-3C13-4F8D-BE44-24E2582DC1A6}">
      <text>
        <r>
          <rPr>
            <b/>
            <sz val="9"/>
            <color indexed="81"/>
            <rFont val="Tahoma"/>
            <family val="2"/>
          </rPr>
          <t>Becky Dzingeleski:</t>
        </r>
        <r>
          <rPr>
            <sz val="9"/>
            <color indexed="81"/>
            <rFont val="Tahoma"/>
            <family val="2"/>
          </rPr>
          <t xml:space="preserve">
Per FOD is a new Unit.  Contributions began in 2018</t>
        </r>
      </text>
    </comment>
    <comment ref="AMD19" authorId="0" shapeId="0" xr:uid="{CD5D556D-DCCC-40AF-ACCA-DAEA6471BDFA}">
      <text>
        <r>
          <rPr>
            <b/>
            <sz val="9"/>
            <color indexed="81"/>
            <rFont val="Tahoma"/>
            <family val="2"/>
          </rPr>
          <t>Becky Dzingeleski:</t>
        </r>
        <r>
          <rPr>
            <sz val="9"/>
            <color indexed="81"/>
            <rFont val="Tahoma"/>
            <family val="2"/>
          </rPr>
          <t xml:space="preserve">
Per FOD is a new Unit.  Contributions began in 2018</t>
        </r>
      </text>
    </comment>
    <comment ref="AMH19" authorId="0" shapeId="0" xr:uid="{A56E13D7-1481-4261-8234-F76B134272D7}">
      <text>
        <r>
          <rPr>
            <b/>
            <sz val="9"/>
            <color indexed="81"/>
            <rFont val="Tahoma"/>
            <family val="2"/>
          </rPr>
          <t>Becky Dzingeleski:</t>
        </r>
        <r>
          <rPr>
            <sz val="9"/>
            <color indexed="81"/>
            <rFont val="Tahoma"/>
            <family val="2"/>
          </rPr>
          <t xml:space="preserve">
Per FOD is a new Unit.  Contributions began in 2018</t>
        </r>
      </text>
    </comment>
    <comment ref="AML19" authorId="0" shapeId="0" xr:uid="{1450F8CD-BAEE-4C8C-BD06-3BA834CF7012}">
      <text>
        <r>
          <rPr>
            <b/>
            <sz val="9"/>
            <color indexed="81"/>
            <rFont val="Tahoma"/>
            <family val="2"/>
          </rPr>
          <t>Becky Dzingeleski:</t>
        </r>
        <r>
          <rPr>
            <sz val="9"/>
            <color indexed="81"/>
            <rFont val="Tahoma"/>
            <family val="2"/>
          </rPr>
          <t xml:space="preserve">
Per FOD is a new Unit.  Contributions began in 2018</t>
        </r>
      </text>
    </comment>
    <comment ref="AMP19" authorId="0" shapeId="0" xr:uid="{10C33446-A9B7-4274-A3EA-AE27BF5B7D4A}">
      <text>
        <r>
          <rPr>
            <b/>
            <sz val="9"/>
            <color indexed="81"/>
            <rFont val="Tahoma"/>
            <family val="2"/>
          </rPr>
          <t>Becky Dzingeleski:</t>
        </r>
        <r>
          <rPr>
            <sz val="9"/>
            <color indexed="81"/>
            <rFont val="Tahoma"/>
            <family val="2"/>
          </rPr>
          <t xml:space="preserve">
Per FOD is a new Unit.  Contributions began in 2018</t>
        </r>
      </text>
    </comment>
    <comment ref="AMT19" authorId="0" shapeId="0" xr:uid="{171DD46D-9298-4DF9-A74C-610982507EAA}">
      <text>
        <r>
          <rPr>
            <b/>
            <sz val="9"/>
            <color indexed="81"/>
            <rFont val="Tahoma"/>
            <family val="2"/>
          </rPr>
          <t>Becky Dzingeleski:</t>
        </r>
        <r>
          <rPr>
            <sz val="9"/>
            <color indexed="81"/>
            <rFont val="Tahoma"/>
            <family val="2"/>
          </rPr>
          <t xml:space="preserve">
Per FOD is a new Unit.  Contributions began in 2018</t>
        </r>
      </text>
    </comment>
    <comment ref="AMX19" authorId="0" shapeId="0" xr:uid="{112B299A-1CC8-480B-B2DA-40DA16F1D340}">
      <text>
        <r>
          <rPr>
            <b/>
            <sz val="9"/>
            <color indexed="81"/>
            <rFont val="Tahoma"/>
            <family val="2"/>
          </rPr>
          <t>Becky Dzingeleski:</t>
        </r>
        <r>
          <rPr>
            <sz val="9"/>
            <color indexed="81"/>
            <rFont val="Tahoma"/>
            <family val="2"/>
          </rPr>
          <t xml:space="preserve">
Per FOD is a new Unit.  Contributions began in 2018</t>
        </r>
      </text>
    </comment>
    <comment ref="ANB19" authorId="0" shapeId="0" xr:uid="{EA5D72D5-BC1A-4DCB-9246-BD833421EE6A}">
      <text>
        <r>
          <rPr>
            <b/>
            <sz val="9"/>
            <color indexed="81"/>
            <rFont val="Tahoma"/>
            <family val="2"/>
          </rPr>
          <t>Becky Dzingeleski:</t>
        </r>
        <r>
          <rPr>
            <sz val="9"/>
            <color indexed="81"/>
            <rFont val="Tahoma"/>
            <family val="2"/>
          </rPr>
          <t xml:space="preserve">
Per FOD is a new Unit.  Contributions began in 2018</t>
        </r>
      </text>
    </comment>
    <comment ref="ANF19" authorId="0" shapeId="0" xr:uid="{022186B8-FA7C-452D-B33B-E7128FE3CD32}">
      <text>
        <r>
          <rPr>
            <b/>
            <sz val="9"/>
            <color indexed="81"/>
            <rFont val="Tahoma"/>
            <family val="2"/>
          </rPr>
          <t>Becky Dzingeleski:</t>
        </r>
        <r>
          <rPr>
            <sz val="9"/>
            <color indexed="81"/>
            <rFont val="Tahoma"/>
            <family val="2"/>
          </rPr>
          <t xml:space="preserve">
Per FOD is a new Unit.  Contributions began in 2018</t>
        </r>
      </text>
    </comment>
    <comment ref="ANJ19" authorId="0" shapeId="0" xr:uid="{9CB22A16-3040-4290-9297-B776B7916D7E}">
      <text>
        <r>
          <rPr>
            <b/>
            <sz val="9"/>
            <color indexed="81"/>
            <rFont val="Tahoma"/>
            <family val="2"/>
          </rPr>
          <t>Becky Dzingeleski:</t>
        </r>
        <r>
          <rPr>
            <sz val="9"/>
            <color indexed="81"/>
            <rFont val="Tahoma"/>
            <family val="2"/>
          </rPr>
          <t xml:space="preserve">
Per FOD is a new Unit.  Contributions began in 2018</t>
        </r>
      </text>
    </comment>
    <comment ref="ANN19" authorId="0" shapeId="0" xr:uid="{8A59DAE9-D3EA-41DE-9A35-B1D510B49DC2}">
      <text>
        <r>
          <rPr>
            <b/>
            <sz val="9"/>
            <color indexed="81"/>
            <rFont val="Tahoma"/>
            <family val="2"/>
          </rPr>
          <t>Becky Dzingeleski:</t>
        </r>
        <r>
          <rPr>
            <sz val="9"/>
            <color indexed="81"/>
            <rFont val="Tahoma"/>
            <family val="2"/>
          </rPr>
          <t xml:space="preserve">
Per FOD is a new Unit.  Contributions began in 2018</t>
        </r>
      </text>
    </comment>
    <comment ref="ANR19" authorId="0" shapeId="0" xr:uid="{D712C664-7226-41AD-86BE-C2880994E95E}">
      <text>
        <r>
          <rPr>
            <b/>
            <sz val="9"/>
            <color indexed="81"/>
            <rFont val="Tahoma"/>
            <family val="2"/>
          </rPr>
          <t>Becky Dzingeleski:</t>
        </r>
        <r>
          <rPr>
            <sz val="9"/>
            <color indexed="81"/>
            <rFont val="Tahoma"/>
            <family val="2"/>
          </rPr>
          <t xml:space="preserve">
Per FOD is a new Unit.  Contributions began in 2018</t>
        </r>
      </text>
    </comment>
    <comment ref="ANV19" authorId="0" shapeId="0" xr:uid="{C6160ABD-11F4-4A93-89DD-85934766F918}">
      <text>
        <r>
          <rPr>
            <b/>
            <sz val="9"/>
            <color indexed="81"/>
            <rFont val="Tahoma"/>
            <family val="2"/>
          </rPr>
          <t>Becky Dzingeleski:</t>
        </r>
        <r>
          <rPr>
            <sz val="9"/>
            <color indexed="81"/>
            <rFont val="Tahoma"/>
            <family val="2"/>
          </rPr>
          <t xml:space="preserve">
Per FOD is a new Unit.  Contributions began in 2018</t>
        </r>
      </text>
    </comment>
    <comment ref="ANZ19" authorId="0" shapeId="0" xr:uid="{27535368-4DD0-4F6B-85C6-4EEE18531999}">
      <text>
        <r>
          <rPr>
            <b/>
            <sz val="9"/>
            <color indexed="81"/>
            <rFont val="Tahoma"/>
            <family val="2"/>
          </rPr>
          <t>Becky Dzingeleski:</t>
        </r>
        <r>
          <rPr>
            <sz val="9"/>
            <color indexed="81"/>
            <rFont val="Tahoma"/>
            <family val="2"/>
          </rPr>
          <t xml:space="preserve">
Per FOD is a new Unit.  Contributions began in 2018</t>
        </r>
      </text>
    </comment>
    <comment ref="AOD19" authorId="0" shapeId="0" xr:uid="{8F87A170-F830-42A4-90CB-3EEDA053E6A9}">
      <text>
        <r>
          <rPr>
            <b/>
            <sz val="9"/>
            <color indexed="81"/>
            <rFont val="Tahoma"/>
            <family val="2"/>
          </rPr>
          <t>Becky Dzingeleski:</t>
        </r>
        <r>
          <rPr>
            <sz val="9"/>
            <color indexed="81"/>
            <rFont val="Tahoma"/>
            <family val="2"/>
          </rPr>
          <t xml:space="preserve">
Per FOD is a new Unit.  Contributions began in 2018</t>
        </r>
      </text>
    </comment>
    <comment ref="AOH19" authorId="0" shapeId="0" xr:uid="{16667CD1-1AEC-46E3-9E6C-ECA586D8462D}">
      <text>
        <r>
          <rPr>
            <b/>
            <sz val="9"/>
            <color indexed="81"/>
            <rFont val="Tahoma"/>
            <family val="2"/>
          </rPr>
          <t>Becky Dzingeleski:</t>
        </r>
        <r>
          <rPr>
            <sz val="9"/>
            <color indexed="81"/>
            <rFont val="Tahoma"/>
            <family val="2"/>
          </rPr>
          <t xml:space="preserve">
Per FOD is a new Unit.  Contributions began in 2018</t>
        </r>
      </text>
    </comment>
    <comment ref="AOL19" authorId="0" shapeId="0" xr:uid="{14827265-4EE6-463D-B29C-BDB8C394AE01}">
      <text>
        <r>
          <rPr>
            <b/>
            <sz val="9"/>
            <color indexed="81"/>
            <rFont val="Tahoma"/>
            <family val="2"/>
          </rPr>
          <t>Becky Dzingeleski:</t>
        </r>
        <r>
          <rPr>
            <sz val="9"/>
            <color indexed="81"/>
            <rFont val="Tahoma"/>
            <family val="2"/>
          </rPr>
          <t xml:space="preserve">
Per FOD is a new Unit.  Contributions began in 2018</t>
        </r>
      </text>
    </comment>
    <comment ref="AOP19" authorId="0" shapeId="0" xr:uid="{44291366-CD9A-45B1-9C4F-638E0C9CADF6}">
      <text>
        <r>
          <rPr>
            <b/>
            <sz val="9"/>
            <color indexed="81"/>
            <rFont val="Tahoma"/>
            <family val="2"/>
          </rPr>
          <t>Becky Dzingeleski:</t>
        </r>
        <r>
          <rPr>
            <sz val="9"/>
            <color indexed="81"/>
            <rFont val="Tahoma"/>
            <family val="2"/>
          </rPr>
          <t xml:space="preserve">
Per FOD is a new Unit.  Contributions began in 2018</t>
        </r>
      </text>
    </comment>
    <comment ref="AOT19" authorId="0" shapeId="0" xr:uid="{1F0CE7B1-81A4-42C7-913A-A0747D72A4B7}">
      <text>
        <r>
          <rPr>
            <b/>
            <sz val="9"/>
            <color indexed="81"/>
            <rFont val="Tahoma"/>
            <family val="2"/>
          </rPr>
          <t>Becky Dzingeleski:</t>
        </r>
        <r>
          <rPr>
            <sz val="9"/>
            <color indexed="81"/>
            <rFont val="Tahoma"/>
            <family val="2"/>
          </rPr>
          <t xml:space="preserve">
Per FOD is a new Unit.  Contributions began in 2018</t>
        </r>
      </text>
    </comment>
    <comment ref="AOX19" authorId="0" shapeId="0" xr:uid="{BED5EA6C-82DF-4186-9ECA-320F804CF2BD}">
      <text>
        <r>
          <rPr>
            <b/>
            <sz val="9"/>
            <color indexed="81"/>
            <rFont val="Tahoma"/>
            <family val="2"/>
          </rPr>
          <t>Becky Dzingeleski:</t>
        </r>
        <r>
          <rPr>
            <sz val="9"/>
            <color indexed="81"/>
            <rFont val="Tahoma"/>
            <family val="2"/>
          </rPr>
          <t xml:space="preserve">
Per FOD is a new Unit.  Contributions began in 2018</t>
        </r>
      </text>
    </comment>
    <comment ref="APB19" authorId="0" shapeId="0" xr:uid="{C19766C7-263F-4FAF-AEF2-DB6787E178D7}">
      <text>
        <r>
          <rPr>
            <b/>
            <sz val="9"/>
            <color indexed="81"/>
            <rFont val="Tahoma"/>
            <family val="2"/>
          </rPr>
          <t>Becky Dzingeleski:</t>
        </r>
        <r>
          <rPr>
            <sz val="9"/>
            <color indexed="81"/>
            <rFont val="Tahoma"/>
            <family val="2"/>
          </rPr>
          <t xml:space="preserve">
Per FOD is a new Unit.  Contributions began in 2018</t>
        </r>
      </text>
    </comment>
    <comment ref="APF19" authorId="0" shapeId="0" xr:uid="{A209204B-7655-41B0-977B-A945103B21F8}">
      <text>
        <r>
          <rPr>
            <b/>
            <sz val="9"/>
            <color indexed="81"/>
            <rFont val="Tahoma"/>
            <family val="2"/>
          </rPr>
          <t>Becky Dzingeleski:</t>
        </r>
        <r>
          <rPr>
            <sz val="9"/>
            <color indexed="81"/>
            <rFont val="Tahoma"/>
            <family val="2"/>
          </rPr>
          <t xml:space="preserve">
Per FOD is a new Unit.  Contributions began in 2018</t>
        </r>
      </text>
    </comment>
    <comment ref="APJ19" authorId="0" shapeId="0" xr:uid="{90135040-041B-4B94-821E-D3F3292E8B50}">
      <text>
        <r>
          <rPr>
            <b/>
            <sz val="9"/>
            <color indexed="81"/>
            <rFont val="Tahoma"/>
            <family val="2"/>
          </rPr>
          <t>Becky Dzingeleski:</t>
        </r>
        <r>
          <rPr>
            <sz val="9"/>
            <color indexed="81"/>
            <rFont val="Tahoma"/>
            <family val="2"/>
          </rPr>
          <t xml:space="preserve">
Per FOD is a new Unit.  Contributions began in 2018</t>
        </r>
      </text>
    </comment>
    <comment ref="APN19" authorId="0" shapeId="0" xr:uid="{E20FBEDB-B94A-4E8A-9C1D-47BF16BE92E0}">
      <text>
        <r>
          <rPr>
            <b/>
            <sz val="9"/>
            <color indexed="81"/>
            <rFont val="Tahoma"/>
            <family val="2"/>
          </rPr>
          <t>Becky Dzingeleski:</t>
        </r>
        <r>
          <rPr>
            <sz val="9"/>
            <color indexed="81"/>
            <rFont val="Tahoma"/>
            <family val="2"/>
          </rPr>
          <t xml:space="preserve">
Per FOD is a new Unit.  Contributions began in 2018</t>
        </r>
      </text>
    </comment>
    <comment ref="APR19" authorId="0" shapeId="0" xr:uid="{E63DBEED-51FA-4BB3-9FC6-D5C8A84537E4}">
      <text>
        <r>
          <rPr>
            <b/>
            <sz val="9"/>
            <color indexed="81"/>
            <rFont val="Tahoma"/>
            <family val="2"/>
          </rPr>
          <t>Becky Dzingeleski:</t>
        </r>
        <r>
          <rPr>
            <sz val="9"/>
            <color indexed="81"/>
            <rFont val="Tahoma"/>
            <family val="2"/>
          </rPr>
          <t xml:space="preserve">
Per FOD is a new Unit.  Contributions began in 2018</t>
        </r>
      </text>
    </comment>
    <comment ref="APV19" authorId="0" shapeId="0" xr:uid="{D443BFFF-4BBE-4EAA-B459-706BAFEE19DC}">
      <text>
        <r>
          <rPr>
            <b/>
            <sz val="9"/>
            <color indexed="81"/>
            <rFont val="Tahoma"/>
            <family val="2"/>
          </rPr>
          <t>Becky Dzingeleski:</t>
        </r>
        <r>
          <rPr>
            <sz val="9"/>
            <color indexed="81"/>
            <rFont val="Tahoma"/>
            <family val="2"/>
          </rPr>
          <t xml:space="preserve">
Per FOD is a new Unit.  Contributions began in 2018</t>
        </r>
      </text>
    </comment>
    <comment ref="APZ19" authorId="0" shapeId="0" xr:uid="{82C74F72-6F37-419F-A4AC-C70569BCA9B2}">
      <text>
        <r>
          <rPr>
            <b/>
            <sz val="9"/>
            <color indexed="81"/>
            <rFont val="Tahoma"/>
            <family val="2"/>
          </rPr>
          <t>Becky Dzingeleski:</t>
        </r>
        <r>
          <rPr>
            <sz val="9"/>
            <color indexed="81"/>
            <rFont val="Tahoma"/>
            <family val="2"/>
          </rPr>
          <t xml:space="preserve">
Per FOD is a new Unit.  Contributions began in 2018</t>
        </r>
      </text>
    </comment>
    <comment ref="AQD19" authorId="0" shapeId="0" xr:uid="{B0C7E3AD-85EA-466F-B531-25D143181FB9}">
      <text>
        <r>
          <rPr>
            <b/>
            <sz val="9"/>
            <color indexed="81"/>
            <rFont val="Tahoma"/>
            <family val="2"/>
          </rPr>
          <t>Becky Dzingeleski:</t>
        </r>
        <r>
          <rPr>
            <sz val="9"/>
            <color indexed="81"/>
            <rFont val="Tahoma"/>
            <family val="2"/>
          </rPr>
          <t xml:space="preserve">
Per FOD is a new Unit.  Contributions began in 2018</t>
        </r>
      </text>
    </comment>
    <comment ref="AQH19" authorId="0" shapeId="0" xr:uid="{B7D48D8A-C313-4DEB-BD10-C2010D379874}">
      <text>
        <r>
          <rPr>
            <b/>
            <sz val="9"/>
            <color indexed="81"/>
            <rFont val="Tahoma"/>
            <family val="2"/>
          </rPr>
          <t>Becky Dzingeleski:</t>
        </r>
        <r>
          <rPr>
            <sz val="9"/>
            <color indexed="81"/>
            <rFont val="Tahoma"/>
            <family val="2"/>
          </rPr>
          <t xml:space="preserve">
Per FOD is a new Unit.  Contributions began in 2018</t>
        </r>
      </text>
    </comment>
    <comment ref="AQL19" authorId="0" shapeId="0" xr:uid="{E81D2FDF-E37A-48F3-8010-3EACA775471C}">
      <text>
        <r>
          <rPr>
            <b/>
            <sz val="9"/>
            <color indexed="81"/>
            <rFont val="Tahoma"/>
            <family val="2"/>
          </rPr>
          <t>Becky Dzingeleski:</t>
        </r>
        <r>
          <rPr>
            <sz val="9"/>
            <color indexed="81"/>
            <rFont val="Tahoma"/>
            <family val="2"/>
          </rPr>
          <t xml:space="preserve">
Per FOD is a new Unit.  Contributions began in 2018</t>
        </r>
      </text>
    </comment>
    <comment ref="AQP19" authorId="0" shapeId="0" xr:uid="{FC376BBD-0209-4C1A-B664-91C2F600E868}">
      <text>
        <r>
          <rPr>
            <b/>
            <sz val="9"/>
            <color indexed="81"/>
            <rFont val="Tahoma"/>
            <family val="2"/>
          </rPr>
          <t>Becky Dzingeleski:</t>
        </r>
        <r>
          <rPr>
            <sz val="9"/>
            <color indexed="81"/>
            <rFont val="Tahoma"/>
            <family val="2"/>
          </rPr>
          <t xml:space="preserve">
Per FOD is a new Unit.  Contributions began in 2018</t>
        </r>
      </text>
    </comment>
    <comment ref="AQT19" authorId="0" shapeId="0" xr:uid="{BE4F98A8-A05E-4D2B-9E08-FB7B5FB037A1}">
      <text>
        <r>
          <rPr>
            <b/>
            <sz val="9"/>
            <color indexed="81"/>
            <rFont val="Tahoma"/>
            <family val="2"/>
          </rPr>
          <t>Becky Dzingeleski:</t>
        </r>
        <r>
          <rPr>
            <sz val="9"/>
            <color indexed="81"/>
            <rFont val="Tahoma"/>
            <family val="2"/>
          </rPr>
          <t xml:space="preserve">
Per FOD is a new Unit.  Contributions began in 2018</t>
        </r>
      </text>
    </comment>
    <comment ref="AQX19" authorId="0" shapeId="0" xr:uid="{598A6179-05B6-43FD-85DA-646F867643F1}">
      <text>
        <r>
          <rPr>
            <b/>
            <sz val="9"/>
            <color indexed="81"/>
            <rFont val="Tahoma"/>
            <family val="2"/>
          </rPr>
          <t>Becky Dzingeleski:</t>
        </r>
        <r>
          <rPr>
            <sz val="9"/>
            <color indexed="81"/>
            <rFont val="Tahoma"/>
            <family val="2"/>
          </rPr>
          <t xml:space="preserve">
Per FOD is a new Unit.  Contributions began in 2018</t>
        </r>
      </text>
    </comment>
    <comment ref="ARB19" authorId="0" shapeId="0" xr:uid="{4ED5E85B-783C-4D78-BB11-404C19C7E796}">
      <text>
        <r>
          <rPr>
            <b/>
            <sz val="9"/>
            <color indexed="81"/>
            <rFont val="Tahoma"/>
            <family val="2"/>
          </rPr>
          <t>Becky Dzingeleski:</t>
        </r>
        <r>
          <rPr>
            <sz val="9"/>
            <color indexed="81"/>
            <rFont val="Tahoma"/>
            <family val="2"/>
          </rPr>
          <t xml:space="preserve">
Per FOD is a new Unit.  Contributions began in 2018</t>
        </r>
      </text>
    </comment>
    <comment ref="ARF19" authorId="0" shapeId="0" xr:uid="{A561FDA1-6587-4D01-96C2-37BC9AF506DE}">
      <text>
        <r>
          <rPr>
            <b/>
            <sz val="9"/>
            <color indexed="81"/>
            <rFont val="Tahoma"/>
            <family val="2"/>
          </rPr>
          <t>Becky Dzingeleski:</t>
        </r>
        <r>
          <rPr>
            <sz val="9"/>
            <color indexed="81"/>
            <rFont val="Tahoma"/>
            <family val="2"/>
          </rPr>
          <t xml:space="preserve">
Per FOD is a new Unit.  Contributions began in 2018</t>
        </r>
      </text>
    </comment>
    <comment ref="ARJ19" authorId="0" shapeId="0" xr:uid="{EB4EE6BC-7069-441F-8A7A-D1705A82A6B4}">
      <text>
        <r>
          <rPr>
            <b/>
            <sz val="9"/>
            <color indexed="81"/>
            <rFont val="Tahoma"/>
            <family val="2"/>
          </rPr>
          <t>Becky Dzingeleski:</t>
        </r>
        <r>
          <rPr>
            <sz val="9"/>
            <color indexed="81"/>
            <rFont val="Tahoma"/>
            <family val="2"/>
          </rPr>
          <t xml:space="preserve">
Per FOD is a new Unit.  Contributions began in 2018</t>
        </r>
      </text>
    </comment>
    <comment ref="ARN19" authorId="0" shapeId="0" xr:uid="{33A6AE2F-E252-4774-99C6-164415D14CD0}">
      <text>
        <r>
          <rPr>
            <b/>
            <sz val="9"/>
            <color indexed="81"/>
            <rFont val="Tahoma"/>
            <family val="2"/>
          </rPr>
          <t>Becky Dzingeleski:</t>
        </r>
        <r>
          <rPr>
            <sz val="9"/>
            <color indexed="81"/>
            <rFont val="Tahoma"/>
            <family val="2"/>
          </rPr>
          <t xml:space="preserve">
Per FOD is a new Unit.  Contributions began in 2018</t>
        </r>
      </text>
    </comment>
    <comment ref="ARR19" authorId="0" shapeId="0" xr:uid="{A4C65B17-26FA-4C12-8975-F2622900CEBE}">
      <text>
        <r>
          <rPr>
            <b/>
            <sz val="9"/>
            <color indexed="81"/>
            <rFont val="Tahoma"/>
            <family val="2"/>
          </rPr>
          <t>Becky Dzingeleski:</t>
        </r>
        <r>
          <rPr>
            <sz val="9"/>
            <color indexed="81"/>
            <rFont val="Tahoma"/>
            <family val="2"/>
          </rPr>
          <t xml:space="preserve">
Per FOD is a new Unit.  Contributions began in 2018</t>
        </r>
      </text>
    </comment>
    <comment ref="ARV19" authorId="0" shapeId="0" xr:uid="{A6FCA02A-1DFF-45C5-B312-FDBDE2AD1BE1}">
      <text>
        <r>
          <rPr>
            <b/>
            <sz val="9"/>
            <color indexed="81"/>
            <rFont val="Tahoma"/>
            <family val="2"/>
          </rPr>
          <t>Becky Dzingeleski:</t>
        </r>
        <r>
          <rPr>
            <sz val="9"/>
            <color indexed="81"/>
            <rFont val="Tahoma"/>
            <family val="2"/>
          </rPr>
          <t xml:space="preserve">
Per FOD is a new Unit.  Contributions began in 2018</t>
        </r>
      </text>
    </comment>
    <comment ref="ARZ19" authorId="0" shapeId="0" xr:uid="{CA066B40-880E-4EB3-95BC-D64EF8E84A84}">
      <text>
        <r>
          <rPr>
            <b/>
            <sz val="9"/>
            <color indexed="81"/>
            <rFont val="Tahoma"/>
            <family val="2"/>
          </rPr>
          <t>Becky Dzingeleski:</t>
        </r>
        <r>
          <rPr>
            <sz val="9"/>
            <color indexed="81"/>
            <rFont val="Tahoma"/>
            <family val="2"/>
          </rPr>
          <t xml:space="preserve">
Per FOD is a new Unit.  Contributions began in 2018</t>
        </r>
      </text>
    </comment>
    <comment ref="ASD19" authorId="0" shapeId="0" xr:uid="{7A07CBAD-CE21-4A75-8609-AE067274B591}">
      <text>
        <r>
          <rPr>
            <b/>
            <sz val="9"/>
            <color indexed="81"/>
            <rFont val="Tahoma"/>
            <family val="2"/>
          </rPr>
          <t>Becky Dzingeleski:</t>
        </r>
        <r>
          <rPr>
            <sz val="9"/>
            <color indexed="81"/>
            <rFont val="Tahoma"/>
            <family val="2"/>
          </rPr>
          <t xml:space="preserve">
Per FOD is a new Unit.  Contributions began in 2018</t>
        </r>
      </text>
    </comment>
    <comment ref="ASH19" authorId="0" shapeId="0" xr:uid="{37D5A6B3-2C82-434B-8223-E2278191E763}">
      <text>
        <r>
          <rPr>
            <b/>
            <sz val="9"/>
            <color indexed="81"/>
            <rFont val="Tahoma"/>
            <family val="2"/>
          </rPr>
          <t>Becky Dzingeleski:</t>
        </r>
        <r>
          <rPr>
            <sz val="9"/>
            <color indexed="81"/>
            <rFont val="Tahoma"/>
            <family val="2"/>
          </rPr>
          <t xml:space="preserve">
Per FOD is a new Unit.  Contributions began in 2018</t>
        </r>
      </text>
    </comment>
    <comment ref="ASL19" authorId="0" shapeId="0" xr:uid="{42CE7938-3BB6-4265-8FD3-8F8AD510FEB9}">
      <text>
        <r>
          <rPr>
            <b/>
            <sz val="9"/>
            <color indexed="81"/>
            <rFont val="Tahoma"/>
            <family val="2"/>
          </rPr>
          <t>Becky Dzingeleski:</t>
        </r>
        <r>
          <rPr>
            <sz val="9"/>
            <color indexed="81"/>
            <rFont val="Tahoma"/>
            <family val="2"/>
          </rPr>
          <t xml:space="preserve">
Per FOD is a new Unit.  Contributions began in 2018</t>
        </r>
      </text>
    </comment>
    <comment ref="ASP19" authorId="0" shapeId="0" xr:uid="{B48FEBA2-8998-40B0-B8E7-736563FFF977}">
      <text>
        <r>
          <rPr>
            <b/>
            <sz val="9"/>
            <color indexed="81"/>
            <rFont val="Tahoma"/>
            <family val="2"/>
          </rPr>
          <t>Becky Dzingeleski:</t>
        </r>
        <r>
          <rPr>
            <sz val="9"/>
            <color indexed="81"/>
            <rFont val="Tahoma"/>
            <family val="2"/>
          </rPr>
          <t xml:space="preserve">
Per FOD is a new Unit.  Contributions began in 2018</t>
        </r>
      </text>
    </comment>
    <comment ref="AST19" authorId="0" shapeId="0" xr:uid="{355D1B72-DAF8-47E8-8157-8140BB0BBBA3}">
      <text>
        <r>
          <rPr>
            <b/>
            <sz val="9"/>
            <color indexed="81"/>
            <rFont val="Tahoma"/>
            <family val="2"/>
          </rPr>
          <t>Becky Dzingeleski:</t>
        </r>
        <r>
          <rPr>
            <sz val="9"/>
            <color indexed="81"/>
            <rFont val="Tahoma"/>
            <family val="2"/>
          </rPr>
          <t xml:space="preserve">
Per FOD is a new Unit.  Contributions began in 2018</t>
        </r>
      </text>
    </comment>
    <comment ref="ASX19" authorId="0" shapeId="0" xr:uid="{EBC8C66D-7C4B-4EAF-9A50-81EE485E3226}">
      <text>
        <r>
          <rPr>
            <b/>
            <sz val="9"/>
            <color indexed="81"/>
            <rFont val="Tahoma"/>
            <family val="2"/>
          </rPr>
          <t>Becky Dzingeleski:</t>
        </r>
        <r>
          <rPr>
            <sz val="9"/>
            <color indexed="81"/>
            <rFont val="Tahoma"/>
            <family val="2"/>
          </rPr>
          <t xml:space="preserve">
Per FOD is a new Unit.  Contributions began in 2018</t>
        </r>
      </text>
    </comment>
    <comment ref="ATB19" authorId="0" shapeId="0" xr:uid="{DD760DF7-B5F5-481F-896C-E664915714A8}">
      <text>
        <r>
          <rPr>
            <b/>
            <sz val="9"/>
            <color indexed="81"/>
            <rFont val="Tahoma"/>
            <family val="2"/>
          </rPr>
          <t>Becky Dzingeleski:</t>
        </r>
        <r>
          <rPr>
            <sz val="9"/>
            <color indexed="81"/>
            <rFont val="Tahoma"/>
            <family val="2"/>
          </rPr>
          <t xml:space="preserve">
Per FOD is a new Unit.  Contributions began in 2018</t>
        </r>
      </text>
    </comment>
    <comment ref="ATF19" authorId="0" shapeId="0" xr:uid="{6DC46932-E057-475C-8DC4-F24AC8230F4F}">
      <text>
        <r>
          <rPr>
            <b/>
            <sz val="9"/>
            <color indexed="81"/>
            <rFont val="Tahoma"/>
            <family val="2"/>
          </rPr>
          <t>Becky Dzingeleski:</t>
        </r>
        <r>
          <rPr>
            <sz val="9"/>
            <color indexed="81"/>
            <rFont val="Tahoma"/>
            <family val="2"/>
          </rPr>
          <t xml:space="preserve">
Per FOD is a new Unit.  Contributions began in 2018</t>
        </r>
      </text>
    </comment>
    <comment ref="ATJ19" authorId="0" shapeId="0" xr:uid="{664391C6-86E8-4581-A5F2-0949237816D0}">
      <text>
        <r>
          <rPr>
            <b/>
            <sz val="9"/>
            <color indexed="81"/>
            <rFont val="Tahoma"/>
            <family val="2"/>
          </rPr>
          <t>Becky Dzingeleski:</t>
        </r>
        <r>
          <rPr>
            <sz val="9"/>
            <color indexed="81"/>
            <rFont val="Tahoma"/>
            <family val="2"/>
          </rPr>
          <t xml:space="preserve">
Per FOD is a new Unit.  Contributions began in 2018</t>
        </r>
      </text>
    </comment>
    <comment ref="ATN19" authorId="0" shapeId="0" xr:uid="{995E58DB-827C-4A24-962B-5608E5A597D4}">
      <text>
        <r>
          <rPr>
            <b/>
            <sz val="9"/>
            <color indexed="81"/>
            <rFont val="Tahoma"/>
            <family val="2"/>
          </rPr>
          <t>Becky Dzingeleski:</t>
        </r>
        <r>
          <rPr>
            <sz val="9"/>
            <color indexed="81"/>
            <rFont val="Tahoma"/>
            <family val="2"/>
          </rPr>
          <t xml:space="preserve">
Per FOD is a new Unit.  Contributions began in 2018</t>
        </r>
      </text>
    </comment>
    <comment ref="ATR19" authorId="0" shapeId="0" xr:uid="{4CF114D9-4EBB-4FD2-8001-18ED556DF4DB}">
      <text>
        <r>
          <rPr>
            <b/>
            <sz val="9"/>
            <color indexed="81"/>
            <rFont val="Tahoma"/>
            <family val="2"/>
          </rPr>
          <t>Becky Dzingeleski:</t>
        </r>
        <r>
          <rPr>
            <sz val="9"/>
            <color indexed="81"/>
            <rFont val="Tahoma"/>
            <family val="2"/>
          </rPr>
          <t xml:space="preserve">
Per FOD is a new Unit.  Contributions began in 2018</t>
        </r>
      </text>
    </comment>
    <comment ref="ATV19" authorId="0" shapeId="0" xr:uid="{2A7332B9-8AA8-458F-A0B0-FBF70276B5BF}">
      <text>
        <r>
          <rPr>
            <b/>
            <sz val="9"/>
            <color indexed="81"/>
            <rFont val="Tahoma"/>
            <family val="2"/>
          </rPr>
          <t>Becky Dzingeleski:</t>
        </r>
        <r>
          <rPr>
            <sz val="9"/>
            <color indexed="81"/>
            <rFont val="Tahoma"/>
            <family val="2"/>
          </rPr>
          <t xml:space="preserve">
Per FOD is a new Unit.  Contributions began in 2018</t>
        </r>
      </text>
    </comment>
    <comment ref="ATZ19" authorId="0" shapeId="0" xr:uid="{242A916C-9486-485A-9338-287094FF2829}">
      <text>
        <r>
          <rPr>
            <b/>
            <sz val="9"/>
            <color indexed="81"/>
            <rFont val="Tahoma"/>
            <family val="2"/>
          </rPr>
          <t>Becky Dzingeleski:</t>
        </r>
        <r>
          <rPr>
            <sz val="9"/>
            <color indexed="81"/>
            <rFont val="Tahoma"/>
            <family val="2"/>
          </rPr>
          <t xml:space="preserve">
Per FOD is a new Unit.  Contributions began in 2018</t>
        </r>
      </text>
    </comment>
    <comment ref="AUD19" authorId="0" shapeId="0" xr:uid="{98C95CD5-A200-4A99-8652-A64C7BB535BD}">
      <text>
        <r>
          <rPr>
            <b/>
            <sz val="9"/>
            <color indexed="81"/>
            <rFont val="Tahoma"/>
            <family val="2"/>
          </rPr>
          <t>Becky Dzingeleski:</t>
        </r>
        <r>
          <rPr>
            <sz val="9"/>
            <color indexed="81"/>
            <rFont val="Tahoma"/>
            <family val="2"/>
          </rPr>
          <t xml:space="preserve">
Per FOD is a new Unit.  Contributions began in 2018</t>
        </r>
      </text>
    </comment>
    <comment ref="AUH19" authorId="0" shapeId="0" xr:uid="{99F7319D-F149-428B-9FCD-8D551E3A1671}">
      <text>
        <r>
          <rPr>
            <b/>
            <sz val="9"/>
            <color indexed="81"/>
            <rFont val="Tahoma"/>
            <family val="2"/>
          </rPr>
          <t>Becky Dzingeleski:</t>
        </r>
        <r>
          <rPr>
            <sz val="9"/>
            <color indexed="81"/>
            <rFont val="Tahoma"/>
            <family val="2"/>
          </rPr>
          <t xml:space="preserve">
Per FOD is a new Unit.  Contributions began in 2018</t>
        </r>
      </text>
    </comment>
    <comment ref="AUL19" authorId="0" shapeId="0" xr:uid="{7750103D-DB90-46EC-B259-F226A892CB97}">
      <text>
        <r>
          <rPr>
            <b/>
            <sz val="9"/>
            <color indexed="81"/>
            <rFont val="Tahoma"/>
            <family val="2"/>
          </rPr>
          <t>Becky Dzingeleski:</t>
        </r>
        <r>
          <rPr>
            <sz val="9"/>
            <color indexed="81"/>
            <rFont val="Tahoma"/>
            <family val="2"/>
          </rPr>
          <t xml:space="preserve">
Per FOD is a new Unit.  Contributions began in 2018</t>
        </r>
      </text>
    </comment>
    <comment ref="AUP19" authorId="0" shapeId="0" xr:uid="{47DBD547-02CF-4F59-860C-4D3F4D8F9D07}">
      <text>
        <r>
          <rPr>
            <b/>
            <sz val="9"/>
            <color indexed="81"/>
            <rFont val="Tahoma"/>
            <family val="2"/>
          </rPr>
          <t>Becky Dzingeleski:</t>
        </r>
        <r>
          <rPr>
            <sz val="9"/>
            <color indexed="81"/>
            <rFont val="Tahoma"/>
            <family val="2"/>
          </rPr>
          <t xml:space="preserve">
Per FOD is a new Unit.  Contributions began in 2018</t>
        </r>
      </text>
    </comment>
    <comment ref="AUT19" authorId="0" shapeId="0" xr:uid="{8718A939-6275-4C67-97B1-874AD4CE3FC0}">
      <text>
        <r>
          <rPr>
            <b/>
            <sz val="9"/>
            <color indexed="81"/>
            <rFont val="Tahoma"/>
            <family val="2"/>
          </rPr>
          <t>Becky Dzingeleski:</t>
        </r>
        <r>
          <rPr>
            <sz val="9"/>
            <color indexed="81"/>
            <rFont val="Tahoma"/>
            <family val="2"/>
          </rPr>
          <t xml:space="preserve">
Per FOD is a new Unit.  Contributions began in 2018</t>
        </r>
      </text>
    </comment>
    <comment ref="AUX19" authorId="0" shapeId="0" xr:uid="{90DDFCDE-6E3D-4E12-A43A-61CFBB516114}">
      <text>
        <r>
          <rPr>
            <b/>
            <sz val="9"/>
            <color indexed="81"/>
            <rFont val="Tahoma"/>
            <family val="2"/>
          </rPr>
          <t>Becky Dzingeleski:</t>
        </r>
        <r>
          <rPr>
            <sz val="9"/>
            <color indexed="81"/>
            <rFont val="Tahoma"/>
            <family val="2"/>
          </rPr>
          <t xml:space="preserve">
Per FOD is a new Unit.  Contributions began in 2018</t>
        </r>
      </text>
    </comment>
    <comment ref="AVB19" authorId="0" shapeId="0" xr:uid="{1B747890-368C-4316-9655-3B8E14D8839C}">
      <text>
        <r>
          <rPr>
            <b/>
            <sz val="9"/>
            <color indexed="81"/>
            <rFont val="Tahoma"/>
            <family val="2"/>
          </rPr>
          <t>Becky Dzingeleski:</t>
        </r>
        <r>
          <rPr>
            <sz val="9"/>
            <color indexed="81"/>
            <rFont val="Tahoma"/>
            <family val="2"/>
          </rPr>
          <t xml:space="preserve">
Per FOD is a new Unit.  Contributions began in 2018</t>
        </r>
      </text>
    </comment>
    <comment ref="AVF19" authorId="0" shapeId="0" xr:uid="{7A3F8EEA-5AFD-45B6-86C5-AE60DA8D6A40}">
      <text>
        <r>
          <rPr>
            <b/>
            <sz val="9"/>
            <color indexed="81"/>
            <rFont val="Tahoma"/>
            <family val="2"/>
          </rPr>
          <t>Becky Dzingeleski:</t>
        </r>
        <r>
          <rPr>
            <sz val="9"/>
            <color indexed="81"/>
            <rFont val="Tahoma"/>
            <family val="2"/>
          </rPr>
          <t xml:space="preserve">
Per FOD is a new Unit.  Contributions began in 2018</t>
        </r>
      </text>
    </comment>
    <comment ref="AVJ19" authorId="0" shapeId="0" xr:uid="{406749EC-973A-4BC6-9202-3ACA972D89DC}">
      <text>
        <r>
          <rPr>
            <b/>
            <sz val="9"/>
            <color indexed="81"/>
            <rFont val="Tahoma"/>
            <family val="2"/>
          </rPr>
          <t>Becky Dzingeleski:</t>
        </r>
        <r>
          <rPr>
            <sz val="9"/>
            <color indexed="81"/>
            <rFont val="Tahoma"/>
            <family val="2"/>
          </rPr>
          <t xml:space="preserve">
Per FOD is a new Unit.  Contributions began in 2018</t>
        </r>
      </text>
    </comment>
    <comment ref="AVN19" authorId="0" shapeId="0" xr:uid="{6CA1FCAB-270F-4DB3-8554-F8370DD54B89}">
      <text>
        <r>
          <rPr>
            <b/>
            <sz val="9"/>
            <color indexed="81"/>
            <rFont val="Tahoma"/>
            <family val="2"/>
          </rPr>
          <t>Becky Dzingeleski:</t>
        </r>
        <r>
          <rPr>
            <sz val="9"/>
            <color indexed="81"/>
            <rFont val="Tahoma"/>
            <family val="2"/>
          </rPr>
          <t xml:space="preserve">
Per FOD is a new Unit.  Contributions began in 2018</t>
        </r>
      </text>
    </comment>
    <comment ref="AVR19" authorId="0" shapeId="0" xr:uid="{6F29AAE6-463B-46C4-8D30-A07171470141}">
      <text>
        <r>
          <rPr>
            <b/>
            <sz val="9"/>
            <color indexed="81"/>
            <rFont val="Tahoma"/>
            <family val="2"/>
          </rPr>
          <t>Becky Dzingeleski:</t>
        </r>
        <r>
          <rPr>
            <sz val="9"/>
            <color indexed="81"/>
            <rFont val="Tahoma"/>
            <family val="2"/>
          </rPr>
          <t xml:space="preserve">
Per FOD is a new Unit.  Contributions began in 2018</t>
        </r>
      </text>
    </comment>
    <comment ref="AVV19" authorId="0" shapeId="0" xr:uid="{7AFF3824-1B8C-467B-A6A1-BD58CBF0B097}">
      <text>
        <r>
          <rPr>
            <b/>
            <sz val="9"/>
            <color indexed="81"/>
            <rFont val="Tahoma"/>
            <family val="2"/>
          </rPr>
          <t>Becky Dzingeleski:</t>
        </r>
        <r>
          <rPr>
            <sz val="9"/>
            <color indexed="81"/>
            <rFont val="Tahoma"/>
            <family val="2"/>
          </rPr>
          <t xml:space="preserve">
Per FOD is a new Unit.  Contributions began in 2018</t>
        </r>
      </text>
    </comment>
    <comment ref="AVZ19" authorId="0" shapeId="0" xr:uid="{6DCCE9A9-E0FE-49F3-8943-D63276BF8776}">
      <text>
        <r>
          <rPr>
            <b/>
            <sz val="9"/>
            <color indexed="81"/>
            <rFont val="Tahoma"/>
            <family val="2"/>
          </rPr>
          <t>Becky Dzingeleski:</t>
        </r>
        <r>
          <rPr>
            <sz val="9"/>
            <color indexed="81"/>
            <rFont val="Tahoma"/>
            <family val="2"/>
          </rPr>
          <t xml:space="preserve">
Per FOD is a new Unit.  Contributions began in 2018</t>
        </r>
      </text>
    </comment>
    <comment ref="AWD19" authorId="0" shapeId="0" xr:uid="{94A69847-51CC-4CC2-AB70-AAD3D44B20C8}">
      <text>
        <r>
          <rPr>
            <b/>
            <sz val="9"/>
            <color indexed="81"/>
            <rFont val="Tahoma"/>
            <family val="2"/>
          </rPr>
          <t>Becky Dzingeleski:</t>
        </r>
        <r>
          <rPr>
            <sz val="9"/>
            <color indexed="81"/>
            <rFont val="Tahoma"/>
            <family val="2"/>
          </rPr>
          <t xml:space="preserve">
Per FOD is a new Unit.  Contributions began in 2018</t>
        </r>
      </text>
    </comment>
    <comment ref="AWH19" authorId="0" shapeId="0" xr:uid="{D4FE5C8B-EE18-4E7F-B471-F07A9B9C616D}">
      <text>
        <r>
          <rPr>
            <b/>
            <sz val="9"/>
            <color indexed="81"/>
            <rFont val="Tahoma"/>
            <family val="2"/>
          </rPr>
          <t>Becky Dzingeleski:</t>
        </r>
        <r>
          <rPr>
            <sz val="9"/>
            <color indexed="81"/>
            <rFont val="Tahoma"/>
            <family val="2"/>
          </rPr>
          <t xml:space="preserve">
Per FOD is a new Unit.  Contributions began in 2018</t>
        </r>
      </text>
    </comment>
    <comment ref="AWL19" authorId="0" shapeId="0" xr:uid="{BED75FE9-FE3F-461A-A20C-F2136D5F5709}">
      <text>
        <r>
          <rPr>
            <b/>
            <sz val="9"/>
            <color indexed="81"/>
            <rFont val="Tahoma"/>
            <family val="2"/>
          </rPr>
          <t>Becky Dzingeleski:</t>
        </r>
        <r>
          <rPr>
            <sz val="9"/>
            <color indexed="81"/>
            <rFont val="Tahoma"/>
            <family val="2"/>
          </rPr>
          <t xml:space="preserve">
Per FOD is a new Unit.  Contributions began in 2018</t>
        </r>
      </text>
    </comment>
    <comment ref="AWP19" authorId="0" shapeId="0" xr:uid="{B2B09920-E20A-428B-BD22-63B446EBDFAC}">
      <text>
        <r>
          <rPr>
            <b/>
            <sz val="9"/>
            <color indexed="81"/>
            <rFont val="Tahoma"/>
            <family val="2"/>
          </rPr>
          <t>Becky Dzingeleski:</t>
        </r>
        <r>
          <rPr>
            <sz val="9"/>
            <color indexed="81"/>
            <rFont val="Tahoma"/>
            <family val="2"/>
          </rPr>
          <t xml:space="preserve">
Per FOD is a new Unit.  Contributions began in 2018</t>
        </r>
      </text>
    </comment>
    <comment ref="AWT19" authorId="0" shapeId="0" xr:uid="{956244B8-6CC7-4C47-B606-B9DD29B049C0}">
      <text>
        <r>
          <rPr>
            <b/>
            <sz val="9"/>
            <color indexed="81"/>
            <rFont val="Tahoma"/>
            <family val="2"/>
          </rPr>
          <t>Becky Dzingeleski:</t>
        </r>
        <r>
          <rPr>
            <sz val="9"/>
            <color indexed="81"/>
            <rFont val="Tahoma"/>
            <family val="2"/>
          </rPr>
          <t xml:space="preserve">
Per FOD is a new Unit.  Contributions began in 2018</t>
        </r>
      </text>
    </comment>
    <comment ref="AWX19" authorId="0" shapeId="0" xr:uid="{E31A32AF-56AF-4BC2-AB2D-8E316CC75CA1}">
      <text>
        <r>
          <rPr>
            <b/>
            <sz val="9"/>
            <color indexed="81"/>
            <rFont val="Tahoma"/>
            <family val="2"/>
          </rPr>
          <t>Becky Dzingeleski:</t>
        </r>
        <r>
          <rPr>
            <sz val="9"/>
            <color indexed="81"/>
            <rFont val="Tahoma"/>
            <family val="2"/>
          </rPr>
          <t xml:space="preserve">
Per FOD is a new Unit.  Contributions began in 2018</t>
        </r>
      </text>
    </comment>
    <comment ref="AXB19" authorId="0" shapeId="0" xr:uid="{5E4C8EC5-5371-44AC-B017-900736F78FCF}">
      <text>
        <r>
          <rPr>
            <b/>
            <sz val="9"/>
            <color indexed="81"/>
            <rFont val="Tahoma"/>
            <family val="2"/>
          </rPr>
          <t>Becky Dzingeleski:</t>
        </r>
        <r>
          <rPr>
            <sz val="9"/>
            <color indexed="81"/>
            <rFont val="Tahoma"/>
            <family val="2"/>
          </rPr>
          <t xml:space="preserve">
Per FOD is a new Unit.  Contributions began in 2018</t>
        </r>
      </text>
    </comment>
    <comment ref="AXF19" authorId="0" shapeId="0" xr:uid="{A040B64F-2117-4E57-966F-FFC30E5D6080}">
      <text>
        <r>
          <rPr>
            <b/>
            <sz val="9"/>
            <color indexed="81"/>
            <rFont val="Tahoma"/>
            <family val="2"/>
          </rPr>
          <t>Becky Dzingeleski:</t>
        </r>
        <r>
          <rPr>
            <sz val="9"/>
            <color indexed="81"/>
            <rFont val="Tahoma"/>
            <family val="2"/>
          </rPr>
          <t xml:space="preserve">
Per FOD is a new Unit.  Contributions began in 2018</t>
        </r>
      </text>
    </comment>
    <comment ref="AXJ19" authorId="0" shapeId="0" xr:uid="{D6F4EBFC-F1FD-4914-B6EC-5921B802F071}">
      <text>
        <r>
          <rPr>
            <b/>
            <sz val="9"/>
            <color indexed="81"/>
            <rFont val="Tahoma"/>
            <family val="2"/>
          </rPr>
          <t>Becky Dzingeleski:</t>
        </r>
        <r>
          <rPr>
            <sz val="9"/>
            <color indexed="81"/>
            <rFont val="Tahoma"/>
            <family val="2"/>
          </rPr>
          <t xml:space="preserve">
Per FOD is a new Unit.  Contributions began in 2018</t>
        </r>
      </text>
    </comment>
    <comment ref="AXN19" authorId="0" shapeId="0" xr:uid="{5F23E955-40B5-4E20-BB1C-4B5D6661E585}">
      <text>
        <r>
          <rPr>
            <b/>
            <sz val="9"/>
            <color indexed="81"/>
            <rFont val="Tahoma"/>
            <family val="2"/>
          </rPr>
          <t>Becky Dzingeleski:</t>
        </r>
        <r>
          <rPr>
            <sz val="9"/>
            <color indexed="81"/>
            <rFont val="Tahoma"/>
            <family val="2"/>
          </rPr>
          <t xml:space="preserve">
Per FOD is a new Unit.  Contributions began in 2018</t>
        </r>
      </text>
    </comment>
    <comment ref="AXR19" authorId="0" shapeId="0" xr:uid="{039D5A66-8BDB-410B-BC9B-A2CA71C1CD9C}">
      <text>
        <r>
          <rPr>
            <b/>
            <sz val="9"/>
            <color indexed="81"/>
            <rFont val="Tahoma"/>
            <family val="2"/>
          </rPr>
          <t>Becky Dzingeleski:</t>
        </r>
        <r>
          <rPr>
            <sz val="9"/>
            <color indexed="81"/>
            <rFont val="Tahoma"/>
            <family val="2"/>
          </rPr>
          <t xml:space="preserve">
Per FOD is a new Unit.  Contributions began in 2018</t>
        </r>
      </text>
    </comment>
    <comment ref="AXV19" authorId="0" shapeId="0" xr:uid="{0A51043C-D86A-4621-8A8E-8E4550D56947}">
      <text>
        <r>
          <rPr>
            <b/>
            <sz val="9"/>
            <color indexed="81"/>
            <rFont val="Tahoma"/>
            <family val="2"/>
          </rPr>
          <t>Becky Dzingeleski:</t>
        </r>
        <r>
          <rPr>
            <sz val="9"/>
            <color indexed="81"/>
            <rFont val="Tahoma"/>
            <family val="2"/>
          </rPr>
          <t xml:space="preserve">
Per FOD is a new Unit.  Contributions began in 2018</t>
        </r>
      </text>
    </comment>
    <comment ref="AXZ19" authorId="0" shapeId="0" xr:uid="{ACF96ACB-67B2-4A04-809A-4BFEDAD2431B}">
      <text>
        <r>
          <rPr>
            <b/>
            <sz val="9"/>
            <color indexed="81"/>
            <rFont val="Tahoma"/>
            <family val="2"/>
          </rPr>
          <t>Becky Dzingeleski:</t>
        </r>
        <r>
          <rPr>
            <sz val="9"/>
            <color indexed="81"/>
            <rFont val="Tahoma"/>
            <family val="2"/>
          </rPr>
          <t xml:space="preserve">
Per FOD is a new Unit.  Contributions began in 2018</t>
        </r>
      </text>
    </comment>
    <comment ref="AYD19" authorId="0" shapeId="0" xr:uid="{7B2153E5-C8E0-48D8-B10B-BAE083FCA22C}">
      <text>
        <r>
          <rPr>
            <b/>
            <sz val="9"/>
            <color indexed="81"/>
            <rFont val="Tahoma"/>
            <family val="2"/>
          </rPr>
          <t>Becky Dzingeleski:</t>
        </r>
        <r>
          <rPr>
            <sz val="9"/>
            <color indexed="81"/>
            <rFont val="Tahoma"/>
            <family val="2"/>
          </rPr>
          <t xml:space="preserve">
Per FOD is a new Unit.  Contributions began in 2018</t>
        </r>
      </text>
    </comment>
    <comment ref="AYH19" authorId="0" shapeId="0" xr:uid="{A8698003-0818-4A1A-B416-5DEED4BCB170}">
      <text>
        <r>
          <rPr>
            <b/>
            <sz val="9"/>
            <color indexed="81"/>
            <rFont val="Tahoma"/>
            <family val="2"/>
          </rPr>
          <t>Becky Dzingeleski:</t>
        </r>
        <r>
          <rPr>
            <sz val="9"/>
            <color indexed="81"/>
            <rFont val="Tahoma"/>
            <family val="2"/>
          </rPr>
          <t xml:space="preserve">
Per FOD is a new Unit.  Contributions began in 2018</t>
        </r>
      </text>
    </comment>
    <comment ref="AYL19" authorId="0" shapeId="0" xr:uid="{E28BDC6F-B50E-403C-A9CC-F38DF7BA93B6}">
      <text>
        <r>
          <rPr>
            <b/>
            <sz val="9"/>
            <color indexed="81"/>
            <rFont val="Tahoma"/>
            <family val="2"/>
          </rPr>
          <t>Becky Dzingeleski:</t>
        </r>
        <r>
          <rPr>
            <sz val="9"/>
            <color indexed="81"/>
            <rFont val="Tahoma"/>
            <family val="2"/>
          </rPr>
          <t xml:space="preserve">
Per FOD is a new Unit.  Contributions began in 2018</t>
        </r>
      </text>
    </comment>
    <comment ref="AYP19" authorId="0" shapeId="0" xr:uid="{43EACE3B-4F3D-4278-9485-67EA5C0D18C5}">
      <text>
        <r>
          <rPr>
            <b/>
            <sz val="9"/>
            <color indexed="81"/>
            <rFont val="Tahoma"/>
            <family val="2"/>
          </rPr>
          <t>Becky Dzingeleski:</t>
        </r>
        <r>
          <rPr>
            <sz val="9"/>
            <color indexed="81"/>
            <rFont val="Tahoma"/>
            <family val="2"/>
          </rPr>
          <t xml:space="preserve">
Per FOD is a new Unit.  Contributions began in 2018</t>
        </r>
      </text>
    </comment>
    <comment ref="AYT19" authorId="0" shapeId="0" xr:uid="{A21C44AF-280C-41DB-87B8-A93782F6CDD5}">
      <text>
        <r>
          <rPr>
            <b/>
            <sz val="9"/>
            <color indexed="81"/>
            <rFont val="Tahoma"/>
            <family val="2"/>
          </rPr>
          <t>Becky Dzingeleski:</t>
        </r>
        <r>
          <rPr>
            <sz val="9"/>
            <color indexed="81"/>
            <rFont val="Tahoma"/>
            <family val="2"/>
          </rPr>
          <t xml:space="preserve">
Per FOD is a new Unit.  Contributions began in 2018</t>
        </r>
      </text>
    </comment>
    <comment ref="AYX19" authorId="0" shapeId="0" xr:uid="{A1815BAE-D673-48E6-8707-A1D38B6C9F3B}">
      <text>
        <r>
          <rPr>
            <b/>
            <sz val="9"/>
            <color indexed="81"/>
            <rFont val="Tahoma"/>
            <family val="2"/>
          </rPr>
          <t>Becky Dzingeleski:</t>
        </r>
        <r>
          <rPr>
            <sz val="9"/>
            <color indexed="81"/>
            <rFont val="Tahoma"/>
            <family val="2"/>
          </rPr>
          <t xml:space="preserve">
Per FOD is a new Unit.  Contributions began in 2018</t>
        </r>
      </text>
    </comment>
    <comment ref="AZB19" authorId="0" shapeId="0" xr:uid="{10B976E0-78E0-435F-B13A-B9438A9F69EB}">
      <text>
        <r>
          <rPr>
            <b/>
            <sz val="9"/>
            <color indexed="81"/>
            <rFont val="Tahoma"/>
            <family val="2"/>
          </rPr>
          <t>Becky Dzingeleski:</t>
        </r>
        <r>
          <rPr>
            <sz val="9"/>
            <color indexed="81"/>
            <rFont val="Tahoma"/>
            <family val="2"/>
          </rPr>
          <t xml:space="preserve">
Per FOD is a new Unit.  Contributions began in 2018</t>
        </r>
      </text>
    </comment>
    <comment ref="AZF19" authorId="0" shapeId="0" xr:uid="{7CCC9AFC-5891-4E46-A895-6AF48D22AAEF}">
      <text>
        <r>
          <rPr>
            <b/>
            <sz val="9"/>
            <color indexed="81"/>
            <rFont val="Tahoma"/>
            <family val="2"/>
          </rPr>
          <t>Becky Dzingeleski:</t>
        </r>
        <r>
          <rPr>
            <sz val="9"/>
            <color indexed="81"/>
            <rFont val="Tahoma"/>
            <family val="2"/>
          </rPr>
          <t xml:space="preserve">
Per FOD is a new Unit.  Contributions began in 2018</t>
        </r>
      </text>
    </comment>
    <comment ref="AZJ19" authorId="0" shapeId="0" xr:uid="{B4C9237A-D59D-4367-A85B-B5AC812340BF}">
      <text>
        <r>
          <rPr>
            <b/>
            <sz val="9"/>
            <color indexed="81"/>
            <rFont val="Tahoma"/>
            <family val="2"/>
          </rPr>
          <t>Becky Dzingeleski:</t>
        </r>
        <r>
          <rPr>
            <sz val="9"/>
            <color indexed="81"/>
            <rFont val="Tahoma"/>
            <family val="2"/>
          </rPr>
          <t xml:space="preserve">
Per FOD is a new Unit.  Contributions began in 2018</t>
        </r>
      </text>
    </comment>
    <comment ref="AZN19" authorId="0" shapeId="0" xr:uid="{3E2E0D8C-5DCA-4541-8D21-39D4BFE9B594}">
      <text>
        <r>
          <rPr>
            <b/>
            <sz val="9"/>
            <color indexed="81"/>
            <rFont val="Tahoma"/>
            <family val="2"/>
          </rPr>
          <t>Becky Dzingeleski:</t>
        </r>
        <r>
          <rPr>
            <sz val="9"/>
            <color indexed="81"/>
            <rFont val="Tahoma"/>
            <family val="2"/>
          </rPr>
          <t xml:space="preserve">
Per FOD is a new Unit.  Contributions began in 2018</t>
        </r>
      </text>
    </comment>
    <comment ref="AZR19" authorId="0" shapeId="0" xr:uid="{376DA97E-1F99-437B-BA11-CBB7CFE7F36E}">
      <text>
        <r>
          <rPr>
            <b/>
            <sz val="9"/>
            <color indexed="81"/>
            <rFont val="Tahoma"/>
            <family val="2"/>
          </rPr>
          <t>Becky Dzingeleski:</t>
        </r>
        <r>
          <rPr>
            <sz val="9"/>
            <color indexed="81"/>
            <rFont val="Tahoma"/>
            <family val="2"/>
          </rPr>
          <t xml:space="preserve">
Per FOD is a new Unit.  Contributions began in 2018</t>
        </r>
      </text>
    </comment>
    <comment ref="AZV19" authorId="0" shapeId="0" xr:uid="{27C1DE06-B9F1-4399-98CD-EEF3EF1ACF6C}">
      <text>
        <r>
          <rPr>
            <b/>
            <sz val="9"/>
            <color indexed="81"/>
            <rFont val="Tahoma"/>
            <family val="2"/>
          </rPr>
          <t>Becky Dzingeleski:</t>
        </r>
        <r>
          <rPr>
            <sz val="9"/>
            <color indexed="81"/>
            <rFont val="Tahoma"/>
            <family val="2"/>
          </rPr>
          <t xml:space="preserve">
Per FOD is a new Unit.  Contributions began in 2018</t>
        </r>
      </text>
    </comment>
    <comment ref="AZZ19" authorId="0" shapeId="0" xr:uid="{06772D76-8C57-49DF-93DE-35BE1DF125FE}">
      <text>
        <r>
          <rPr>
            <b/>
            <sz val="9"/>
            <color indexed="81"/>
            <rFont val="Tahoma"/>
            <family val="2"/>
          </rPr>
          <t>Becky Dzingeleski:</t>
        </r>
        <r>
          <rPr>
            <sz val="9"/>
            <color indexed="81"/>
            <rFont val="Tahoma"/>
            <family val="2"/>
          </rPr>
          <t xml:space="preserve">
Per FOD is a new Unit.  Contributions began in 2018</t>
        </r>
      </text>
    </comment>
    <comment ref="BAD19" authorId="0" shapeId="0" xr:uid="{B11E287C-37A3-44F4-BDF2-D6074DA43887}">
      <text>
        <r>
          <rPr>
            <b/>
            <sz val="9"/>
            <color indexed="81"/>
            <rFont val="Tahoma"/>
            <family val="2"/>
          </rPr>
          <t>Becky Dzingeleski:</t>
        </r>
        <r>
          <rPr>
            <sz val="9"/>
            <color indexed="81"/>
            <rFont val="Tahoma"/>
            <family val="2"/>
          </rPr>
          <t xml:space="preserve">
Per FOD is a new Unit.  Contributions began in 2018</t>
        </r>
      </text>
    </comment>
    <comment ref="BAH19" authorId="0" shapeId="0" xr:uid="{E1BB5BE2-841B-47E3-BFA9-E1D4AEC458DC}">
      <text>
        <r>
          <rPr>
            <b/>
            <sz val="9"/>
            <color indexed="81"/>
            <rFont val="Tahoma"/>
            <family val="2"/>
          </rPr>
          <t>Becky Dzingeleski:</t>
        </r>
        <r>
          <rPr>
            <sz val="9"/>
            <color indexed="81"/>
            <rFont val="Tahoma"/>
            <family val="2"/>
          </rPr>
          <t xml:space="preserve">
Per FOD is a new Unit.  Contributions began in 2018</t>
        </r>
      </text>
    </comment>
    <comment ref="BAL19" authorId="0" shapeId="0" xr:uid="{AAD426DA-5149-49E6-9C48-C42DA4AD2469}">
      <text>
        <r>
          <rPr>
            <b/>
            <sz val="9"/>
            <color indexed="81"/>
            <rFont val="Tahoma"/>
            <family val="2"/>
          </rPr>
          <t>Becky Dzingeleski:</t>
        </r>
        <r>
          <rPr>
            <sz val="9"/>
            <color indexed="81"/>
            <rFont val="Tahoma"/>
            <family val="2"/>
          </rPr>
          <t xml:space="preserve">
Per FOD is a new Unit.  Contributions began in 2018</t>
        </r>
      </text>
    </comment>
    <comment ref="BAP19" authorId="0" shapeId="0" xr:uid="{95E9D238-085C-4F7C-BA4B-D97AF1DAE55E}">
      <text>
        <r>
          <rPr>
            <b/>
            <sz val="9"/>
            <color indexed="81"/>
            <rFont val="Tahoma"/>
            <family val="2"/>
          </rPr>
          <t>Becky Dzingeleski:</t>
        </r>
        <r>
          <rPr>
            <sz val="9"/>
            <color indexed="81"/>
            <rFont val="Tahoma"/>
            <family val="2"/>
          </rPr>
          <t xml:space="preserve">
Per FOD is a new Unit.  Contributions began in 2018</t>
        </r>
      </text>
    </comment>
    <comment ref="BAT19" authorId="0" shapeId="0" xr:uid="{A79DAAD5-582B-4342-AFAA-B28F1C5DEA96}">
      <text>
        <r>
          <rPr>
            <b/>
            <sz val="9"/>
            <color indexed="81"/>
            <rFont val="Tahoma"/>
            <family val="2"/>
          </rPr>
          <t>Becky Dzingeleski:</t>
        </r>
        <r>
          <rPr>
            <sz val="9"/>
            <color indexed="81"/>
            <rFont val="Tahoma"/>
            <family val="2"/>
          </rPr>
          <t xml:space="preserve">
Per FOD is a new Unit.  Contributions began in 2018</t>
        </r>
      </text>
    </comment>
    <comment ref="BAX19" authorId="0" shapeId="0" xr:uid="{1DF532F7-E028-474F-8494-55018D1950EB}">
      <text>
        <r>
          <rPr>
            <b/>
            <sz val="9"/>
            <color indexed="81"/>
            <rFont val="Tahoma"/>
            <family val="2"/>
          </rPr>
          <t>Becky Dzingeleski:</t>
        </r>
        <r>
          <rPr>
            <sz val="9"/>
            <color indexed="81"/>
            <rFont val="Tahoma"/>
            <family val="2"/>
          </rPr>
          <t xml:space="preserve">
Per FOD is a new Unit.  Contributions began in 2018</t>
        </r>
      </text>
    </comment>
    <comment ref="BBB19" authorId="0" shapeId="0" xr:uid="{0E6B722D-D26B-4243-AE3E-F0439ADB4C3A}">
      <text>
        <r>
          <rPr>
            <b/>
            <sz val="9"/>
            <color indexed="81"/>
            <rFont val="Tahoma"/>
            <family val="2"/>
          </rPr>
          <t>Becky Dzingeleski:</t>
        </r>
        <r>
          <rPr>
            <sz val="9"/>
            <color indexed="81"/>
            <rFont val="Tahoma"/>
            <family val="2"/>
          </rPr>
          <t xml:space="preserve">
Per FOD is a new Unit.  Contributions began in 2018</t>
        </r>
      </text>
    </comment>
    <comment ref="BBF19" authorId="0" shapeId="0" xr:uid="{95A498B4-EFEA-485F-A31D-7AA5B89F64D1}">
      <text>
        <r>
          <rPr>
            <b/>
            <sz val="9"/>
            <color indexed="81"/>
            <rFont val="Tahoma"/>
            <family val="2"/>
          </rPr>
          <t>Becky Dzingeleski:</t>
        </r>
        <r>
          <rPr>
            <sz val="9"/>
            <color indexed="81"/>
            <rFont val="Tahoma"/>
            <family val="2"/>
          </rPr>
          <t xml:space="preserve">
Per FOD is a new Unit.  Contributions began in 2018</t>
        </r>
      </text>
    </comment>
    <comment ref="BBJ19" authorId="0" shapeId="0" xr:uid="{C3373CB3-EAA3-4DBD-8BD2-0E2A2502BA04}">
      <text>
        <r>
          <rPr>
            <b/>
            <sz val="9"/>
            <color indexed="81"/>
            <rFont val="Tahoma"/>
            <family val="2"/>
          </rPr>
          <t>Becky Dzingeleski:</t>
        </r>
        <r>
          <rPr>
            <sz val="9"/>
            <color indexed="81"/>
            <rFont val="Tahoma"/>
            <family val="2"/>
          </rPr>
          <t xml:space="preserve">
Per FOD is a new Unit.  Contributions began in 2018</t>
        </r>
      </text>
    </comment>
    <comment ref="BBN19" authorId="0" shapeId="0" xr:uid="{4C7996F3-4F88-43EF-BF87-9EACB3AAB305}">
      <text>
        <r>
          <rPr>
            <b/>
            <sz val="9"/>
            <color indexed="81"/>
            <rFont val="Tahoma"/>
            <family val="2"/>
          </rPr>
          <t>Becky Dzingeleski:</t>
        </r>
        <r>
          <rPr>
            <sz val="9"/>
            <color indexed="81"/>
            <rFont val="Tahoma"/>
            <family val="2"/>
          </rPr>
          <t xml:space="preserve">
Per FOD is a new Unit.  Contributions began in 2018</t>
        </r>
      </text>
    </comment>
    <comment ref="BBR19" authorId="0" shapeId="0" xr:uid="{2FD9F07E-1FEF-4B23-8561-0BF5B071FEA4}">
      <text>
        <r>
          <rPr>
            <b/>
            <sz val="9"/>
            <color indexed="81"/>
            <rFont val="Tahoma"/>
            <family val="2"/>
          </rPr>
          <t>Becky Dzingeleski:</t>
        </r>
        <r>
          <rPr>
            <sz val="9"/>
            <color indexed="81"/>
            <rFont val="Tahoma"/>
            <family val="2"/>
          </rPr>
          <t xml:space="preserve">
Per FOD is a new Unit.  Contributions began in 2018</t>
        </r>
      </text>
    </comment>
    <comment ref="BBV19" authorId="0" shapeId="0" xr:uid="{80C1292F-D375-4BAA-8CB6-761C24078E7D}">
      <text>
        <r>
          <rPr>
            <b/>
            <sz val="9"/>
            <color indexed="81"/>
            <rFont val="Tahoma"/>
            <family val="2"/>
          </rPr>
          <t>Becky Dzingeleski:</t>
        </r>
        <r>
          <rPr>
            <sz val="9"/>
            <color indexed="81"/>
            <rFont val="Tahoma"/>
            <family val="2"/>
          </rPr>
          <t xml:space="preserve">
Per FOD is a new Unit.  Contributions began in 2018</t>
        </r>
      </text>
    </comment>
    <comment ref="BBZ19" authorId="0" shapeId="0" xr:uid="{5B0E59CE-DBAC-4C4A-BF1D-43FEA3689344}">
      <text>
        <r>
          <rPr>
            <b/>
            <sz val="9"/>
            <color indexed="81"/>
            <rFont val="Tahoma"/>
            <family val="2"/>
          </rPr>
          <t>Becky Dzingeleski:</t>
        </r>
        <r>
          <rPr>
            <sz val="9"/>
            <color indexed="81"/>
            <rFont val="Tahoma"/>
            <family val="2"/>
          </rPr>
          <t xml:space="preserve">
Per FOD is a new Unit.  Contributions began in 2018</t>
        </r>
      </text>
    </comment>
    <comment ref="BCD19" authorId="0" shapeId="0" xr:uid="{E23E5172-669D-4C7D-B3DC-8E9F78EF1201}">
      <text>
        <r>
          <rPr>
            <b/>
            <sz val="9"/>
            <color indexed="81"/>
            <rFont val="Tahoma"/>
            <family val="2"/>
          </rPr>
          <t>Becky Dzingeleski:</t>
        </r>
        <r>
          <rPr>
            <sz val="9"/>
            <color indexed="81"/>
            <rFont val="Tahoma"/>
            <family val="2"/>
          </rPr>
          <t xml:space="preserve">
Per FOD is a new Unit.  Contributions began in 2018</t>
        </r>
      </text>
    </comment>
    <comment ref="BCH19" authorId="0" shapeId="0" xr:uid="{07BBDB97-352C-4434-94D9-2CA37479E5C7}">
      <text>
        <r>
          <rPr>
            <b/>
            <sz val="9"/>
            <color indexed="81"/>
            <rFont val="Tahoma"/>
            <family val="2"/>
          </rPr>
          <t>Becky Dzingeleski:</t>
        </r>
        <r>
          <rPr>
            <sz val="9"/>
            <color indexed="81"/>
            <rFont val="Tahoma"/>
            <family val="2"/>
          </rPr>
          <t xml:space="preserve">
Per FOD is a new Unit.  Contributions began in 2018</t>
        </r>
      </text>
    </comment>
    <comment ref="BCL19" authorId="0" shapeId="0" xr:uid="{019157E1-414D-482F-9FB6-178A59CB6185}">
      <text>
        <r>
          <rPr>
            <b/>
            <sz val="9"/>
            <color indexed="81"/>
            <rFont val="Tahoma"/>
            <family val="2"/>
          </rPr>
          <t>Becky Dzingeleski:</t>
        </r>
        <r>
          <rPr>
            <sz val="9"/>
            <color indexed="81"/>
            <rFont val="Tahoma"/>
            <family val="2"/>
          </rPr>
          <t xml:space="preserve">
Per FOD is a new Unit.  Contributions began in 2018</t>
        </r>
      </text>
    </comment>
    <comment ref="BCP19" authorId="0" shapeId="0" xr:uid="{1FABA067-E856-467A-AD26-3104E696A64C}">
      <text>
        <r>
          <rPr>
            <b/>
            <sz val="9"/>
            <color indexed="81"/>
            <rFont val="Tahoma"/>
            <family val="2"/>
          </rPr>
          <t>Becky Dzingeleski:</t>
        </r>
        <r>
          <rPr>
            <sz val="9"/>
            <color indexed="81"/>
            <rFont val="Tahoma"/>
            <family val="2"/>
          </rPr>
          <t xml:space="preserve">
Per FOD is a new Unit.  Contributions began in 2018</t>
        </r>
      </text>
    </comment>
    <comment ref="BCT19" authorId="0" shapeId="0" xr:uid="{34727252-7299-4A6F-93B0-063E1F694764}">
      <text>
        <r>
          <rPr>
            <b/>
            <sz val="9"/>
            <color indexed="81"/>
            <rFont val="Tahoma"/>
            <family val="2"/>
          </rPr>
          <t>Becky Dzingeleski:</t>
        </r>
        <r>
          <rPr>
            <sz val="9"/>
            <color indexed="81"/>
            <rFont val="Tahoma"/>
            <family val="2"/>
          </rPr>
          <t xml:space="preserve">
Per FOD is a new Unit.  Contributions began in 2018</t>
        </r>
      </text>
    </comment>
    <comment ref="BCX19" authorId="0" shapeId="0" xr:uid="{2ACCF09E-30EC-4BA7-A17F-6E062214FF60}">
      <text>
        <r>
          <rPr>
            <b/>
            <sz val="9"/>
            <color indexed="81"/>
            <rFont val="Tahoma"/>
            <family val="2"/>
          </rPr>
          <t>Becky Dzingeleski:</t>
        </r>
        <r>
          <rPr>
            <sz val="9"/>
            <color indexed="81"/>
            <rFont val="Tahoma"/>
            <family val="2"/>
          </rPr>
          <t xml:space="preserve">
Per FOD is a new Unit.  Contributions began in 2018</t>
        </r>
      </text>
    </comment>
    <comment ref="BDB19" authorId="0" shapeId="0" xr:uid="{3DA44937-1B8E-4FC9-861C-A01AE88911D6}">
      <text>
        <r>
          <rPr>
            <b/>
            <sz val="9"/>
            <color indexed="81"/>
            <rFont val="Tahoma"/>
            <family val="2"/>
          </rPr>
          <t>Becky Dzingeleski:</t>
        </r>
        <r>
          <rPr>
            <sz val="9"/>
            <color indexed="81"/>
            <rFont val="Tahoma"/>
            <family val="2"/>
          </rPr>
          <t xml:space="preserve">
Per FOD is a new Unit.  Contributions began in 2018</t>
        </r>
      </text>
    </comment>
    <comment ref="BDF19" authorId="0" shapeId="0" xr:uid="{1985A67A-1596-4071-9D08-4783EBE0F280}">
      <text>
        <r>
          <rPr>
            <b/>
            <sz val="9"/>
            <color indexed="81"/>
            <rFont val="Tahoma"/>
            <family val="2"/>
          </rPr>
          <t>Becky Dzingeleski:</t>
        </r>
        <r>
          <rPr>
            <sz val="9"/>
            <color indexed="81"/>
            <rFont val="Tahoma"/>
            <family val="2"/>
          </rPr>
          <t xml:space="preserve">
Per FOD is a new Unit.  Contributions began in 2018</t>
        </r>
      </text>
    </comment>
    <comment ref="BDJ19" authorId="0" shapeId="0" xr:uid="{212FA068-A3BE-4BAD-8AE6-C521C5D51950}">
      <text>
        <r>
          <rPr>
            <b/>
            <sz val="9"/>
            <color indexed="81"/>
            <rFont val="Tahoma"/>
            <family val="2"/>
          </rPr>
          <t>Becky Dzingeleski:</t>
        </r>
        <r>
          <rPr>
            <sz val="9"/>
            <color indexed="81"/>
            <rFont val="Tahoma"/>
            <family val="2"/>
          </rPr>
          <t xml:space="preserve">
Per FOD is a new Unit.  Contributions began in 2018</t>
        </r>
      </text>
    </comment>
    <comment ref="BDN19" authorId="0" shapeId="0" xr:uid="{114015CA-BA43-441B-B84E-743F737E2A44}">
      <text>
        <r>
          <rPr>
            <b/>
            <sz val="9"/>
            <color indexed="81"/>
            <rFont val="Tahoma"/>
            <family val="2"/>
          </rPr>
          <t>Becky Dzingeleski:</t>
        </r>
        <r>
          <rPr>
            <sz val="9"/>
            <color indexed="81"/>
            <rFont val="Tahoma"/>
            <family val="2"/>
          </rPr>
          <t xml:space="preserve">
Per FOD is a new Unit.  Contributions began in 2018</t>
        </r>
      </text>
    </comment>
    <comment ref="BDR19" authorId="0" shapeId="0" xr:uid="{40AC0DC5-EC9A-4A1E-813A-03FB9D1F0552}">
      <text>
        <r>
          <rPr>
            <b/>
            <sz val="9"/>
            <color indexed="81"/>
            <rFont val="Tahoma"/>
            <family val="2"/>
          </rPr>
          <t>Becky Dzingeleski:</t>
        </r>
        <r>
          <rPr>
            <sz val="9"/>
            <color indexed="81"/>
            <rFont val="Tahoma"/>
            <family val="2"/>
          </rPr>
          <t xml:space="preserve">
Per FOD is a new Unit.  Contributions began in 2018</t>
        </r>
      </text>
    </comment>
    <comment ref="BDV19" authorId="0" shapeId="0" xr:uid="{25BBAD5F-E416-4088-AD30-D39F390C1B6F}">
      <text>
        <r>
          <rPr>
            <b/>
            <sz val="9"/>
            <color indexed="81"/>
            <rFont val="Tahoma"/>
            <family val="2"/>
          </rPr>
          <t>Becky Dzingeleski:</t>
        </r>
        <r>
          <rPr>
            <sz val="9"/>
            <color indexed="81"/>
            <rFont val="Tahoma"/>
            <family val="2"/>
          </rPr>
          <t xml:space="preserve">
Per FOD is a new Unit.  Contributions began in 2018</t>
        </r>
      </text>
    </comment>
    <comment ref="BDZ19" authorId="0" shapeId="0" xr:uid="{8BD12121-4FE8-4B7E-8BBF-74644C14B9BD}">
      <text>
        <r>
          <rPr>
            <b/>
            <sz val="9"/>
            <color indexed="81"/>
            <rFont val="Tahoma"/>
            <family val="2"/>
          </rPr>
          <t>Becky Dzingeleski:</t>
        </r>
        <r>
          <rPr>
            <sz val="9"/>
            <color indexed="81"/>
            <rFont val="Tahoma"/>
            <family val="2"/>
          </rPr>
          <t xml:space="preserve">
Per FOD is a new Unit.  Contributions began in 2018</t>
        </r>
      </text>
    </comment>
    <comment ref="BED19" authorId="0" shapeId="0" xr:uid="{52BED88A-F52A-4A84-9163-58653FBA9417}">
      <text>
        <r>
          <rPr>
            <b/>
            <sz val="9"/>
            <color indexed="81"/>
            <rFont val="Tahoma"/>
            <family val="2"/>
          </rPr>
          <t>Becky Dzingeleski:</t>
        </r>
        <r>
          <rPr>
            <sz val="9"/>
            <color indexed="81"/>
            <rFont val="Tahoma"/>
            <family val="2"/>
          </rPr>
          <t xml:space="preserve">
Per FOD is a new Unit.  Contributions began in 2018</t>
        </r>
      </text>
    </comment>
    <comment ref="BEH19" authorId="0" shapeId="0" xr:uid="{90BCCA36-AEA9-4BDD-BA46-6BB39F6425A7}">
      <text>
        <r>
          <rPr>
            <b/>
            <sz val="9"/>
            <color indexed="81"/>
            <rFont val="Tahoma"/>
            <family val="2"/>
          </rPr>
          <t>Becky Dzingeleski:</t>
        </r>
        <r>
          <rPr>
            <sz val="9"/>
            <color indexed="81"/>
            <rFont val="Tahoma"/>
            <family val="2"/>
          </rPr>
          <t xml:space="preserve">
Per FOD is a new Unit.  Contributions began in 2018</t>
        </r>
      </text>
    </comment>
    <comment ref="BEL19" authorId="0" shapeId="0" xr:uid="{69B259FA-BE3A-4FA0-84BD-6E701B9CB4C3}">
      <text>
        <r>
          <rPr>
            <b/>
            <sz val="9"/>
            <color indexed="81"/>
            <rFont val="Tahoma"/>
            <family val="2"/>
          </rPr>
          <t>Becky Dzingeleski:</t>
        </r>
        <r>
          <rPr>
            <sz val="9"/>
            <color indexed="81"/>
            <rFont val="Tahoma"/>
            <family val="2"/>
          </rPr>
          <t xml:space="preserve">
Per FOD is a new Unit.  Contributions began in 2018</t>
        </r>
      </text>
    </comment>
    <comment ref="BEP19" authorId="0" shapeId="0" xr:uid="{30D9B4CA-A576-4606-8F02-88B831E50AD7}">
      <text>
        <r>
          <rPr>
            <b/>
            <sz val="9"/>
            <color indexed="81"/>
            <rFont val="Tahoma"/>
            <family val="2"/>
          </rPr>
          <t>Becky Dzingeleski:</t>
        </r>
        <r>
          <rPr>
            <sz val="9"/>
            <color indexed="81"/>
            <rFont val="Tahoma"/>
            <family val="2"/>
          </rPr>
          <t xml:space="preserve">
Per FOD is a new Unit.  Contributions began in 2018</t>
        </r>
      </text>
    </comment>
    <comment ref="BET19" authorId="0" shapeId="0" xr:uid="{75D9C1A8-2514-4BDE-B2A2-46AA34FB657E}">
      <text>
        <r>
          <rPr>
            <b/>
            <sz val="9"/>
            <color indexed="81"/>
            <rFont val="Tahoma"/>
            <family val="2"/>
          </rPr>
          <t>Becky Dzingeleski:</t>
        </r>
        <r>
          <rPr>
            <sz val="9"/>
            <color indexed="81"/>
            <rFont val="Tahoma"/>
            <family val="2"/>
          </rPr>
          <t xml:space="preserve">
Per FOD is a new Unit.  Contributions began in 2018</t>
        </r>
      </text>
    </comment>
    <comment ref="BEX19" authorId="0" shapeId="0" xr:uid="{61BEEBD3-C180-44A7-8A58-C874B23018B3}">
      <text>
        <r>
          <rPr>
            <b/>
            <sz val="9"/>
            <color indexed="81"/>
            <rFont val="Tahoma"/>
            <family val="2"/>
          </rPr>
          <t>Becky Dzingeleski:</t>
        </r>
        <r>
          <rPr>
            <sz val="9"/>
            <color indexed="81"/>
            <rFont val="Tahoma"/>
            <family val="2"/>
          </rPr>
          <t xml:space="preserve">
Per FOD is a new Unit.  Contributions began in 2018</t>
        </r>
      </text>
    </comment>
    <comment ref="BFB19" authorId="0" shapeId="0" xr:uid="{63F5C7BA-C068-433D-9593-14C373DEACFF}">
      <text>
        <r>
          <rPr>
            <b/>
            <sz val="9"/>
            <color indexed="81"/>
            <rFont val="Tahoma"/>
            <family val="2"/>
          </rPr>
          <t>Becky Dzingeleski:</t>
        </r>
        <r>
          <rPr>
            <sz val="9"/>
            <color indexed="81"/>
            <rFont val="Tahoma"/>
            <family val="2"/>
          </rPr>
          <t xml:space="preserve">
Per FOD is a new Unit.  Contributions began in 2018</t>
        </r>
      </text>
    </comment>
    <comment ref="BFF19" authorId="0" shapeId="0" xr:uid="{D093C21D-9163-43BA-A951-CD46233F4BAC}">
      <text>
        <r>
          <rPr>
            <b/>
            <sz val="9"/>
            <color indexed="81"/>
            <rFont val="Tahoma"/>
            <family val="2"/>
          </rPr>
          <t>Becky Dzingeleski:</t>
        </r>
        <r>
          <rPr>
            <sz val="9"/>
            <color indexed="81"/>
            <rFont val="Tahoma"/>
            <family val="2"/>
          </rPr>
          <t xml:space="preserve">
Per FOD is a new Unit.  Contributions began in 2018</t>
        </r>
      </text>
    </comment>
    <comment ref="BFJ19" authorId="0" shapeId="0" xr:uid="{AFB198D3-7697-4F6D-87F0-0AAC0B68B2E2}">
      <text>
        <r>
          <rPr>
            <b/>
            <sz val="9"/>
            <color indexed="81"/>
            <rFont val="Tahoma"/>
            <family val="2"/>
          </rPr>
          <t>Becky Dzingeleski:</t>
        </r>
        <r>
          <rPr>
            <sz val="9"/>
            <color indexed="81"/>
            <rFont val="Tahoma"/>
            <family val="2"/>
          </rPr>
          <t xml:space="preserve">
Per FOD is a new Unit.  Contributions began in 2018</t>
        </r>
      </text>
    </comment>
    <comment ref="BFN19" authorId="0" shapeId="0" xr:uid="{1310AD18-50FC-41A8-9EE9-3BBC26AF16F7}">
      <text>
        <r>
          <rPr>
            <b/>
            <sz val="9"/>
            <color indexed="81"/>
            <rFont val="Tahoma"/>
            <family val="2"/>
          </rPr>
          <t>Becky Dzingeleski:</t>
        </r>
        <r>
          <rPr>
            <sz val="9"/>
            <color indexed="81"/>
            <rFont val="Tahoma"/>
            <family val="2"/>
          </rPr>
          <t xml:space="preserve">
Per FOD is a new Unit.  Contributions began in 2018</t>
        </r>
      </text>
    </comment>
    <comment ref="BFR19" authorId="0" shapeId="0" xr:uid="{8A3359C8-D374-4149-8415-283A465303A5}">
      <text>
        <r>
          <rPr>
            <b/>
            <sz val="9"/>
            <color indexed="81"/>
            <rFont val="Tahoma"/>
            <family val="2"/>
          </rPr>
          <t>Becky Dzingeleski:</t>
        </r>
        <r>
          <rPr>
            <sz val="9"/>
            <color indexed="81"/>
            <rFont val="Tahoma"/>
            <family val="2"/>
          </rPr>
          <t xml:space="preserve">
Per FOD is a new Unit.  Contributions began in 2018</t>
        </r>
      </text>
    </comment>
    <comment ref="BFV19" authorId="0" shapeId="0" xr:uid="{CB426383-382A-4B2F-965A-C4CD5FAE3142}">
      <text>
        <r>
          <rPr>
            <b/>
            <sz val="9"/>
            <color indexed="81"/>
            <rFont val="Tahoma"/>
            <family val="2"/>
          </rPr>
          <t>Becky Dzingeleski:</t>
        </r>
        <r>
          <rPr>
            <sz val="9"/>
            <color indexed="81"/>
            <rFont val="Tahoma"/>
            <family val="2"/>
          </rPr>
          <t xml:space="preserve">
Per FOD is a new Unit.  Contributions began in 2018</t>
        </r>
      </text>
    </comment>
    <comment ref="BFZ19" authorId="0" shapeId="0" xr:uid="{65A7E5C7-2C55-4F51-A08C-6879E08820C6}">
      <text>
        <r>
          <rPr>
            <b/>
            <sz val="9"/>
            <color indexed="81"/>
            <rFont val="Tahoma"/>
            <family val="2"/>
          </rPr>
          <t>Becky Dzingeleski:</t>
        </r>
        <r>
          <rPr>
            <sz val="9"/>
            <color indexed="81"/>
            <rFont val="Tahoma"/>
            <family val="2"/>
          </rPr>
          <t xml:space="preserve">
Per FOD is a new Unit.  Contributions began in 2018</t>
        </r>
      </text>
    </comment>
    <comment ref="BGD19" authorId="0" shapeId="0" xr:uid="{DAC2EBB0-F261-456D-AA72-FAA5516F27FB}">
      <text>
        <r>
          <rPr>
            <b/>
            <sz val="9"/>
            <color indexed="81"/>
            <rFont val="Tahoma"/>
            <family val="2"/>
          </rPr>
          <t>Becky Dzingeleski:</t>
        </r>
        <r>
          <rPr>
            <sz val="9"/>
            <color indexed="81"/>
            <rFont val="Tahoma"/>
            <family val="2"/>
          </rPr>
          <t xml:space="preserve">
Per FOD is a new Unit.  Contributions began in 2018</t>
        </r>
      </text>
    </comment>
    <comment ref="BGH19" authorId="0" shapeId="0" xr:uid="{35BD1241-ECC5-4CA4-B194-45E393003D1A}">
      <text>
        <r>
          <rPr>
            <b/>
            <sz val="9"/>
            <color indexed="81"/>
            <rFont val="Tahoma"/>
            <family val="2"/>
          </rPr>
          <t>Becky Dzingeleski:</t>
        </r>
        <r>
          <rPr>
            <sz val="9"/>
            <color indexed="81"/>
            <rFont val="Tahoma"/>
            <family val="2"/>
          </rPr>
          <t xml:space="preserve">
Per FOD is a new Unit.  Contributions began in 2018</t>
        </r>
      </text>
    </comment>
    <comment ref="BGL19" authorId="0" shapeId="0" xr:uid="{BA8E151C-1995-4331-95D6-0AE43BDECED6}">
      <text>
        <r>
          <rPr>
            <b/>
            <sz val="9"/>
            <color indexed="81"/>
            <rFont val="Tahoma"/>
            <family val="2"/>
          </rPr>
          <t>Becky Dzingeleski:</t>
        </r>
        <r>
          <rPr>
            <sz val="9"/>
            <color indexed="81"/>
            <rFont val="Tahoma"/>
            <family val="2"/>
          </rPr>
          <t xml:space="preserve">
Per FOD is a new Unit.  Contributions began in 2018</t>
        </r>
      </text>
    </comment>
    <comment ref="BGP19" authorId="0" shapeId="0" xr:uid="{6EAB7A08-384A-45EA-BBEB-CA1CE235238C}">
      <text>
        <r>
          <rPr>
            <b/>
            <sz val="9"/>
            <color indexed="81"/>
            <rFont val="Tahoma"/>
            <family val="2"/>
          </rPr>
          <t>Becky Dzingeleski:</t>
        </r>
        <r>
          <rPr>
            <sz val="9"/>
            <color indexed="81"/>
            <rFont val="Tahoma"/>
            <family val="2"/>
          </rPr>
          <t xml:space="preserve">
Per FOD is a new Unit.  Contributions began in 2018</t>
        </r>
      </text>
    </comment>
    <comment ref="BGT19" authorId="0" shapeId="0" xr:uid="{DE90BEA3-0298-4A51-8DF7-B6508A52F495}">
      <text>
        <r>
          <rPr>
            <b/>
            <sz val="9"/>
            <color indexed="81"/>
            <rFont val="Tahoma"/>
            <family val="2"/>
          </rPr>
          <t>Becky Dzingeleski:</t>
        </r>
        <r>
          <rPr>
            <sz val="9"/>
            <color indexed="81"/>
            <rFont val="Tahoma"/>
            <family val="2"/>
          </rPr>
          <t xml:space="preserve">
Per FOD is a new Unit.  Contributions began in 2018</t>
        </r>
      </text>
    </comment>
    <comment ref="BGX19" authorId="0" shapeId="0" xr:uid="{3FABDF5E-D257-4853-A275-83A2B46460EE}">
      <text>
        <r>
          <rPr>
            <b/>
            <sz val="9"/>
            <color indexed="81"/>
            <rFont val="Tahoma"/>
            <family val="2"/>
          </rPr>
          <t>Becky Dzingeleski:</t>
        </r>
        <r>
          <rPr>
            <sz val="9"/>
            <color indexed="81"/>
            <rFont val="Tahoma"/>
            <family val="2"/>
          </rPr>
          <t xml:space="preserve">
Per FOD is a new Unit.  Contributions began in 2018</t>
        </r>
      </text>
    </comment>
    <comment ref="BHB19" authorId="0" shapeId="0" xr:uid="{12B96BCF-2579-4FE1-B397-F098C2719527}">
      <text>
        <r>
          <rPr>
            <b/>
            <sz val="9"/>
            <color indexed="81"/>
            <rFont val="Tahoma"/>
            <family val="2"/>
          </rPr>
          <t>Becky Dzingeleski:</t>
        </r>
        <r>
          <rPr>
            <sz val="9"/>
            <color indexed="81"/>
            <rFont val="Tahoma"/>
            <family val="2"/>
          </rPr>
          <t xml:space="preserve">
Per FOD is a new Unit.  Contributions began in 2018</t>
        </r>
      </text>
    </comment>
    <comment ref="BHF19" authorId="0" shapeId="0" xr:uid="{CB76C8A7-EFA0-4971-868C-3B53B166381B}">
      <text>
        <r>
          <rPr>
            <b/>
            <sz val="9"/>
            <color indexed="81"/>
            <rFont val="Tahoma"/>
            <family val="2"/>
          </rPr>
          <t>Becky Dzingeleski:</t>
        </r>
        <r>
          <rPr>
            <sz val="9"/>
            <color indexed="81"/>
            <rFont val="Tahoma"/>
            <family val="2"/>
          </rPr>
          <t xml:space="preserve">
Per FOD is a new Unit.  Contributions began in 2018</t>
        </r>
      </text>
    </comment>
    <comment ref="BHJ19" authorId="0" shapeId="0" xr:uid="{15F38293-6F68-486C-B026-7002C878A0F5}">
      <text>
        <r>
          <rPr>
            <b/>
            <sz val="9"/>
            <color indexed="81"/>
            <rFont val="Tahoma"/>
            <family val="2"/>
          </rPr>
          <t>Becky Dzingeleski:</t>
        </r>
        <r>
          <rPr>
            <sz val="9"/>
            <color indexed="81"/>
            <rFont val="Tahoma"/>
            <family val="2"/>
          </rPr>
          <t xml:space="preserve">
Per FOD is a new Unit.  Contributions began in 2018</t>
        </r>
      </text>
    </comment>
    <comment ref="BHN19" authorId="0" shapeId="0" xr:uid="{F6395FBA-382D-47A6-BBE7-930C58726257}">
      <text>
        <r>
          <rPr>
            <b/>
            <sz val="9"/>
            <color indexed="81"/>
            <rFont val="Tahoma"/>
            <family val="2"/>
          </rPr>
          <t>Becky Dzingeleski:</t>
        </r>
        <r>
          <rPr>
            <sz val="9"/>
            <color indexed="81"/>
            <rFont val="Tahoma"/>
            <family val="2"/>
          </rPr>
          <t xml:space="preserve">
Per FOD is a new Unit.  Contributions began in 2018</t>
        </r>
      </text>
    </comment>
    <comment ref="BHR19" authorId="0" shapeId="0" xr:uid="{32C29D7E-8707-4A22-8EB2-82EF7C904199}">
      <text>
        <r>
          <rPr>
            <b/>
            <sz val="9"/>
            <color indexed="81"/>
            <rFont val="Tahoma"/>
            <family val="2"/>
          </rPr>
          <t>Becky Dzingeleski:</t>
        </r>
        <r>
          <rPr>
            <sz val="9"/>
            <color indexed="81"/>
            <rFont val="Tahoma"/>
            <family val="2"/>
          </rPr>
          <t xml:space="preserve">
Per FOD is a new Unit.  Contributions began in 2018</t>
        </r>
      </text>
    </comment>
    <comment ref="BHV19" authorId="0" shapeId="0" xr:uid="{7E9CB0B0-EF21-43F4-B020-1251D6B13469}">
      <text>
        <r>
          <rPr>
            <b/>
            <sz val="9"/>
            <color indexed="81"/>
            <rFont val="Tahoma"/>
            <family val="2"/>
          </rPr>
          <t>Becky Dzingeleski:</t>
        </r>
        <r>
          <rPr>
            <sz val="9"/>
            <color indexed="81"/>
            <rFont val="Tahoma"/>
            <family val="2"/>
          </rPr>
          <t xml:space="preserve">
Per FOD is a new Unit.  Contributions began in 2018</t>
        </r>
      </text>
    </comment>
    <comment ref="BHZ19" authorId="0" shapeId="0" xr:uid="{14F8A548-D50A-4793-8F2A-BE5D040E0FF8}">
      <text>
        <r>
          <rPr>
            <b/>
            <sz val="9"/>
            <color indexed="81"/>
            <rFont val="Tahoma"/>
            <family val="2"/>
          </rPr>
          <t>Becky Dzingeleski:</t>
        </r>
        <r>
          <rPr>
            <sz val="9"/>
            <color indexed="81"/>
            <rFont val="Tahoma"/>
            <family val="2"/>
          </rPr>
          <t xml:space="preserve">
Per FOD is a new Unit.  Contributions began in 2018</t>
        </r>
      </text>
    </comment>
    <comment ref="BID19" authorId="0" shapeId="0" xr:uid="{61D54CC3-52EA-4C58-A75E-2FA0FA3C7061}">
      <text>
        <r>
          <rPr>
            <b/>
            <sz val="9"/>
            <color indexed="81"/>
            <rFont val="Tahoma"/>
            <family val="2"/>
          </rPr>
          <t>Becky Dzingeleski:</t>
        </r>
        <r>
          <rPr>
            <sz val="9"/>
            <color indexed="81"/>
            <rFont val="Tahoma"/>
            <family val="2"/>
          </rPr>
          <t xml:space="preserve">
Per FOD is a new Unit.  Contributions began in 2018</t>
        </r>
      </text>
    </comment>
    <comment ref="BIH19" authorId="0" shapeId="0" xr:uid="{D7599E98-8F6A-4D3A-8F27-01EB60FD4646}">
      <text>
        <r>
          <rPr>
            <b/>
            <sz val="9"/>
            <color indexed="81"/>
            <rFont val="Tahoma"/>
            <family val="2"/>
          </rPr>
          <t>Becky Dzingeleski:</t>
        </r>
        <r>
          <rPr>
            <sz val="9"/>
            <color indexed="81"/>
            <rFont val="Tahoma"/>
            <family val="2"/>
          </rPr>
          <t xml:space="preserve">
Per FOD is a new Unit.  Contributions began in 2018</t>
        </r>
      </text>
    </comment>
    <comment ref="BIL19" authorId="0" shapeId="0" xr:uid="{05A8A89B-E915-4680-B4A6-2766578AA32C}">
      <text>
        <r>
          <rPr>
            <b/>
            <sz val="9"/>
            <color indexed="81"/>
            <rFont val="Tahoma"/>
            <family val="2"/>
          </rPr>
          <t>Becky Dzingeleski:</t>
        </r>
        <r>
          <rPr>
            <sz val="9"/>
            <color indexed="81"/>
            <rFont val="Tahoma"/>
            <family val="2"/>
          </rPr>
          <t xml:space="preserve">
Per FOD is a new Unit.  Contributions began in 2018</t>
        </r>
      </text>
    </comment>
    <comment ref="BIP19" authorId="0" shapeId="0" xr:uid="{E78507BD-B680-4F56-9BBF-A0AFDD6C0238}">
      <text>
        <r>
          <rPr>
            <b/>
            <sz val="9"/>
            <color indexed="81"/>
            <rFont val="Tahoma"/>
            <family val="2"/>
          </rPr>
          <t>Becky Dzingeleski:</t>
        </r>
        <r>
          <rPr>
            <sz val="9"/>
            <color indexed="81"/>
            <rFont val="Tahoma"/>
            <family val="2"/>
          </rPr>
          <t xml:space="preserve">
Per FOD is a new Unit.  Contributions began in 2018</t>
        </r>
      </text>
    </comment>
    <comment ref="BIT19" authorId="0" shapeId="0" xr:uid="{06F69596-2C50-49C3-983C-77B4FD3F8C54}">
      <text>
        <r>
          <rPr>
            <b/>
            <sz val="9"/>
            <color indexed="81"/>
            <rFont val="Tahoma"/>
            <family val="2"/>
          </rPr>
          <t>Becky Dzingeleski:</t>
        </r>
        <r>
          <rPr>
            <sz val="9"/>
            <color indexed="81"/>
            <rFont val="Tahoma"/>
            <family val="2"/>
          </rPr>
          <t xml:space="preserve">
Per FOD is a new Unit.  Contributions began in 2018</t>
        </r>
      </text>
    </comment>
    <comment ref="BIX19" authorId="0" shapeId="0" xr:uid="{0C5C3E73-D1CE-47E4-95C3-D4355AC0FFC6}">
      <text>
        <r>
          <rPr>
            <b/>
            <sz val="9"/>
            <color indexed="81"/>
            <rFont val="Tahoma"/>
            <family val="2"/>
          </rPr>
          <t>Becky Dzingeleski:</t>
        </r>
        <r>
          <rPr>
            <sz val="9"/>
            <color indexed="81"/>
            <rFont val="Tahoma"/>
            <family val="2"/>
          </rPr>
          <t xml:space="preserve">
Per FOD is a new Unit.  Contributions began in 2018</t>
        </r>
      </text>
    </comment>
    <comment ref="BJB19" authorId="0" shapeId="0" xr:uid="{B230799D-89D0-493B-AEE8-78DAC33E28B4}">
      <text>
        <r>
          <rPr>
            <b/>
            <sz val="9"/>
            <color indexed="81"/>
            <rFont val="Tahoma"/>
            <family val="2"/>
          </rPr>
          <t>Becky Dzingeleski:</t>
        </r>
        <r>
          <rPr>
            <sz val="9"/>
            <color indexed="81"/>
            <rFont val="Tahoma"/>
            <family val="2"/>
          </rPr>
          <t xml:space="preserve">
Per FOD is a new Unit.  Contributions began in 2018</t>
        </r>
      </text>
    </comment>
    <comment ref="BJF19" authorId="0" shapeId="0" xr:uid="{50246848-1DE0-4BCF-83BD-73B6C2B94A43}">
      <text>
        <r>
          <rPr>
            <b/>
            <sz val="9"/>
            <color indexed="81"/>
            <rFont val="Tahoma"/>
            <family val="2"/>
          </rPr>
          <t>Becky Dzingeleski:</t>
        </r>
        <r>
          <rPr>
            <sz val="9"/>
            <color indexed="81"/>
            <rFont val="Tahoma"/>
            <family val="2"/>
          </rPr>
          <t xml:space="preserve">
Per FOD is a new Unit.  Contributions began in 2018</t>
        </r>
      </text>
    </comment>
    <comment ref="BJJ19" authorId="0" shapeId="0" xr:uid="{CD515EFB-2CF5-4173-8704-233C643D2ED9}">
      <text>
        <r>
          <rPr>
            <b/>
            <sz val="9"/>
            <color indexed="81"/>
            <rFont val="Tahoma"/>
            <family val="2"/>
          </rPr>
          <t>Becky Dzingeleski:</t>
        </r>
        <r>
          <rPr>
            <sz val="9"/>
            <color indexed="81"/>
            <rFont val="Tahoma"/>
            <family val="2"/>
          </rPr>
          <t xml:space="preserve">
Per FOD is a new Unit.  Contributions began in 2018</t>
        </r>
      </text>
    </comment>
    <comment ref="BJN19" authorId="0" shapeId="0" xr:uid="{7E5CBEC7-A7AF-40DE-ABBC-B9D2E44012FC}">
      <text>
        <r>
          <rPr>
            <b/>
            <sz val="9"/>
            <color indexed="81"/>
            <rFont val="Tahoma"/>
            <family val="2"/>
          </rPr>
          <t>Becky Dzingeleski:</t>
        </r>
        <r>
          <rPr>
            <sz val="9"/>
            <color indexed="81"/>
            <rFont val="Tahoma"/>
            <family val="2"/>
          </rPr>
          <t xml:space="preserve">
Per FOD is a new Unit.  Contributions began in 2018</t>
        </r>
      </text>
    </comment>
    <comment ref="BJR19" authorId="0" shapeId="0" xr:uid="{10032546-5B88-4CA3-8431-BD0DAAC37B2F}">
      <text>
        <r>
          <rPr>
            <b/>
            <sz val="9"/>
            <color indexed="81"/>
            <rFont val="Tahoma"/>
            <family val="2"/>
          </rPr>
          <t>Becky Dzingeleski:</t>
        </r>
        <r>
          <rPr>
            <sz val="9"/>
            <color indexed="81"/>
            <rFont val="Tahoma"/>
            <family val="2"/>
          </rPr>
          <t xml:space="preserve">
Per FOD is a new Unit.  Contributions began in 2018</t>
        </r>
      </text>
    </comment>
    <comment ref="BJV19" authorId="0" shapeId="0" xr:uid="{E0D27481-D0E2-4AC8-AA8F-13B2DF9EDE3B}">
      <text>
        <r>
          <rPr>
            <b/>
            <sz val="9"/>
            <color indexed="81"/>
            <rFont val="Tahoma"/>
            <family val="2"/>
          </rPr>
          <t>Becky Dzingeleski:</t>
        </r>
        <r>
          <rPr>
            <sz val="9"/>
            <color indexed="81"/>
            <rFont val="Tahoma"/>
            <family val="2"/>
          </rPr>
          <t xml:space="preserve">
Per FOD is a new Unit.  Contributions began in 2018</t>
        </r>
      </text>
    </comment>
    <comment ref="BJZ19" authorId="0" shapeId="0" xr:uid="{8CA891D3-D84D-4B1E-AB2D-30787404E531}">
      <text>
        <r>
          <rPr>
            <b/>
            <sz val="9"/>
            <color indexed="81"/>
            <rFont val="Tahoma"/>
            <family val="2"/>
          </rPr>
          <t>Becky Dzingeleski:</t>
        </r>
        <r>
          <rPr>
            <sz val="9"/>
            <color indexed="81"/>
            <rFont val="Tahoma"/>
            <family val="2"/>
          </rPr>
          <t xml:space="preserve">
Per FOD is a new Unit.  Contributions began in 2018</t>
        </r>
      </text>
    </comment>
    <comment ref="BKD19" authorId="0" shapeId="0" xr:uid="{7E5AF95C-352D-4908-883F-362AB2028A10}">
      <text>
        <r>
          <rPr>
            <b/>
            <sz val="9"/>
            <color indexed="81"/>
            <rFont val="Tahoma"/>
            <family val="2"/>
          </rPr>
          <t>Becky Dzingeleski:</t>
        </r>
        <r>
          <rPr>
            <sz val="9"/>
            <color indexed="81"/>
            <rFont val="Tahoma"/>
            <family val="2"/>
          </rPr>
          <t xml:space="preserve">
Per FOD is a new Unit.  Contributions began in 2018</t>
        </r>
      </text>
    </comment>
    <comment ref="BKH19" authorId="0" shapeId="0" xr:uid="{069E0332-7AB2-4582-9AC3-BE3E1A35DED6}">
      <text>
        <r>
          <rPr>
            <b/>
            <sz val="9"/>
            <color indexed="81"/>
            <rFont val="Tahoma"/>
            <family val="2"/>
          </rPr>
          <t>Becky Dzingeleski:</t>
        </r>
        <r>
          <rPr>
            <sz val="9"/>
            <color indexed="81"/>
            <rFont val="Tahoma"/>
            <family val="2"/>
          </rPr>
          <t xml:space="preserve">
Per FOD is a new Unit.  Contributions began in 2018</t>
        </r>
      </text>
    </comment>
    <comment ref="BKL19" authorId="0" shapeId="0" xr:uid="{6E53C947-2993-4EA6-8767-FE126C5AA316}">
      <text>
        <r>
          <rPr>
            <b/>
            <sz val="9"/>
            <color indexed="81"/>
            <rFont val="Tahoma"/>
            <family val="2"/>
          </rPr>
          <t>Becky Dzingeleski:</t>
        </r>
        <r>
          <rPr>
            <sz val="9"/>
            <color indexed="81"/>
            <rFont val="Tahoma"/>
            <family val="2"/>
          </rPr>
          <t xml:space="preserve">
Per FOD is a new Unit.  Contributions began in 2018</t>
        </r>
      </text>
    </comment>
    <comment ref="BKP19" authorId="0" shapeId="0" xr:uid="{CBF23BFA-7C9E-42D4-8364-857491FE4AEC}">
      <text>
        <r>
          <rPr>
            <b/>
            <sz val="9"/>
            <color indexed="81"/>
            <rFont val="Tahoma"/>
            <family val="2"/>
          </rPr>
          <t>Becky Dzingeleski:</t>
        </r>
        <r>
          <rPr>
            <sz val="9"/>
            <color indexed="81"/>
            <rFont val="Tahoma"/>
            <family val="2"/>
          </rPr>
          <t xml:space="preserve">
Per FOD is a new Unit.  Contributions began in 2018</t>
        </r>
      </text>
    </comment>
    <comment ref="BKT19" authorId="0" shapeId="0" xr:uid="{12865312-A8B5-4FF6-91D0-04AC81F823F7}">
      <text>
        <r>
          <rPr>
            <b/>
            <sz val="9"/>
            <color indexed="81"/>
            <rFont val="Tahoma"/>
            <family val="2"/>
          </rPr>
          <t>Becky Dzingeleski:</t>
        </r>
        <r>
          <rPr>
            <sz val="9"/>
            <color indexed="81"/>
            <rFont val="Tahoma"/>
            <family val="2"/>
          </rPr>
          <t xml:space="preserve">
Per FOD is a new Unit.  Contributions began in 2018</t>
        </r>
      </text>
    </comment>
    <comment ref="BKX19" authorId="0" shapeId="0" xr:uid="{F0CC6892-1E36-44A3-AE6B-16573414FA42}">
      <text>
        <r>
          <rPr>
            <b/>
            <sz val="9"/>
            <color indexed="81"/>
            <rFont val="Tahoma"/>
            <family val="2"/>
          </rPr>
          <t>Becky Dzingeleski:</t>
        </r>
        <r>
          <rPr>
            <sz val="9"/>
            <color indexed="81"/>
            <rFont val="Tahoma"/>
            <family val="2"/>
          </rPr>
          <t xml:space="preserve">
Per FOD is a new Unit.  Contributions began in 2018</t>
        </r>
      </text>
    </comment>
    <comment ref="BLB19" authorId="0" shapeId="0" xr:uid="{557BD6A6-2D18-4074-B7B0-6D7B0B7DA376}">
      <text>
        <r>
          <rPr>
            <b/>
            <sz val="9"/>
            <color indexed="81"/>
            <rFont val="Tahoma"/>
            <family val="2"/>
          </rPr>
          <t>Becky Dzingeleski:</t>
        </r>
        <r>
          <rPr>
            <sz val="9"/>
            <color indexed="81"/>
            <rFont val="Tahoma"/>
            <family val="2"/>
          </rPr>
          <t xml:space="preserve">
Per FOD is a new Unit.  Contributions began in 2018</t>
        </r>
      </text>
    </comment>
    <comment ref="BLF19" authorId="0" shapeId="0" xr:uid="{C25BEE73-58D3-41BD-A2B2-17D8418BFFA8}">
      <text>
        <r>
          <rPr>
            <b/>
            <sz val="9"/>
            <color indexed="81"/>
            <rFont val="Tahoma"/>
            <family val="2"/>
          </rPr>
          <t>Becky Dzingeleski:</t>
        </r>
        <r>
          <rPr>
            <sz val="9"/>
            <color indexed="81"/>
            <rFont val="Tahoma"/>
            <family val="2"/>
          </rPr>
          <t xml:space="preserve">
Per FOD is a new Unit.  Contributions began in 2018</t>
        </r>
      </text>
    </comment>
    <comment ref="BLJ19" authorId="0" shapeId="0" xr:uid="{6F8DC117-C31D-4B2E-8896-CD6A718BEA8D}">
      <text>
        <r>
          <rPr>
            <b/>
            <sz val="9"/>
            <color indexed="81"/>
            <rFont val="Tahoma"/>
            <family val="2"/>
          </rPr>
          <t>Becky Dzingeleski:</t>
        </r>
        <r>
          <rPr>
            <sz val="9"/>
            <color indexed="81"/>
            <rFont val="Tahoma"/>
            <family val="2"/>
          </rPr>
          <t xml:space="preserve">
Per FOD is a new Unit.  Contributions began in 2018</t>
        </r>
      </text>
    </comment>
    <comment ref="BLN19" authorId="0" shapeId="0" xr:uid="{BB56C863-3D47-4289-9088-2F376A88B750}">
      <text>
        <r>
          <rPr>
            <b/>
            <sz val="9"/>
            <color indexed="81"/>
            <rFont val="Tahoma"/>
            <family val="2"/>
          </rPr>
          <t>Becky Dzingeleski:</t>
        </r>
        <r>
          <rPr>
            <sz val="9"/>
            <color indexed="81"/>
            <rFont val="Tahoma"/>
            <family val="2"/>
          </rPr>
          <t xml:space="preserve">
Per FOD is a new Unit.  Contributions began in 2018</t>
        </r>
      </text>
    </comment>
    <comment ref="BLR19" authorId="0" shapeId="0" xr:uid="{86129002-3E9A-412E-A16A-DB3C7754535F}">
      <text>
        <r>
          <rPr>
            <b/>
            <sz val="9"/>
            <color indexed="81"/>
            <rFont val="Tahoma"/>
            <family val="2"/>
          </rPr>
          <t>Becky Dzingeleski:</t>
        </r>
        <r>
          <rPr>
            <sz val="9"/>
            <color indexed="81"/>
            <rFont val="Tahoma"/>
            <family val="2"/>
          </rPr>
          <t xml:space="preserve">
Per FOD is a new Unit.  Contributions began in 2018</t>
        </r>
      </text>
    </comment>
    <comment ref="BLV19" authorId="0" shapeId="0" xr:uid="{F5AE2D6F-6C8F-4021-A818-A3E18CFBE806}">
      <text>
        <r>
          <rPr>
            <b/>
            <sz val="9"/>
            <color indexed="81"/>
            <rFont val="Tahoma"/>
            <family val="2"/>
          </rPr>
          <t>Becky Dzingeleski:</t>
        </r>
        <r>
          <rPr>
            <sz val="9"/>
            <color indexed="81"/>
            <rFont val="Tahoma"/>
            <family val="2"/>
          </rPr>
          <t xml:space="preserve">
Per FOD is a new Unit.  Contributions began in 2018</t>
        </r>
      </text>
    </comment>
    <comment ref="BLZ19" authorId="0" shapeId="0" xr:uid="{6386AFE8-0539-4144-B497-E46041E580ED}">
      <text>
        <r>
          <rPr>
            <b/>
            <sz val="9"/>
            <color indexed="81"/>
            <rFont val="Tahoma"/>
            <family val="2"/>
          </rPr>
          <t>Becky Dzingeleski:</t>
        </r>
        <r>
          <rPr>
            <sz val="9"/>
            <color indexed="81"/>
            <rFont val="Tahoma"/>
            <family val="2"/>
          </rPr>
          <t xml:space="preserve">
Per FOD is a new Unit.  Contributions began in 2018</t>
        </r>
      </text>
    </comment>
    <comment ref="BMD19" authorId="0" shapeId="0" xr:uid="{38FC12BF-D52B-4A2F-A759-DA7665C091C0}">
      <text>
        <r>
          <rPr>
            <b/>
            <sz val="9"/>
            <color indexed="81"/>
            <rFont val="Tahoma"/>
            <family val="2"/>
          </rPr>
          <t>Becky Dzingeleski:</t>
        </r>
        <r>
          <rPr>
            <sz val="9"/>
            <color indexed="81"/>
            <rFont val="Tahoma"/>
            <family val="2"/>
          </rPr>
          <t xml:space="preserve">
Per FOD is a new Unit.  Contributions began in 2018</t>
        </r>
      </text>
    </comment>
    <comment ref="BMH19" authorId="0" shapeId="0" xr:uid="{04CED189-FCF4-4651-96E9-9216057C5822}">
      <text>
        <r>
          <rPr>
            <b/>
            <sz val="9"/>
            <color indexed="81"/>
            <rFont val="Tahoma"/>
            <family val="2"/>
          </rPr>
          <t>Becky Dzingeleski:</t>
        </r>
        <r>
          <rPr>
            <sz val="9"/>
            <color indexed="81"/>
            <rFont val="Tahoma"/>
            <family val="2"/>
          </rPr>
          <t xml:space="preserve">
Per FOD is a new Unit.  Contributions began in 2018</t>
        </r>
      </text>
    </comment>
    <comment ref="BML19" authorId="0" shapeId="0" xr:uid="{D14DFC7E-A3A8-4759-B763-CFD952408F8C}">
      <text>
        <r>
          <rPr>
            <b/>
            <sz val="9"/>
            <color indexed="81"/>
            <rFont val="Tahoma"/>
            <family val="2"/>
          </rPr>
          <t>Becky Dzingeleski:</t>
        </r>
        <r>
          <rPr>
            <sz val="9"/>
            <color indexed="81"/>
            <rFont val="Tahoma"/>
            <family val="2"/>
          </rPr>
          <t xml:space="preserve">
Per FOD is a new Unit.  Contributions began in 2018</t>
        </r>
      </text>
    </comment>
    <comment ref="BMP19" authorId="0" shapeId="0" xr:uid="{9F26E048-77F6-466D-A75B-766CEF0D2571}">
      <text>
        <r>
          <rPr>
            <b/>
            <sz val="9"/>
            <color indexed="81"/>
            <rFont val="Tahoma"/>
            <family val="2"/>
          </rPr>
          <t>Becky Dzingeleski:</t>
        </r>
        <r>
          <rPr>
            <sz val="9"/>
            <color indexed="81"/>
            <rFont val="Tahoma"/>
            <family val="2"/>
          </rPr>
          <t xml:space="preserve">
Per FOD is a new Unit.  Contributions began in 2018</t>
        </r>
      </text>
    </comment>
    <comment ref="BMT19" authorId="0" shapeId="0" xr:uid="{CC1965E5-6A52-41D1-8362-6E6702DD0F86}">
      <text>
        <r>
          <rPr>
            <b/>
            <sz val="9"/>
            <color indexed="81"/>
            <rFont val="Tahoma"/>
            <family val="2"/>
          </rPr>
          <t>Becky Dzingeleski:</t>
        </r>
        <r>
          <rPr>
            <sz val="9"/>
            <color indexed="81"/>
            <rFont val="Tahoma"/>
            <family val="2"/>
          </rPr>
          <t xml:space="preserve">
Per FOD is a new Unit.  Contributions began in 2018</t>
        </r>
      </text>
    </comment>
    <comment ref="BMX19" authorId="0" shapeId="0" xr:uid="{A92EAEA3-7357-4AEE-9A88-1F4294DD39BC}">
      <text>
        <r>
          <rPr>
            <b/>
            <sz val="9"/>
            <color indexed="81"/>
            <rFont val="Tahoma"/>
            <family val="2"/>
          </rPr>
          <t>Becky Dzingeleski:</t>
        </r>
        <r>
          <rPr>
            <sz val="9"/>
            <color indexed="81"/>
            <rFont val="Tahoma"/>
            <family val="2"/>
          </rPr>
          <t xml:space="preserve">
Per FOD is a new Unit.  Contributions began in 2018</t>
        </r>
      </text>
    </comment>
    <comment ref="BNB19" authorId="0" shapeId="0" xr:uid="{10AE1077-9888-4F10-B93E-9832D4FDF476}">
      <text>
        <r>
          <rPr>
            <b/>
            <sz val="9"/>
            <color indexed="81"/>
            <rFont val="Tahoma"/>
            <family val="2"/>
          </rPr>
          <t>Becky Dzingeleski:</t>
        </r>
        <r>
          <rPr>
            <sz val="9"/>
            <color indexed="81"/>
            <rFont val="Tahoma"/>
            <family val="2"/>
          </rPr>
          <t xml:space="preserve">
Per FOD is a new Unit.  Contributions began in 2018</t>
        </r>
      </text>
    </comment>
    <comment ref="BNF19" authorId="0" shapeId="0" xr:uid="{91BEB570-BF11-4DC0-836B-4F55EDE97202}">
      <text>
        <r>
          <rPr>
            <b/>
            <sz val="9"/>
            <color indexed="81"/>
            <rFont val="Tahoma"/>
            <family val="2"/>
          </rPr>
          <t>Becky Dzingeleski:</t>
        </r>
        <r>
          <rPr>
            <sz val="9"/>
            <color indexed="81"/>
            <rFont val="Tahoma"/>
            <family val="2"/>
          </rPr>
          <t xml:space="preserve">
Per FOD is a new Unit.  Contributions began in 2018</t>
        </r>
      </text>
    </comment>
    <comment ref="BNJ19" authorId="0" shapeId="0" xr:uid="{6785BCC5-097E-45CD-82F9-FD6B6BBADFB6}">
      <text>
        <r>
          <rPr>
            <b/>
            <sz val="9"/>
            <color indexed="81"/>
            <rFont val="Tahoma"/>
            <family val="2"/>
          </rPr>
          <t>Becky Dzingeleski:</t>
        </r>
        <r>
          <rPr>
            <sz val="9"/>
            <color indexed="81"/>
            <rFont val="Tahoma"/>
            <family val="2"/>
          </rPr>
          <t xml:space="preserve">
Per FOD is a new Unit.  Contributions began in 2018</t>
        </r>
      </text>
    </comment>
    <comment ref="BNN19" authorId="0" shapeId="0" xr:uid="{AAEE266F-0B35-484F-AD96-1E738181055B}">
      <text>
        <r>
          <rPr>
            <b/>
            <sz val="9"/>
            <color indexed="81"/>
            <rFont val="Tahoma"/>
            <family val="2"/>
          </rPr>
          <t>Becky Dzingeleski:</t>
        </r>
        <r>
          <rPr>
            <sz val="9"/>
            <color indexed="81"/>
            <rFont val="Tahoma"/>
            <family val="2"/>
          </rPr>
          <t xml:space="preserve">
Per FOD is a new Unit.  Contributions began in 2018</t>
        </r>
      </text>
    </comment>
    <comment ref="BNR19" authorId="0" shapeId="0" xr:uid="{FBAB8484-A879-4514-BE27-FBDDA4CE06C5}">
      <text>
        <r>
          <rPr>
            <b/>
            <sz val="9"/>
            <color indexed="81"/>
            <rFont val="Tahoma"/>
            <family val="2"/>
          </rPr>
          <t>Becky Dzingeleski:</t>
        </r>
        <r>
          <rPr>
            <sz val="9"/>
            <color indexed="81"/>
            <rFont val="Tahoma"/>
            <family val="2"/>
          </rPr>
          <t xml:space="preserve">
Per FOD is a new Unit.  Contributions began in 2018</t>
        </r>
      </text>
    </comment>
    <comment ref="BNV19" authorId="0" shapeId="0" xr:uid="{CD276D85-09E2-4170-B926-8E196CF614EC}">
      <text>
        <r>
          <rPr>
            <b/>
            <sz val="9"/>
            <color indexed="81"/>
            <rFont val="Tahoma"/>
            <family val="2"/>
          </rPr>
          <t>Becky Dzingeleski:</t>
        </r>
        <r>
          <rPr>
            <sz val="9"/>
            <color indexed="81"/>
            <rFont val="Tahoma"/>
            <family val="2"/>
          </rPr>
          <t xml:space="preserve">
Per FOD is a new Unit.  Contributions began in 2018</t>
        </r>
      </text>
    </comment>
    <comment ref="BNZ19" authorId="0" shapeId="0" xr:uid="{189EE20B-1C75-4872-BC77-B5309EE4D999}">
      <text>
        <r>
          <rPr>
            <b/>
            <sz val="9"/>
            <color indexed="81"/>
            <rFont val="Tahoma"/>
            <family val="2"/>
          </rPr>
          <t>Becky Dzingeleski:</t>
        </r>
        <r>
          <rPr>
            <sz val="9"/>
            <color indexed="81"/>
            <rFont val="Tahoma"/>
            <family val="2"/>
          </rPr>
          <t xml:space="preserve">
Per FOD is a new Unit.  Contributions began in 2018</t>
        </r>
      </text>
    </comment>
    <comment ref="BOD19" authorId="0" shapeId="0" xr:uid="{68628C6F-9106-4909-857B-4662EBABAECF}">
      <text>
        <r>
          <rPr>
            <b/>
            <sz val="9"/>
            <color indexed="81"/>
            <rFont val="Tahoma"/>
            <family val="2"/>
          </rPr>
          <t>Becky Dzingeleski:</t>
        </r>
        <r>
          <rPr>
            <sz val="9"/>
            <color indexed="81"/>
            <rFont val="Tahoma"/>
            <family val="2"/>
          </rPr>
          <t xml:space="preserve">
Per FOD is a new Unit.  Contributions began in 2018</t>
        </r>
      </text>
    </comment>
    <comment ref="BOH19" authorId="0" shapeId="0" xr:uid="{9FA5057B-5B33-432A-BCA8-E52F4A310D03}">
      <text>
        <r>
          <rPr>
            <b/>
            <sz val="9"/>
            <color indexed="81"/>
            <rFont val="Tahoma"/>
            <family val="2"/>
          </rPr>
          <t>Becky Dzingeleski:</t>
        </r>
        <r>
          <rPr>
            <sz val="9"/>
            <color indexed="81"/>
            <rFont val="Tahoma"/>
            <family val="2"/>
          </rPr>
          <t xml:space="preserve">
Per FOD is a new Unit.  Contributions began in 2018</t>
        </r>
      </text>
    </comment>
    <comment ref="BOL19" authorId="0" shapeId="0" xr:uid="{64AA2713-D561-40AC-B7F8-1550BC461CB3}">
      <text>
        <r>
          <rPr>
            <b/>
            <sz val="9"/>
            <color indexed="81"/>
            <rFont val="Tahoma"/>
            <family val="2"/>
          </rPr>
          <t>Becky Dzingeleski:</t>
        </r>
        <r>
          <rPr>
            <sz val="9"/>
            <color indexed="81"/>
            <rFont val="Tahoma"/>
            <family val="2"/>
          </rPr>
          <t xml:space="preserve">
Per FOD is a new Unit.  Contributions began in 2018</t>
        </r>
      </text>
    </comment>
    <comment ref="BOP19" authorId="0" shapeId="0" xr:uid="{9F08BB2F-DE30-4ECD-BF58-C3190115E1C7}">
      <text>
        <r>
          <rPr>
            <b/>
            <sz val="9"/>
            <color indexed="81"/>
            <rFont val="Tahoma"/>
            <family val="2"/>
          </rPr>
          <t>Becky Dzingeleski:</t>
        </r>
        <r>
          <rPr>
            <sz val="9"/>
            <color indexed="81"/>
            <rFont val="Tahoma"/>
            <family val="2"/>
          </rPr>
          <t xml:space="preserve">
Per FOD is a new Unit.  Contributions began in 2018</t>
        </r>
      </text>
    </comment>
    <comment ref="BOT19" authorId="0" shapeId="0" xr:uid="{206A0E0E-BBF3-4BBE-8ADE-904457BD4674}">
      <text>
        <r>
          <rPr>
            <b/>
            <sz val="9"/>
            <color indexed="81"/>
            <rFont val="Tahoma"/>
            <family val="2"/>
          </rPr>
          <t>Becky Dzingeleski:</t>
        </r>
        <r>
          <rPr>
            <sz val="9"/>
            <color indexed="81"/>
            <rFont val="Tahoma"/>
            <family val="2"/>
          </rPr>
          <t xml:space="preserve">
Per FOD is a new Unit.  Contributions began in 2018</t>
        </r>
      </text>
    </comment>
    <comment ref="BOX19" authorId="0" shapeId="0" xr:uid="{2DA5BEEE-130C-41A4-8A25-9D5532BF6CC7}">
      <text>
        <r>
          <rPr>
            <b/>
            <sz val="9"/>
            <color indexed="81"/>
            <rFont val="Tahoma"/>
            <family val="2"/>
          </rPr>
          <t>Becky Dzingeleski:</t>
        </r>
        <r>
          <rPr>
            <sz val="9"/>
            <color indexed="81"/>
            <rFont val="Tahoma"/>
            <family val="2"/>
          </rPr>
          <t xml:space="preserve">
Per FOD is a new Unit.  Contributions began in 2018</t>
        </r>
      </text>
    </comment>
    <comment ref="BPB19" authorId="0" shapeId="0" xr:uid="{EF774340-0A11-440C-9F59-46B30A4A1649}">
      <text>
        <r>
          <rPr>
            <b/>
            <sz val="9"/>
            <color indexed="81"/>
            <rFont val="Tahoma"/>
            <family val="2"/>
          </rPr>
          <t>Becky Dzingeleski:</t>
        </r>
        <r>
          <rPr>
            <sz val="9"/>
            <color indexed="81"/>
            <rFont val="Tahoma"/>
            <family val="2"/>
          </rPr>
          <t xml:space="preserve">
Per FOD is a new Unit.  Contributions began in 2018</t>
        </r>
      </text>
    </comment>
    <comment ref="BPF19" authorId="0" shapeId="0" xr:uid="{3EA07C45-B1AD-4C42-8001-859D417A46C7}">
      <text>
        <r>
          <rPr>
            <b/>
            <sz val="9"/>
            <color indexed="81"/>
            <rFont val="Tahoma"/>
            <family val="2"/>
          </rPr>
          <t>Becky Dzingeleski:</t>
        </r>
        <r>
          <rPr>
            <sz val="9"/>
            <color indexed="81"/>
            <rFont val="Tahoma"/>
            <family val="2"/>
          </rPr>
          <t xml:space="preserve">
Per FOD is a new Unit.  Contributions began in 2018</t>
        </r>
      </text>
    </comment>
    <comment ref="BPJ19" authorId="0" shapeId="0" xr:uid="{4C371E00-C9EB-4A0A-844B-16D661AE4977}">
      <text>
        <r>
          <rPr>
            <b/>
            <sz val="9"/>
            <color indexed="81"/>
            <rFont val="Tahoma"/>
            <family val="2"/>
          </rPr>
          <t>Becky Dzingeleski:</t>
        </r>
        <r>
          <rPr>
            <sz val="9"/>
            <color indexed="81"/>
            <rFont val="Tahoma"/>
            <family val="2"/>
          </rPr>
          <t xml:space="preserve">
Per FOD is a new Unit.  Contributions began in 2018</t>
        </r>
      </text>
    </comment>
    <comment ref="BPN19" authorId="0" shapeId="0" xr:uid="{D5C8FA5E-7814-49CE-82CC-C0194BCFAA29}">
      <text>
        <r>
          <rPr>
            <b/>
            <sz val="9"/>
            <color indexed="81"/>
            <rFont val="Tahoma"/>
            <family val="2"/>
          </rPr>
          <t>Becky Dzingeleski:</t>
        </r>
        <r>
          <rPr>
            <sz val="9"/>
            <color indexed="81"/>
            <rFont val="Tahoma"/>
            <family val="2"/>
          </rPr>
          <t xml:space="preserve">
Per FOD is a new Unit.  Contributions began in 2018</t>
        </r>
      </text>
    </comment>
    <comment ref="BPR19" authorId="0" shapeId="0" xr:uid="{5323A471-9EEA-4B88-A688-23FA0DE45470}">
      <text>
        <r>
          <rPr>
            <b/>
            <sz val="9"/>
            <color indexed="81"/>
            <rFont val="Tahoma"/>
            <family val="2"/>
          </rPr>
          <t>Becky Dzingeleski:</t>
        </r>
        <r>
          <rPr>
            <sz val="9"/>
            <color indexed="81"/>
            <rFont val="Tahoma"/>
            <family val="2"/>
          </rPr>
          <t xml:space="preserve">
Per FOD is a new Unit.  Contributions began in 2018</t>
        </r>
      </text>
    </comment>
    <comment ref="BPV19" authorId="0" shapeId="0" xr:uid="{46FADDC5-594A-4FE2-8BE1-EDCF167AB637}">
      <text>
        <r>
          <rPr>
            <b/>
            <sz val="9"/>
            <color indexed="81"/>
            <rFont val="Tahoma"/>
            <family val="2"/>
          </rPr>
          <t>Becky Dzingeleski:</t>
        </r>
        <r>
          <rPr>
            <sz val="9"/>
            <color indexed="81"/>
            <rFont val="Tahoma"/>
            <family val="2"/>
          </rPr>
          <t xml:space="preserve">
Per FOD is a new Unit.  Contributions began in 2018</t>
        </r>
      </text>
    </comment>
    <comment ref="BPZ19" authorId="0" shapeId="0" xr:uid="{D6270C2C-B60E-43E5-AD09-73594310E3C5}">
      <text>
        <r>
          <rPr>
            <b/>
            <sz val="9"/>
            <color indexed="81"/>
            <rFont val="Tahoma"/>
            <family val="2"/>
          </rPr>
          <t>Becky Dzingeleski:</t>
        </r>
        <r>
          <rPr>
            <sz val="9"/>
            <color indexed="81"/>
            <rFont val="Tahoma"/>
            <family val="2"/>
          </rPr>
          <t xml:space="preserve">
Per FOD is a new Unit.  Contributions began in 2018</t>
        </r>
      </text>
    </comment>
    <comment ref="BQD19" authorId="0" shapeId="0" xr:uid="{2592A12F-D4BB-40B9-9BC7-6E54B5761972}">
      <text>
        <r>
          <rPr>
            <b/>
            <sz val="9"/>
            <color indexed="81"/>
            <rFont val="Tahoma"/>
            <family val="2"/>
          </rPr>
          <t>Becky Dzingeleski:</t>
        </r>
        <r>
          <rPr>
            <sz val="9"/>
            <color indexed="81"/>
            <rFont val="Tahoma"/>
            <family val="2"/>
          </rPr>
          <t xml:space="preserve">
Per FOD is a new Unit.  Contributions began in 2018</t>
        </r>
      </text>
    </comment>
    <comment ref="BQH19" authorId="0" shapeId="0" xr:uid="{87BBA21D-9F4E-4C87-B8FC-4C136E6D95E9}">
      <text>
        <r>
          <rPr>
            <b/>
            <sz val="9"/>
            <color indexed="81"/>
            <rFont val="Tahoma"/>
            <family val="2"/>
          </rPr>
          <t>Becky Dzingeleski:</t>
        </r>
        <r>
          <rPr>
            <sz val="9"/>
            <color indexed="81"/>
            <rFont val="Tahoma"/>
            <family val="2"/>
          </rPr>
          <t xml:space="preserve">
Per FOD is a new Unit.  Contributions began in 2018</t>
        </r>
      </text>
    </comment>
    <comment ref="BQL19" authorId="0" shapeId="0" xr:uid="{39F692CF-5EBF-4C97-8E13-EAC39BF6A800}">
      <text>
        <r>
          <rPr>
            <b/>
            <sz val="9"/>
            <color indexed="81"/>
            <rFont val="Tahoma"/>
            <family val="2"/>
          </rPr>
          <t>Becky Dzingeleski:</t>
        </r>
        <r>
          <rPr>
            <sz val="9"/>
            <color indexed="81"/>
            <rFont val="Tahoma"/>
            <family val="2"/>
          </rPr>
          <t xml:space="preserve">
Per FOD is a new Unit.  Contributions began in 2018</t>
        </r>
      </text>
    </comment>
    <comment ref="BQP19" authorId="0" shapeId="0" xr:uid="{B00BC0F5-B74D-4B0F-B1B0-D3AEA481AF0C}">
      <text>
        <r>
          <rPr>
            <b/>
            <sz val="9"/>
            <color indexed="81"/>
            <rFont val="Tahoma"/>
            <family val="2"/>
          </rPr>
          <t>Becky Dzingeleski:</t>
        </r>
        <r>
          <rPr>
            <sz val="9"/>
            <color indexed="81"/>
            <rFont val="Tahoma"/>
            <family val="2"/>
          </rPr>
          <t xml:space="preserve">
Per FOD is a new Unit.  Contributions began in 2018</t>
        </r>
      </text>
    </comment>
    <comment ref="BQT19" authorId="0" shapeId="0" xr:uid="{405C5A7D-8A0D-4B8F-980D-4D13D0C84B31}">
      <text>
        <r>
          <rPr>
            <b/>
            <sz val="9"/>
            <color indexed="81"/>
            <rFont val="Tahoma"/>
            <family val="2"/>
          </rPr>
          <t>Becky Dzingeleski:</t>
        </r>
        <r>
          <rPr>
            <sz val="9"/>
            <color indexed="81"/>
            <rFont val="Tahoma"/>
            <family val="2"/>
          </rPr>
          <t xml:space="preserve">
Per FOD is a new Unit.  Contributions began in 2018</t>
        </r>
      </text>
    </comment>
    <comment ref="BQX19" authorId="0" shapeId="0" xr:uid="{2293A509-A48F-4572-9652-E89488180D20}">
      <text>
        <r>
          <rPr>
            <b/>
            <sz val="9"/>
            <color indexed="81"/>
            <rFont val="Tahoma"/>
            <family val="2"/>
          </rPr>
          <t>Becky Dzingeleski:</t>
        </r>
        <r>
          <rPr>
            <sz val="9"/>
            <color indexed="81"/>
            <rFont val="Tahoma"/>
            <family val="2"/>
          </rPr>
          <t xml:space="preserve">
Per FOD is a new Unit.  Contributions began in 2018</t>
        </r>
      </text>
    </comment>
    <comment ref="BRB19" authorId="0" shapeId="0" xr:uid="{09341CE9-DF3D-4FBE-8327-4B6D101643B9}">
      <text>
        <r>
          <rPr>
            <b/>
            <sz val="9"/>
            <color indexed="81"/>
            <rFont val="Tahoma"/>
            <family val="2"/>
          </rPr>
          <t>Becky Dzingeleski:</t>
        </r>
        <r>
          <rPr>
            <sz val="9"/>
            <color indexed="81"/>
            <rFont val="Tahoma"/>
            <family val="2"/>
          </rPr>
          <t xml:space="preserve">
Per FOD is a new Unit.  Contributions began in 2018</t>
        </r>
      </text>
    </comment>
    <comment ref="BRF19" authorId="0" shapeId="0" xr:uid="{9A5E0A9B-2E8A-4612-A38F-684F0B52AD00}">
      <text>
        <r>
          <rPr>
            <b/>
            <sz val="9"/>
            <color indexed="81"/>
            <rFont val="Tahoma"/>
            <family val="2"/>
          </rPr>
          <t>Becky Dzingeleski:</t>
        </r>
        <r>
          <rPr>
            <sz val="9"/>
            <color indexed="81"/>
            <rFont val="Tahoma"/>
            <family val="2"/>
          </rPr>
          <t xml:space="preserve">
Per FOD is a new Unit.  Contributions began in 2018</t>
        </r>
      </text>
    </comment>
    <comment ref="BRJ19" authorId="0" shapeId="0" xr:uid="{0BADA242-3620-4206-9268-B965CA9BAA55}">
      <text>
        <r>
          <rPr>
            <b/>
            <sz val="9"/>
            <color indexed="81"/>
            <rFont val="Tahoma"/>
            <family val="2"/>
          </rPr>
          <t>Becky Dzingeleski:</t>
        </r>
        <r>
          <rPr>
            <sz val="9"/>
            <color indexed="81"/>
            <rFont val="Tahoma"/>
            <family val="2"/>
          </rPr>
          <t xml:space="preserve">
Per FOD is a new Unit.  Contributions began in 2018</t>
        </r>
      </text>
    </comment>
    <comment ref="BRN19" authorId="0" shapeId="0" xr:uid="{B1E67A9E-38CD-48E1-809A-523EAADCFC95}">
      <text>
        <r>
          <rPr>
            <b/>
            <sz val="9"/>
            <color indexed="81"/>
            <rFont val="Tahoma"/>
            <family val="2"/>
          </rPr>
          <t>Becky Dzingeleski:</t>
        </r>
        <r>
          <rPr>
            <sz val="9"/>
            <color indexed="81"/>
            <rFont val="Tahoma"/>
            <family val="2"/>
          </rPr>
          <t xml:space="preserve">
Per FOD is a new Unit.  Contributions began in 2018</t>
        </r>
      </text>
    </comment>
    <comment ref="BRR19" authorId="0" shapeId="0" xr:uid="{B0C0F1F8-8F8D-4035-B3F3-871952F41AA7}">
      <text>
        <r>
          <rPr>
            <b/>
            <sz val="9"/>
            <color indexed="81"/>
            <rFont val="Tahoma"/>
            <family val="2"/>
          </rPr>
          <t>Becky Dzingeleski:</t>
        </r>
        <r>
          <rPr>
            <sz val="9"/>
            <color indexed="81"/>
            <rFont val="Tahoma"/>
            <family val="2"/>
          </rPr>
          <t xml:space="preserve">
Per FOD is a new Unit.  Contributions began in 2018</t>
        </r>
      </text>
    </comment>
    <comment ref="BRV19" authorId="0" shapeId="0" xr:uid="{4AFA33FE-4BEE-4231-8266-1815660B0752}">
      <text>
        <r>
          <rPr>
            <b/>
            <sz val="9"/>
            <color indexed="81"/>
            <rFont val="Tahoma"/>
            <family val="2"/>
          </rPr>
          <t>Becky Dzingeleski:</t>
        </r>
        <r>
          <rPr>
            <sz val="9"/>
            <color indexed="81"/>
            <rFont val="Tahoma"/>
            <family val="2"/>
          </rPr>
          <t xml:space="preserve">
Per FOD is a new Unit.  Contributions began in 2018</t>
        </r>
      </text>
    </comment>
    <comment ref="BRZ19" authorId="0" shapeId="0" xr:uid="{05EB1DE6-943B-4A06-B39D-3DA51D84D948}">
      <text>
        <r>
          <rPr>
            <b/>
            <sz val="9"/>
            <color indexed="81"/>
            <rFont val="Tahoma"/>
            <family val="2"/>
          </rPr>
          <t>Becky Dzingeleski:</t>
        </r>
        <r>
          <rPr>
            <sz val="9"/>
            <color indexed="81"/>
            <rFont val="Tahoma"/>
            <family val="2"/>
          </rPr>
          <t xml:space="preserve">
Per FOD is a new Unit.  Contributions began in 2018</t>
        </r>
      </text>
    </comment>
    <comment ref="BSD19" authorId="0" shapeId="0" xr:uid="{5B342D4D-3730-4832-9E88-CAEA9A162014}">
      <text>
        <r>
          <rPr>
            <b/>
            <sz val="9"/>
            <color indexed="81"/>
            <rFont val="Tahoma"/>
            <family val="2"/>
          </rPr>
          <t>Becky Dzingeleski:</t>
        </r>
        <r>
          <rPr>
            <sz val="9"/>
            <color indexed="81"/>
            <rFont val="Tahoma"/>
            <family val="2"/>
          </rPr>
          <t xml:space="preserve">
Per FOD is a new Unit.  Contributions began in 2018</t>
        </r>
      </text>
    </comment>
    <comment ref="BSH19" authorId="0" shapeId="0" xr:uid="{730F31EC-5004-4F22-BC73-EE7D04886223}">
      <text>
        <r>
          <rPr>
            <b/>
            <sz val="9"/>
            <color indexed="81"/>
            <rFont val="Tahoma"/>
            <family val="2"/>
          </rPr>
          <t>Becky Dzingeleski:</t>
        </r>
        <r>
          <rPr>
            <sz val="9"/>
            <color indexed="81"/>
            <rFont val="Tahoma"/>
            <family val="2"/>
          </rPr>
          <t xml:space="preserve">
Per FOD is a new Unit.  Contributions began in 2018</t>
        </r>
      </text>
    </comment>
    <comment ref="BSL19" authorId="0" shapeId="0" xr:uid="{E0603D99-AA04-4629-A6EE-07F6BD506AAF}">
      <text>
        <r>
          <rPr>
            <b/>
            <sz val="9"/>
            <color indexed="81"/>
            <rFont val="Tahoma"/>
            <family val="2"/>
          </rPr>
          <t>Becky Dzingeleski:</t>
        </r>
        <r>
          <rPr>
            <sz val="9"/>
            <color indexed="81"/>
            <rFont val="Tahoma"/>
            <family val="2"/>
          </rPr>
          <t xml:space="preserve">
Per FOD is a new Unit.  Contributions began in 2018</t>
        </r>
      </text>
    </comment>
    <comment ref="BSP19" authorId="0" shapeId="0" xr:uid="{8F344B7A-9DA0-4067-BA81-5A05010346FB}">
      <text>
        <r>
          <rPr>
            <b/>
            <sz val="9"/>
            <color indexed="81"/>
            <rFont val="Tahoma"/>
            <family val="2"/>
          </rPr>
          <t>Becky Dzingeleski:</t>
        </r>
        <r>
          <rPr>
            <sz val="9"/>
            <color indexed="81"/>
            <rFont val="Tahoma"/>
            <family val="2"/>
          </rPr>
          <t xml:space="preserve">
Per FOD is a new Unit.  Contributions began in 2018</t>
        </r>
      </text>
    </comment>
    <comment ref="BST19" authorId="0" shapeId="0" xr:uid="{72928C1D-F9D4-4DBC-9AF7-C9C8FAF3CA6B}">
      <text>
        <r>
          <rPr>
            <b/>
            <sz val="9"/>
            <color indexed="81"/>
            <rFont val="Tahoma"/>
            <family val="2"/>
          </rPr>
          <t>Becky Dzingeleski:</t>
        </r>
        <r>
          <rPr>
            <sz val="9"/>
            <color indexed="81"/>
            <rFont val="Tahoma"/>
            <family val="2"/>
          </rPr>
          <t xml:space="preserve">
Per FOD is a new Unit.  Contributions began in 2018</t>
        </r>
      </text>
    </comment>
    <comment ref="BSX19" authorId="0" shapeId="0" xr:uid="{6050FC64-E7EB-4387-9A13-42A0EEE09148}">
      <text>
        <r>
          <rPr>
            <b/>
            <sz val="9"/>
            <color indexed="81"/>
            <rFont val="Tahoma"/>
            <family val="2"/>
          </rPr>
          <t>Becky Dzingeleski:</t>
        </r>
        <r>
          <rPr>
            <sz val="9"/>
            <color indexed="81"/>
            <rFont val="Tahoma"/>
            <family val="2"/>
          </rPr>
          <t xml:space="preserve">
Per FOD is a new Unit.  Contributions began in 2018</t>
        </r>
      </text>
    </comment>
    <comment ref="BTB19" authorId="0" shapeId="0" xr:uid="{595895E9-8E28-403C-A79E-3EAD814FDF4A}">
      <text>
        <r>
          <rPr>
            <b/>
            <sz val="9"/>
            <color indexed="81"/>
            <rFont val="Tahoma"/>
            <family val="2"/>
          </rPr>
          <t>Becky Dzingeleski:</t>
        </r>
        <r>
          <rPr>
            <sz val="9"/>
            <color indexed="81"/>
            <rFont val="Tahoma"/>
            <family val="2"/>
          </rPr>
          <t xml:space="preserve">
Per FOD is a new Unit.  Contributions began in 2018</t>
        </r>
      </text>
    </comment>
    <comment ref="BTF19" authorId="0" shapeId="0" xr:uid="{8CE09C98-2C9F-44FE-8FB9-ED7FD75E8DFA}">
      <text>
        <r>
          <rPr>
            <b/>
            <sz val="9"/>
            <color indexed="81"/>
            <rFont val="Tahoma"/>
            <family val="2"/>
          </rPr>
          <t>Becky Dzingeleski:</t>
        </r>
        <r>
          <rPr>
            <sz val="9"/>
            <color indexed="81"/>
            <rFont val="Tahoma"/>
            <family val="2"/>
          </rPr>
          <t xml:space="preserve">
Per FOD is a new Unit.  Contributions began in 2018</t>
        </r>
      </text>
    </comment>
    <comment ref="BTJ19" authorId="0" shapeId="0" xr:uid="{93004E76-7884-4D2E-8B83-CB0DB3D88F92}">
      <text>
        <r>
          <rPr>
            <b/>
            <sz val="9"/>
            <color indexed="81"/>
            <rFont val="Tahoma"/>
            <family val="2"/>
          </rPr>
          <t>Becky Dzingeleski:</t>
        </r>
        <r>
          <rPr>
            <sz val="9"/>
            <color indexed="81"/>
            <rFont val="Tahoma"/>
            <family val="2"/>
          </rPr>
          <t xml:space="preserve">
Per FOD is a new Unit.  Contributions began in 2018</t>
        </r>
      </text>
    </comment>
    <comment ref="BTN19" authorId="0" shapeId="0" xr:uid="{892773AC-A07D-4A60-B270-B2D380B9EEC8}">
      <text>
        <r>
          <rPr>
            <b/>
            <sz val="9"/>
            <color indexed="81"/>
            <rFont val="Tahoma"/>
            <family val="2"/>
          </rPr>
          <t>Becky Dzingeleski:</t>
        </r>
        <r>
          <rPr>
            <sz val="9"/>
            <color indexed="81"/>
            <rFont val="Tahoma"/>
            <family val="2"/>
          </rPr>
          <t xml:space="preserve">
Per FOD is a new Unit.  Contributions began in 2018</t>
        </r>
      </text>
    </comment>
    <comment ref="BTR19" authorId="0" shapeId="0" xr:uid="{39A935CB-3687-4795-AE18-37047FBEF934}">
      <text>
        <r>
          <rPr>
            <b/>
            <sz val="9"/>
            <color indexed="81"/>
            <rFont val="Tahoma"/>
            <family val="2"/>
          </rPr>
          <t>Becky Dzingeleski:</t>
        </r>
        <r>
          <rPr>
            <sz val="9"/>
            <color indexed="81"/>
            <rFont val="Tahoma"/>
            <family val="2"/>
          </rPr>
          <t xml:space="preserve">
Per FOD is a new Unit.  Contributions began in 2018</t>
        </r>
      </text>
    </comment>
    <comment ref="BTV19" authorId="0" shapeId="0" xr:uid="{FDD03F5A-D58D-4EED-B488-77F6A01CC3C4}">
      <text>
        <r>
          <rPr>
            <b/>
            <sz val="9"/>
            <color indexed="81"/>
            <rFont val="Tahoma"/>
            <family val="2"/>
          </rPr>
          <t>Becky Dzingeleski:</t>
        </r>
        <r>
          <rPr>
            <sz val="9"/>
            <color indexed="81"/>
            <rFont val="Tahoma"/>
            <family val="2"/>
          </rPr>
          <t xml:space="preserve">
Per FOD is a new Unit.  Contributions began in 2018</t>
        </r>
      </text>
    </comment>
    <comment ref="BTZ19" authorId="0" shapeId="0" xr:uid="{E785C8FE-E922-4B7D-A169-6C1D9802B1F5}">
      <text>
        <r>
          <rPr>
            <b/>
            <sz val="9"/>
            <color indexed="81"/>
            <rFont val="Tahoma"/>
            <family val="2"/>
          </rPr>
          <t>Becky Dzingeleski:</t>
        </r>
        <r>
          <rPr>
            <sz val="9"/>
            <color indexed="81"/>
            <rFont val="Tahoma"/>
            <family val="2"/>
          </rPr>
          <t xml:space="preserve">
Per FOD is a new Unit.  Contributions began in 2018</t>
        </r>
      </text>
    </comment>
    <comment ref="BUD19" authorId="0" shapeId="0" xr:uid="{8968AA1A-A3B7-42BE-8515-D0CAE948FC83}">
      <text>
        <r>
          <rPr>
            <b/>
            <sz val="9"/>
            <color indexed="81"/>
            <rFont val="Tahoma"/>
            <family val="2"/>
          </rPr>
          <t>Becky Dzingeleski:</t>
        </r>
        <r>
          <rPr>
            <sz val="9"/>
            <color indexed="81"/>
            <rFont val="Tahoma"/>
            <family val="2"/>
          </rPr>
          <t xml:space="preserve">
Per FOD is a new Unit.  Contributions began in 2018</t>
        </r>
      </text>
    </comment>
    <comment ref="BUH19" authorId="0" shapeId="0" xr:uid="{CEF62025-0F8C-4E1F-AAC9-8E929A6FD63F}">
      <text>
        <r>
          <rPr>
            <b/>
            <sz val="9"/>
            <color indexed="81"/>
            <rFont val="Tahoma"/>
            <family val="2"/>
          </rPr>
          <t>Becky Dzingeleski:</t>
        </r>
        <r>
          <rPr>
            <sz val="9"/>
            <color indexed="81"/>
            <rFont val="Tahoma"/>
            <family val="2"/>
          </rPr>
          <t xml:space="preserve">
Per FOD is a new Unit.  Contributions began in 2018</t>
        </r>
      </text>
    </comment>
    <comment ref="BUL19" authorId="0" shapeId="0" xr:uid="{DDE476E9-F646-43B6-A32A-F80FF053B13B}">
      <text>
        <r>
          <rPr>
            <b/>
            <sz val="9"/>
            <color indexed="81"/>
            <rFont val="Tahoma"/>
            <family val="2"/>
          </rPr>
          <t>Becky Dzingeleski:</t>
        </r>
        <r>
          <rPr>
            <sz val="9"/>
            <color indexed="81"/>
            <rFont val="Tahoma"/>
            <family val="2"/>
          </rPr>
          <t xml:space="preserve">
Per FOD is a new Unit.  Contributions began in 2018</t>
        </r>
      </text>
    </comment>
    <comment ref="BUP19" authorId="0" shapeId="0" xr:uid="{F7661FAA-C72C-47B1-9895-C31D64893DD0}">
      <text>
        <r>
          <rPr>
            <b/>
            <sz val="9"/>
            <color indexed="81"/>
            <rFont val="Tahoma"/>
            <family val="2"/>
          </rPr>
          <t>Becky Dzingeleski:</t>
        </r>
        <r>
          <rPr>
            <sz val="9"/>
            <color indexed="81"/>
            <rFont val="Tahoma"/>
            <family val="2"/>
          </rPr>
          <t xml:space="preserve">
Per FOD is a new Unit.  Contributions began in 2018</t>
        </r>
      </text>
    </comment>
    <comment ref="BUT19" authorId="0" shapeId="0" xr:uid="{CD5A0321-324B-444A-BE8F-4140B5B654BF}">
      <text>
        <r>
          <rPr>
            <b/>
            <sz val="9"/>
            <color indexed="81"/>
            <rFont val="Tahoma"/>
            <family val="2"/>
          </rPr>
          <t>Becky Dzingeleski:</t>
        </r>
        <r>
          <rPr>
            <sz val="9"/>
            <color indexed="81"/>
            <rFont val="Tahoma"/>
            <family val="2"/>
          </rPr>
          <t xml:space="preserve">
Per FOD is a new Unit.  Contributions began in 2018</t>
        </r>
      </text>
    </comment>
    <comment ref="BUX19" authorId="0" shapeId="0" xr:uid="{D0524076-64DC-4583-929C-ABEA7490D89A}">
      <text>
        <r>
          <rPr>
            <b/>
            <sz val="9"/>
            <color indexed="81"/>
            <rFont val="Tahoma"/>
            <family val="2"/>
          </rPr>
          <t>Becky Dzingeleski:</t>
        </r>
        <r>
          <rPr>
            <sz val="9"/>
            <color indexed="81"/>
            <rFont val="Tahoma"/>
            <family val="2"/>
          </rPr>
          <t xml:space="preserve">
Per FOD is a new Unit.  Contributions began in 2018</t>
        </r>
      </text>
    </comment>
    <comment ref="BVB19" authorId="0" shapeId="0" xr:uid="{5F39888B-349C-4BBC-9059-DAE71571E69B}">
      <text>
        <r>
          <rPr>
            <b/>
            <sz val="9"/>
            <color indexed="81"/>
            <rFont val="Tahoma"/>
            <family val="2"/>
          </rPr>
          <t>Becky Dzingeleski:</t>
        </r>
        <r>
          <rPr>
            <sz val="9"/>
            <color indexed="81"/>
            <rFont val="Tahoma"/>
            <family val="2"/>
          </rPr>
          <t xml:space="preserve">
Per FOD is a new Unit.  Contributions began in 2018</t>
        </r>
      </text>
    </comment>
    <comment ref="BVF19" authorId="0" shapeId="0" xr:uid="{260AFEBF-5A06-4CFF-9DD3-E29C5D708400}">
      <text>
        <r>
          <rPr>
            <b/>
            <sz val="9"/>
            <color indexed="81"/>
            <rFont val="Tahoma"/>
            <family val="2"/>
          </rPr>
          <t>Becky Dzingeleski:</t>
        </r>
        <r>
          <rPr>
            <sz val="9"/>
            <color indexed="81"/>
            <rFont val="Tahoma"/>
            <family val="2"/>
          </rPr>
          <t xml:space="preserve">
Per FOD is a new Unit.  Contributions began in 2018</t>
        </r>
      </text>
    </comment>
    <comment ref="BVJ19" authorId="0" shapeId="0" xr:uid="{7CE78680-464A-4376-AAE0-AAC6124DBBD6}">
      <text>
        <r>
          <rPr>
            <b/>
            <sz val="9"/>
            <color indexed="81"/>
            <rFont val="Tahoma"/>
            <family val="2"/>
          </rPr>
          <t>Becky Dzingeleski:</t>
        </r>
        <r>
          <rPr>
            <sz val="9"/>
            <color indexed="81"/>
            <rFont val="Tahoma"/>
            <family val="2"/>
          </rPr>
          <t xml:space="preserve">
Per FOD is a new Unit.  Contributions began in 2018</t>
        </r>
      </text>
    </comment>
    <comment ref="BVN19" authorId="0" shapeId="0" xr:uid="{A4C3A5A5-F7E7-4554-8EEA-09DAF5EDD492}">
      <text>
        <r>
          <rPr>
            <b/>
            <sz val="9"/>
            <color indexed="81"/>
            <rFont val="Tahoma"/>
            <family val="2"/>
          </rPr>
          <t>Becky Dzingeleski:</t>
        </r>
        <r>
          <rPr>
            <sz val="9"/>
            <color indexed="81"/>
            <rFont val="Tahoma"/>
            <family val="2"/>
          </rPr>
          <t xml:space="preserve">
Per FOD is a new Unit.  Contributions began in 2018</t>
        </r>
      </text>
    </comment>
    <comment ref="BVR19" authorId="0" shapeId="0" xr:uid="{0D7ABE03-7B25-4245-BE7C-575CA96E59C4}">
      <text>
        <r>
          <rPr>
            <b/>
            <sz val="9"/>
            <color indexed="81"/>
            <rFont val="Tahoma"/>
            <family val="2"/>
          </rPr>
          <t>Becky Dzingeleski:</t>
        </r>
        <r>
          <rPr>
            <sz val="9"/>
            <color indexed="81"/>
            <rFont val="Tahoma"/>
            <family val="2"/>
          </rPr>
          <t xml:space="preserve">
Per FOD is a new Unit.  Contributions began in 2018</t>
        </r>
      </text>
    </comment>
    <comment ref="BVV19" authorId="0" shapeId="0" xr:uid="{E422210E-B4F5-490D-AF56-8BC275FFF0F8}">
      <text>
        <r>
          <rPr>
            <b/>
            <sz val="9"/>
            <color indexed="81"/>
            <rFont val="Tahoma"/>
            <family val="2"/>
          </rPr>
          <t>Becky Dzingeleski:</t>
        </r>
        <r>
          <rPr>
            <sz val="9"/>
            <color indexed="81"/>
            <rFont val="Tahoma"/>
            <family val="2"/>
          </rPr>
          <t xml:space="preserve">
Per FOD is a new Unit.  Contributions began in 2018</t>
        </r>
      </text>
    </comment>
    <comment ref="BVZ19" authorId="0" shapeId="0" xr:uid="{D70FB839-E927-467D-BA67-217A95BDEB8E}">
      <text>
        <r>
          <rPr>
            <b/>
            <sz val="9"/>
            <color indexed="81"/>
            <rFont val="Tahoma"/>
            <family val="2"/>
          </rPr>
          <t>Becky Dzingeleski:</t>
        </r>
        <r>
          <rPr>
            <sz val="9"/>
            <color indexed="81"/>
            <rFont val="Tahoma"/>
            <family val="2"/>
          </rPr>
          <t xml:space="preserve">
Per FOD is a new Unit.  Contributions began in 2018</t>
        </r>
      </text>
    </comment>
    <comment ref="BWD19" authorId="0" shapeId="0" xr:uid="{A6CE5C90-881E-4EED-BB8C-F6D94BF4B4D6}">
      <text>
        <r>
          <rPr>
            <b/>
            <sz val="9"/>
            <color indexed="81"/>
            <rFont val="Tahoma"/>
            <family val="2"/>
          </rPr>
          <t>Becky Dzingeleski:</t>
        </r>
        <r>
          <rPr>
            <sz val="9"/>
            <color indexed="81"/>
            <rFont val="Tahoma"/>
            <family val="2"/>
          </rPr>
          <t xml:space="preserve">
Per FOD is a new Unit.  Contributions began in 2018</t>
        </r>
      </text>
    </comment>
    <comment ref="BWH19" authorId="0" shapeId="0" xr:uid="{9CE0FAB0-25DF-4B44-B1B5-A2F0EA9A0C3C}">
      <text>
        <r>
          <rPr>
            <b/>
            <sz val="9"/>
            <color indexed="81"/>
            <rFont val="Tahoma"/>
            <family val="2"/>
          </rPr>
          <t>Becky Dzingeleski:</t>
        </r>
        <r>
          <rPr>
            <sz val="9"/>
            <color indexed="81"/>
            <rFont val="Tahoma"/>
            <family val="2"/>
          </rPr>
          <t xml:space="preserve">
Per FOD is a new Unit.  Contributions began in 2018</t>
        </r>
      </text>
    </comment>
    <comment ref="BWL19" authorId="0" shapeId="0" xr:uid="{56DA7F3A-F45F-454F-8747-127C9364F257}">
      <text>
        <r>
          <rPr>
            <b/>
            <sz val="9"/>
            <color indexed="81"/>
            <rFont val="Tahoma"/>
            <family val="2"/>
          </rPr>
          <t>Becky Dzingeleski:</t>
        </r>
        <r>
          <rPr>
            <sz val="9"/>
            <color indexed="81"/>
            <rFont val="Tahoma"/>
            <family val="2"/>
          </rPr>
          <t xml:space="preserve">
Per FOD is a new Unit.  Contributions began in 2018</t>
        </r>
      </text>
    </comment>
    <comment ref="BWP19" authorId="0" shapeId="0" xr:uid="{3879AFF2-D688-460A-8EB9-AB8BC0A3C0AE}">
      <text>
        <r>
          <rPr>
            <b/>
            <sz val="9"/>
            <color indexed="81"/>
            <rFont val="Tahoma"/>
            <family val="2"/>
          </rPr>
          <t>Becky Dzingeleski:</t>
        </r>
        <r>
          <rPr>
            <sz val="9"/>
            <color indexed="81"/>
            <rFont val="Tahoma"/>
            <family val="2"/>
          </rPr>
          <t xml:space="preserve">
Per FOD is a new Unit.  Contributions began in 2018</t>
        </r>
      </text>
    </comment>
    <comment ref="BWT19" authorId="0" shapeId="0" xr:uid="{D8A5E581-CE10-47FF-97A1-A7E3A4BC4C4B}">
      <text>
        <r>
          <rPr>
            <b/>
            <sz val="9"/>
            <color indexed="81"/>
            <rFont val="Tahoma"/>
            <family val="2"/>
          </rPr>
          <t>Becky Dzingeleski:</t>
        </r>
        <r>
          <rPr>
            <sz val="9"/>
            <color indexed="81"/>
            <rFont val="Tahoma"/>
            <family val="2"/>
          </rPr>
          <t xml:space="preserve">
Per FOD is a new Unit.  Contributions began in 2018</t>
        </r>
      </text>
    </comment>
    <comment ref="BWX19" authorId="0" shapeId="0" xr:uid="{FB4F05DD-AEDE-441B-980C-259E70FC1F8A}">
      <text>
        <r>
          <rPr>
            <b/>
            <sz val="9"/>
            <color indexed="81"/>
            <rFont val="Tahoma"/>
            <family val="2"/>
          </rPr>
          <t>Becky Dzingeleski:</t>
        </r>
        <r>
          <rPr>
            <sz val="9"/>
            <color indexed="81"/>
            <rFont val="Tahoma"/>
            <family val="2"/>
          </rPr>
          <t xml:space="preserve">
Per FOD is a new Unit.  Contributions began in 2018</t>
        </r>
      </text>
    </comment>
    <comment ref="BXB19" authorId="0" shapeId="0" xr:uid="{CA89A269-A796-4830-B079-388AE3A04F0F}">
      <text>
        <r>
          <rPr>
            <b/>
            <sz val="9"/>
            <color indexed="81"/>
            <rFont val="Tahoma"/>
            <family val="2"/>
          </rPr>
          <t>Becky Dzingeleski:</t>
        </r>
        <r>
          <rPr>
            <sz val="9"/>
            <color indexed="81"/>
            <rFont val="Tahoma"/>
            <family val="2"/>
          </rPr>
          <t xml:space="preserve">
Per FOD is a new Unit.  Contributions began in 2018</t>
        </r>
      </text>
    </comment>
    <comment ref="BXF19" authorId="0" shapeId="0" xr:uid="{6ACB01E0-0E6C-4784-BAEE-CFB79388A682}">
      <text>
        <r>
          <rPr>
            <b/>
            <sz val="9"/>
            <color indexed="81"/>
            <rFont val="Tahoma"/>
            <family val="2"/>
          </rPr>
          <t>Becky Dzingeleski:</t>
        </r>
        <r>
          <rPr>
            <sz val="9"/>
            <color indexed="81"/>
            <rFont val="Tahoma"/>
            <family val="2"/>
          </rPr>
          <t xml:space="preserve">
Per FOD is a new Unit.  Contributions began in 2018</t>
        </r>
      </text>
    </comment>
    <comment ref="BXJ19" authorId="0" shapeId="0" xr:uid="{B3006A9B-06E1-4060-996F-B437673646D5}">
      <text>
        <r>
          <rPr>
            <b/>
            <sz val="9"/>
            <color indexed="81"/>
            <rFont val="Tahoma"/>
            <family val="2"/>
          </rPr>
          <t>Becky Dzingeleski:</t>
        </r>
        <r>
          <rPr>
            <sz val="9"/>
            <color indexed="81"/>
            <rFont val="Tahoma"/>
            <family val="2"/>
          </rPr>
          <t xml:space="preserve">
Per FOD is a new Unit.  Contributions began in 2018</t>
        </r>
      </text>
    </comment>
    <comment ref="BXN19" authorId="0" shapeId="0" xr:uid="{B82FB335-2DCA-4783-B656-EA8E145DC358}">
      <text>
        <r>
          <rPr>
            <b/>
            <sz val="9"/>
            <color indexed="81"/>
            <rFont val="Tahoma"/>
            <family val="2"/>
          </rPr>
          <t>Becky Dzingeleski:</t>
        </r>
        <r>
          <rPr>
            <sz val="9"/>
            <color indexed="81"/>
            <rFont val="Tahoma"/>
            <family val="2"/>
          </rPr>
          <t xml:space="preserve">
Per FOD is a new Unit.  Contributions began in 2018</t>
        </r>
      </text>
    </comment>
    <comment ref="BXR19" authorId="0" shapeId="0" xr:uid="{15EBF054-99B5-44A2-B7D7-F7B83801F942}">
      <text>
        <r>
          <rPr>
            <b/>
            <sz val="9"/>
            <color indexed="81"/>
            <rFont val="Tahoma"/>
            <family val="2"/>
          </rPr>
          <t>Becky Dzingeleski:</t>
        </r>
        <r>
          <rPr>
            <sz val="9"/>
            <color indexed="81"/>
            <rFont val="Tahoma"/>
            <family val="2"/>
          </rPr>
          <t xml:space="preserve">
Per FOD is a new Unit.  Contributions began in 2018</t>
        </r>
      </text>
    </comment>
    <comment ref="BXV19" authorId="0" shapeId="0" xr:uid="{9293B082-C25F-4BD0-9691-7D7527E147F7}">
      <text>
        <r>
          <rPr>
            <b/>
            <sz val="9"/>
            <color indexed="81"/>
            <rFont val="Tahoma"/>
            <family val="2"/>
          </rPr>
          <t>Becky Dzingeleski:</t>
        </r>
        <r>
          <rPr>
            <sz val="9"/>
            <color indexed="81"/>
            <rFont val="Tahoma"/>
            <family val="2"/>
          </rPr>
          <t xml:space="preserve">
Per FOD is a new Unit.  Contributions began in 2018</t>
        </r>
      </text>
    </comment>
    <comment ref="BXZ19" authorId="0" shapeId="0" xr:uid="{960E805C-ECE7-40E7-94CD-1D3C27FB6D90}">
      <text>
        <r>
          <rPr>
            <b/>
            <sz val="9"/>
            <color indexed="81"/>
            <rFont val="Tahoma"/>
            <family val="2"/>
          </rPr>
          <t>Becky Dzingeleski:</t>
        </r>
        <r>
          <rPr>
            <sz val="9"/>
            <color indexed="81"/>
            <rFont val="Tahoma"/>
            <family val="2"/>
          </rPr>
          <t xml:space="preserve">
Per FOD is a new Unit.  Contributions began in 2018</t>
        </r>
      </text>
    </comment>
    <comment ref="BYD19" authorId="0" shapeId="0" xr:uid="{FC61E9CD-8E75-4CD6-8D1F-D95054514306}">
      <text>
        <r>
          <rPr>
            <b/>
            <sz val="9"/>
            <color indexed="81"/>
            <rFont val="Tahoma"/>
            <family val="2"/>
          </rPr>
          <t>Becky Dzingeleski:</t>
        </r>
        <r>
          <rPr>
            <sz val="9"/>
            <color indexed="81"/>
            <rFont val="Tahoma"/>
            <family val="2"/>
          </rPr>
          <t xml:space="preserve">
Per FOD is a new Unit.  Contributions began in 2018</t>
        </r>
      </text>
    </comment>
    <comment ref="BYH19" authorId="0" shapeId="0" xr:uid="{8BED56C5-BDA4-4706-A400-F7E3E5415C65}">
      <text>
        <r>
          <rPr>
            <b/>
            <sz val="9"/>
            <color indexed="81"/>
            <rFont val="Tahoma"/>
            <family val="2"/>
          </rPr>
          <t>Becky Dzingeleski:</t>
        </r>
        <r>
          <rPr>
            <sz val="9"/>
            <color indexed="81"/>
            <rFont val="Tahoma"/>
            <family val="2"/>
          </rPr>
          <t xml:space="preserve">
Per FOD is a new Unit.  Contributions began in 2018</t>
        </r>
      </text>
    </comment>
    <comment ref="BYL19" authorId="0" shapeId="0" xr:uid="{D825EF7A-7FB4-4209-9962-2D20676D97D9}">
      <text>
        <r>
          <rPr>
            <b/>
            <sz val="9"/>
            <color indexed="81"/>
            <rFont val="Tahoma"/>
            <family val="2"/>
          </rPr>
          <t>Becky Dzingeleski:</t>
        </r>
        <r>
          <rPr>
            <sz val="9"/>
            <color indexed="81"/>
            <rFont val="Tahoma"/>
            <family val="2"/>
          </rPr>
          <t xml:space="preserve">
Per FOD is a new Unit.  Contributions began in 2018</t>
        </r>
      </text>
    </comment>
    <comment ref="BYP19" authorId="0" shapeId="0" xr:uid="{CD5AA47F-FA7A-47C0-A47F-BB1DCC80AEAF}">
      <text>
        <r>
          <rPr>
            <b/>
            <sz val="9"/>
            <color indexed="81"/>
            <rFont val="Tahoma"/>
            <family val="2"/>
          </rPr>
          <t>Becky Dzingeleski:</t>
        </r>
        <r>
          <rPr>
            <sz val="9"/>
            <color indexed="81"/>
            <rFont val="Tahoma"/>
            <family val="2"/>
          </rPr>
          <t xml:space="preserve">
Per FOD is a new Unit.  Contributions began in 2018</t>
        </r>
      </text>
    </comment>
    <comment ref="BYT19" authorId="0" shapeId="0" xr:uid="{D58FEDAD-55DF-43FF-A597-5D6060A0E477}">
      <text>
        <r>
          <rPr>
            <b/>
            <sz val="9"/>
            <color indexed="81"/>
            <rFont val="Tahoma"/>
            <family val="2"/>
          </rPr>
          <t>Becky Dzingeleski:</t>
        </r>
        <r>
          <rPr>
            <sz val="9"/>
            <color indexed="81"/>
            <rFont val="Tahoma"/>
            <family val="2"/>
          </rPr>
          <t xml:space="preserve">
Per FOD is a new Unit.  Contributions began in 2018</t>
        </r>
      </text>
    </comment>
    <comment ref="BYX19" authorId="0" shapeId="0" xr:uid="{D29102FC-4B3B-43FC-9CAF-2AF97DC02F01}">
      <text>
        <r>
          <rPr>
            <b/>
            <sz val="9"/>
            <color indexed="81"/>
            <rFont val="Tahoma"/>
            <family val="2"/>
          </rPr>
          <t>Becky Dzingeleski:</t>
        </r>
        <r>
          <rPr>
            <sz val="9"/>
            <color indexed="81"/>
            <rFont val="Tahoma"/>
            <family val="2"/>
          </rPr>
          <t xml:space="preserve">
Per FOD is a new Unit.  Contributions began in 2018</t>
        </r>
      </text>
    </comment>
    <comment ref="BZB19" authorId="0" shapeId="0" xr:uid="{D6092236-0A48-4B14-AF37-1869362565ED}">
      <text>
        <r>
          <rPr>
            <b/>
            <sz val="9"/>
            <color indexed="81"/>
            <rFont val="Tahoma"/>
            <family val="2"/>
          </rPr>
          <t>Becky Dzingeleski:</t>
        </r>
        <r>
          <rPr>
            <sz val="9"/>
            <color indexed="81"/>
            <rFont val="Tahoma"/>
            <family val="2"/>
          </rPr>
          <t xml:space="preserve">
Per FOD is a new Unit.  Contributions began in 2018</t>
        </r>
      </text>
    </comment>
    <comment ref="BZF19" authorId="0" shapeId="0" xr:uid="{2CDDF9D2-857D-4EB0-AF5A-9196D3CA0CFC}">
      <text>
        <r>
          <rPr>
            <b/>
            <sz val="9"/>
            <color indexed="81"/>
            <rFont val="Tahoma"/>
            <family val="2"/>
          </rPr>
          <t>Becky Dzingeleski:</t>
        </r>
        <r>
          <rPr>
            <sz val="9"/>
            <color indexed="81"/>
            <rFont val="Tahoma"/>
            <family val="2"/>
          </rPr>
          <t xml:space="preserve">
Per FOD is a new Unit.  Contributions began in 2018</t>
        </r>
      </text>
    </comment>
    <comment ref="BZJ19" authorId="0" shapeId="0" xr:uid="{25A21AA5-C7A3-4AAF-89E9-9FE98526C460}">
      <text>
        <r>
          <rPr>
            <b/>
            <sz val="9"/>
            <color indexed="81"/>
            <rFont val="Tahoma"/>
            <family val="2"/>
          </rPr>
          <t>Becky Dzingeleski:</t>
        </r>
        <r>
          <rPr>
            <sz val="9"/>
            <color indexed="81"/>
            <rFont val="Tahoma"/>
            <family val="2"/>
          </rPr>
          <t xml:space="preserve">
Per FOD is a new Unit.  Contributions began in 2018</t>
        </r>
      </text>
    </comment>
    <comment ref="BZN19" authorId="0" shapeId="0" xr:uid="{9D6D0B83-ABED-460B-8C4B-5EFC6A07AE19}">
      <text>
        <r>
          <rPr>
            <b/>
            <sz val="9"/>
            <color indexed="81"/>
            <rFont val="Tahoma"/>
            <family val="2"/>
          </rPr>
          <t>Becky Dzingeleski:</t>
        </r>
        <r>
          <rPr>
            <sz val="9"/>
            <color indexed="81"/>
            <rFont val="Tahoma"/>
            <family val="2"/>
          </rPr>
          <t xml:space="preserve">
Per FOD is a new Unit.  Contributions began in 2018</t>
        </r>
      </text>
    </comment>
    <comment ref="BZR19" authorId="0" shapeId="0" xr:uid="{F65A2218-C2AE-4FC3-A490-DCF935CB4346}">
      <text>
        <r>
          <rPr>
            <b/>
            <sz val="9"/>
            <color indexed="81"/>
            <rFont val="Tahoma"/>
            <family val="2"/>
          </rPr>
          <t>Becky Dzingeleski:</t>
        </r>
        <r>
          <rPr>
            <sz val="9"/>
            <color indexed="81"/>
            <rFont val="Tahoma"/>
            <family val="2"/>
          </rPr>
          <t xml:space="preserve">
Per FOD is a new Unit.  Contributions began in 2018</t>
        </r>
      </text>
    </comment>
    <comment ref="BZV19" authorId="0" shapeId="0" xr:uid="{2EB4E352-F71A-4BC4-B4C0-91C493ED8648}">
      <text>
        <r>
          <rPr>
            <b/>
            <sz val="9"/>
            <color indexed="81"/>
            <rFont val="Tahoma"/>
            <family val="2"/>
          </rPr>
          <t>Becky Dzingeleski:</t>
        </r>
        <r>
          <rPr>
            <sz val="9"/>
            <color indexed="81"/>
            <rFont val="Tahoma"/>
            <family val="2"/>
          </rPr>
          <t xml:space="preserve">
Per FOD is a new Unit.  Contributions began in 2018</t>
        </r>
      </text>
    </comment>
    <comment ref="BZZ19" authorId="0" shapeId="0" xr:uid="{2B7604C1-D012-41AF-AFA1-982FEEE7D1DF}">
      <text>
        <r>
          <rPr>
            <b/>
            <sz val="9"/>
            <color indexed="81"/>
            <rFont val="Tahoma"/>
            <family val="2"/>
          </rPr>
          <t>Becky Dzingeleski:</t>
        </r>
        <r>
          <rPr>
            <sz val="9"/>
            <color indexed="81"/>
            <rFont val="Tahoma"/>
            <family val="2"/>
          </rPr>
          <t xml:space="preserve">
Per FOD is a new Unit.  Contributions began in 2018</t>
        </r>
      </text>
    </comment>
    <comment ref="CAD19" authorId="0" shapeId="0" xr:uid="{935091A7-356A-4A83-895E-C0F9A277BEF7}">
      <text>
        <r>
          <rPr>
            <b/>
            <sz val="9"/>
            <color indexed="81"/>
            <rFont val="Tahoma"/>
            <family val="2"/>
          </rPr>
          <t>Becky Dzingeleski:</t>
        </r>
        <r>
          <rPr>
            <sz val="9"/>
            <color indexed="81"/>
            <rFont val="Tahoma"/>
            <family val="2"/>
          </rPr>
          <t xml:space="preserve">
Per FOD is a new Unit.  Contributions began in 2018</t>
        </r>
      </text>
    </comment>
    <comment ref="CAH19" authorId="0" shapeId="0" xr:uid="{68E95CCF-0A3D-4900-9023-CF1C4B68E1E0}">
      <text>
        <r>
          <rPr>
            <b/>
            <sz val="9"/>
            <color indexed="81"/>
            <rFont val="Tahoma"/>
            <family val="2"/>
          </rPr>
          <t>Becky Dzingeleski:</t>
        </r>
        <r>
          <rPr>
            <sz val="9"/>
            <color indexed="81"/>
            <rFont val="Tahoma"/>
            <family val="2"/>
          </rPr>
          <t xml:space="preserve">
Per FOD is a new Unit.  Contributions began in 2018</t>
        </r>
      </text>
    </comment>
    <comment ref="CAL19" authorId="0" shapeId="0" xr:uid="{CC9A037A-132B-4512-AA65-16841CB1A824}">
      <text>
        <r>
          <rPr>
            <b/>
            <sz val="9"/>
            <color indexed="81"/>
            <rFont val="Tahoma"/>
            <family val="2"/>
          </rPr>
          <t>Becky Dzingeleski:</t>
        </r>
        <r>
          <rPr>
            <sz val="9"/>
            <color indexed="81"/>
            <rFont val="Tahoma"/>
            <family val="2"/>
          </rPr>
          <t xml:space="preserve">
Per FOD is a new Unit.  Contributions began in 2018</t>
        </r>
      </text>
    </comment>
    <comment ref="CAP19" authorId="0" shapeId="0" xr:uid="{EAC09C34-E8F3-4D3E-89F9-870BCF62F969}">
      <text>
        <r>
          <rPr>
            <b/>
            <sz val="9"/>
            <color indexed="81"/>
            <rFont val="Tahoma"/>
            <family val="2"/>
          </rPr>
          <t>Becky Dzingeleski:</t>
        </r>
        <r>
          <rPr>
            <sz val="9"/>
            <color indexed="81"/>
            <rFont val="Tahoma"/>
            <family val="2"/>
          </rPr>
          <t xml:space="preserve">
Per FOD is a new Unit.  Contributions began in 2018</t>
        </r>
      </text>
    </comment>
    <comment ref="CAT19" authorId="0" shapeId="0" xr:uid="{BA69D10B-72D4-4C44-B870-AA41359A7A20}">
      <text>
        <r>
          <rPr>
            <b/>
            <sz val="9"/>
            <color indexed="81"/>
            <rFont val="Tahoma"/>
            <family val="2"/>
          </rPr>
          <t>Becky Dzingeleski:</t>
        </r>
        <r>
          <rPr>
            <sz val="9"/>
            <color indexed="81"/>
            <rFont val="Tahoma"/>
            <family val="2"/>
          </rPr>
          <t xml:space="preserve">
Per FOD is a new Unit.  Contributions began in 2018</t>
        </r>
      </text>
    </comment>
    <comment ref="CAX19" authorId="0" shapeId="0" xr:uid="{6CB230C6-6ACD-4249-98BA-5E89BCD481DC}">
      <text>
        <r>
          <rPr>
            <b/>
            <sz val="9"/>
            <color indexed="81"/>
            <rFont val="Tahoma"/>
            <family val="2"/>
          </rPr>
          <t>Becky Dzingeleski:</t>
        </r>
        <r>
          <rPr>
            <sz val="9"/>
            <color indexed="81"/>
            <rFont val="Tahoma"/>
            <family val="2"/>
          </rPr>
          <t xml:space="preserve">
Per FOD is a new Unit.  Contributions began in 2018</t>
        </r>
      </text>
    </comment>
    <comment ref="CBB19" authorId="0" shapeId="0" xr:uid="{C1A7FBD1-9471-410B-BADD-2DF25F1E35D8}">
      <text>
        <r>
          <rPr>
            <b/>
            <sz val="9"/>
            <color indexed="81"/>
            <rFont val="Tahoma"/>
            <family val="2"/>
          </rPr>
          <t>Becky Dzingeleski:</t>
        </r>
        <r>
          <rPr>
            <sz val="9"/>
            <color indexed="81"/>
            <rFont val="Tahoma"/>
            <family val="2"/>
          </rPr>
          <t xml:space="preserve">
Per FOD is a new Unit.  Contributions began in 2018</t>
        </r>
      </text>
    </comment>
    <comment ref="CBF19" authorId="0" shapeId="0" xr:uid="{8A56180E-50E1-495F-9FAE-71ABC0811DC3}">
      <text>
        <r>
          <rPr>
            <b/>
            <sz val="9"/>
            <color indexed="81"/>
            <rFont val="Tahoma"/>
            <family val="2"/>
          </rPr>
          <t>Becky Dzingeleski:</t>
        </r>
        <r>
          <rPr>
            <sz val="9"/>
            <color indexed="81"/>
            <rFont val="Tahoma"/>
            <family val="2"/>
          </rPr>
          <t xml:space="preserve">
Per FOD is a new Unit.  Contributions began in 2018</t>
        </r>
      </text>
    </comment>
    <comment ref="CBJ19" authorId="0" shapeId="0" xr:uid="{91E1D4A3-8F75-4868-9BCC-CD1BA5C0EEDD}">
      <text>
        <r>
          <rPr>
            <b/>
            <sz val="9"/>
            <color indexed="81"/>
            <rFont val="Tahoma"/>
            <family val="2"/>
          </rPr>
          <t>Becky Dzingeleski:</t>
        </r>
        <r>
          <rPr>
            <sz val="9"/>
            <color indexed="81"/>
            <rFont val="Tahoma"/>
            <family val="2"/>
          </rPr>
          <t xml:space="preserve">
Per FOD is a new Unit.  Contributions began in 2018</t>
        </r>
      </text>
    </comment>
    <comment ref="CBN19" authorId="0" shapeId="0" xr:uid="{A8FCDD73-9260-4B98-9E7E-B0129DC94DAB}">
      <text>
        <r>
          <rPr>
            <b/>
            <sz val="9"/>
            <color indexed="81"/>
            <rFont val="Tahoma"/>
            <family val="2"/>
          </rPr>
          <t>Becky Dzingeleski:</t>
        </r>
        <r>
          <rPr>
            <sz val="9"/>
            <color indexed="81"/>
            <rFont val="Tahoma"/>
            <family val="2"/>
          </rPr>
          <t xml:space="preserve">
Per FOD is a new Unit.  Contributions began in 2018</t>
        </r>
      </text>
    </comment>
    <comment ref="CBR19" authorId="0" shapeId="0" xr:uid="{6D5A2C05-9CB8-4329-B799-A744E4694F87}">
      <text>
        <r>
          <rPr>
            <b/>
            <sz val="9"/>
            <color indexed="81"/>
            <rFont val="Tahoma"/>
            <family val="2"/>
          </rPr>
          <t>Becky Dzingeleski:</t>
        </r>
        <r>
          <rPr>
            <sz val="9"/>
            <color indexed="81"/>
            <rFont val="Tahoma"/>
            <family val="2"/>
          </rPr>
          <t xml:space="preserve">
Per FOD is a new Unit.  Contributions began in 2018</t>
        </r>
      </text>
    </comment>
    <comment ref="CBV19" authorId="0" shapeId="0" xr:uid="{3E8CB709-3AE7-467E-B16C-4C12C176BD7C}">
      <text>
        <r>
          <rPr>
            <b/>
            <sz val="9"/>
            <color indexed="81"/>
            <rFont val="Tahoma"/>
            <family val="2"/>
          </rPr>
          <t>Becky Dzingeleski:</t>
        </r>
        <r>
          <rPr>
            <sz val="9"/>
            <color indexed="81"/>
            <rFont val="Tahoma"/>
            <family val="2"/>
          </rPr>
          <t xml:space="preserve">
Per FOD is a new Unit.  Contributions began in 2018</t>
        </r>
      </text>
    </comment>
    <comment ref="CBZ19" authorId="0" shapeId="0" xr:uid="{EBB3A4A3-0AD4-48D7-8484-6669BE516DD7}">
      <text>
        <r>
          <rPr>
            <b/>
            <sz val="9"/>
            <color indexed="81"/>
            <rFont val="Tahoma"/>
            <family val="2"/>
          </rPr>
          <t>Becky Dzingeleski:</t>
        </r>
        <r>
          <rPr>
            <sz val="9"/>
            <color indexed="81"/>
            <rFont val="Tahoma"/>
            <family val="2"/>
          </rPr>
          <t xml:space="preserve">
Per FOD is a new Unit.  Contributions began in 2018</t>
        </r>
      </text>
    </comment>
    <comment ref="CCD19" authorId="0" shapeId="0" xr:uid="{2FED44D7-4B4E-45D9-BA4B-BA6B719A4C8E}">
      <text>
        <r>
          <rPr>
            <b/>
            <sz val="9"/>
            <color indexed="81"/>
            <rFont val="Tahoma"/>
            <family val="2"/>
          </rPr>
          <t>Becky Dzingeleski:</t>
        </r>
        <r>
          <rPr>
            <sz val="9"/>
            <color indexed="81"/>
            <rFont val="Tahoma"/>
            <family val="2"/>
          </rPr>
          <t xml:space="preserve">
Per FOD is a new Unit.  Contributions began in 2018</t>
        </r>
      </text>
    </comment>
    <comment ref="CCH19" authorId="0" shapeId="0" xr:uid="{824411BF-D41D-486F-B7EB-A155D06CD1F0}">
      <text>
        <r>
          <rPr>
            <b/>
            <sz val="9"/>
            <color indexed="81"/>
            <rFont val="Tahoma"/>
            <family val="2"/>
          </rPr>
          <t>Becky Dzingeleski:</t>
        </r>
        <r>
          <rPr>
            <sz val="9"/>
            <color indexed="81"/>
            <rFont val="Tahoma"/>
            <family val="2"/>
          </rPr>
          <t xml:space="preserve">
Per FOD is a new Unit.  Contributions began in 2018</t>
        </r>
      </text>
    </comment>
    <comment ref="CCL19" authorId="0" shapeId="0" xr:uid="{18905889-715F-46F8-A22D-3D91D346206A}">
      <text>
        <r>
          <rPr>
            <b/>
            <sz val="9"/>
            <color indexed="81"/>
            <rFont val="Tahoma"/>
            <family val="2"/>
          </rPr>
          <t>Becky Dzingeleski:</t>
        </r>
        <r>
          <rPr>
            <sz val="9"/>
            <color indexed="81"/>
            <rFont val="Tahoma"/>
            <family val="2"/>
          </rPr>
          <t xml:space="preserve">
Per FOD is a new Unit.  Contributions began in 2018</t>
        </r>
      </text>
    </comment>
    <comment ref="CCP19" authorId="0" shapeId="0" xr:uid="{8992B59E-0993-4367-97A2-E00553A46305}">
      <text>
        <r>
          <rPr>
            <b/>
            <sz val="9"/>
            <color indexed="81"/>
            <rFont val="Tahoma"/>
            <family val="2"/>
          </rPr>
          <t>Becky Dzingeleski:</t>
        </r>
        <r>
          <rPr>
            <sz val="9"/>
            <color indexed="81"/>
            <rFont val="Tahoma"/>
            <family val="2"/>
          </rPr>
          <t xml:space="preserve">
Per FOD is a new Unit.  Contributions began in 2018</t>
        </r>
      </text>
    </comment>
    <comment ref="CCT19" authorId="0" shapeId="0" xr:uid="{7B5EB239-FDD9-4728-AEF5-BD0763B4AF77}">
      <text>
        <r>
          <rPr>
            <b/>
            <sz val="9"/>
            <color indexed="81"/>
            <rFont val="Tahoma"/>
            <family val="2"/>
          </rPr>
          <t>Becky Dzingeleski:</t>
        </r>
        <r>
          <rPr>
            <sz val="9"/>
            <color indexed="81"/>
            <rFont val="Tahoma"/>
            <family val="2"/>
          </rPr>
          <t xml:space="preserve">
Per FOD is a new Unit.  Contributions began in 2018</t>
        </r>
      </text>
    </comment>
    <comment ref="CCX19" authorId="0" shapeId="0" xr:uid="{47202177-ECE2-419C-AB2E-6D410A8F414D}">
      <text>
        <r>
          <rPr>
            <b/>
            <sz val="9"/>
            <color indexed="81"/>
            <rFont val="Tahoma"/>
            <family val="2"/>
          </rPr>
          <t>Becky Dzingeleski:</t>
        </r>
        <r>
          <rPr>
            <sz val="9"/>
            <color indexed="81"/>
            <rFont val="Tahoma"/>
            <family val="2"/>
          </rPr>
          <t xml:space="preserve">
Per FOD is a new Unit.  Contributions began in 2018</t>
        </r>
      </text>
    </comment>
    <comment ref="CDB19" authorId="0" shapeId="0" xr:uid="{B60E5C48-6A20-472D-9148-EB7842F15B93}">
      <text>
        <r>
          <rPr>
            <b/>
            <sz val="9"/>
            <color indexed="81"/>
            <rFont val="Tahoma"/>
            <family val="2"/>
          </rPr>
          <t>Becky Dzingeleski:</t>
        </r>
        <r>
          <rPr>
            <sz val="9"/>
            <color indexed="81"/>
            <rFont val="Tahoma"/>
            <family val="2"/>
          </rPr>
          <t xml:space="preserve">
Per FOD is a new Unit.  Contributions began in 2018</t>
        </r>
      </text>
    </comment>
    <comment ref="CDF19" authorId="0" shapeId="0" xr:uid="{E6D9AD80-6D3C-48D3-A8A8-5F4A45C3C3E3}">
      <text>
        <r>
          <rPr>
            <b/>
            <sz val="9"/>
            <color indexed="81"/>
            <rFont val="Tahoma"/>
            <family val="2"/>
          </rPr>
          <t>Becky Dzingeleski:</t>
        </r>
        <r>
          <rPr>
            <sz val="9"/>
            <color indexed="81"/>
            <rFont val="Tahoma"/>
            <family val="2"/>
          </rPr>
          <t xml:space="preserve">
Per FOD is a new Unit.  Contributions began in 2018</t>
        </r>
      </text>
    </comment>
    <comment ref="CDJ19" authorId="0" shapeId="0" xr:uid="{7A2CBBED-3CAD-44E2-B277-DA4BB245F58A}">
      <text>
        <r>
          <rPr>
            <b/>
            <sz val="9"/>
            <color indexed="81"/>
            <rFont val="Tahoma"/>
            <family val="2"/>
          </rPr>
          <t>Becky Dzingeleski:</t>
        </r>
        <r>
          <rPr>
            <sz val="9"/>
            <color indexed="81"/>
            <rFont val="Tahoma"/>
            <family val="2"/>
          </rPr>
          <t xml:space="preserve">
Per FOD is a new Unit.  Contributions began in 2018</t>
        </r>
      </text>
    </comment>
    <comment ref="CDN19" authorId="0" shapeId="0" xr:uid="{490963CB-867C-4C23-8B68-75E01CE1684E}">
      <text>
        <r>
          <rPr>
            <b/>
            <sz val="9"/>
            <color indexed="81"/>
            <rFont val="Tahoma"/>
            <family val="2"/>
          </rPr>
          <t>Becky Dzingeleski:</t>
        </r>
        <r>
          <rPr>
            <sz val="9"/>
            <color indexed="81"/>
            <rFont val="Tahoma"/>
            <family val="2"/>
          </rPr>
          <t xml:space="preserve">
Per FOD is a new Unit.  Contributions began in 2018</t>
        </r>
      </text>
    </comment>
    <comment ref="CDR19" authorId="0" shapeId="0" xr:uid="{D31063CD-74C1-4011-B321-A39991ACDACA}">
      <text>
        <r>
          <rPr>
            <b/>
            <sz val="9"/>
            <color indexed="81"/>
            <rFont val="Tahoma"/>
            <family val="2"/>
          </rPr>
          <t>Becky Dzingeleski:</t>
        </r>
        <r>
          <rPr>
            <sz val="9"/>
            <color indexed="81"/>
            <rFont val="Tahoma"/>
            <family val="2"/>
          </rPr>
          <t xml:space="preserve">
Per FOD is a new Unit.  Contributions began in 2018</t>
        </r>
      </text>
    </comment>
    <comment ref="CDV19" authorId="0" shapeId="0" xr:uid="{A66F8E3A-4C64-4BC3-B302-728B9EC804F1}">
      <text>
        <r>
          <rPr>
            <b/>
            <sz val="9"/>
            <color indexed="81"/>
            <rFont val="Tahoma"/>
            <family val="2"/>
          </rPr>
          <t>Becky Dzingeleski:</t>
        </r>
        <r>
          <rPr>
            <sz val="9"/>
            <color indexed="81"/>
            <rFont val="Tahoma"/>
            <family val="2"/>
          </rPr>
          <t xml:space="preserve">
Per FOD is a new Unit.  Contributions began in 2018</t>
        </r>
      </text>
    </comment>
    <comment ref="CDZ19" authorId="0" shapeId="0" xr:uid="{8BDB8B37-FB92-48ED-9DFB-C93829E20C88}">
      <text>
        <r>
          <rPr>
            <b/>
            <sz val="9"/>
            <color indexed="81"/>
            <rFont val="Tahoma"/>
            <family val="2"/>
          </rPr>
          <t>Becky Dzingeleski:</t>
        </r>
        <r>
          <rPr>
            <sz val="9"/>
            <color indexed="81"/>
            <rFont val="Tahoma"/>
            <family val="2"/>
          </rPr>
          <t xml:space="preserve">
Per FOD is a new Unit.  Contributions began in 2018</t>
        </r>
      </text>
    </comment>
    <comment ref="CED19" authorId="0" shapeId="0" xr:uid="{E933FD35-C7B9-4FCD-92DD-540BF3714C3D}">
      <text>
        <r>
          <rPr>
            <b/>
            <sz val="9"/>
            <color indexed="81"/>
            <rFont val="Tahoma"/>
            <family val="2"/>
          </rPr>
          <t>Becky Dzingeleski:</t>
        </r>
        <r>
          <rPr>
            <sz val="9"/>
            <color indexed="81"/>
            <rFont val="Tahoma"/>
            <family val="2"/>
          </rPr>
          <t xml:space="preserve">
Per FOD is a new Unit.  Contributions began in 2018</t>
        </r>
      </text>
    </comment>
    <comment ref="CEH19" authorId="0" shapeId="0" xr:uid="{05809EDA-13E3-4EFB-83DC-67F26ACBC436}">
      <text>
        <r>
          <rPr>
            <b/>
            <sz val="9"/>
            <color indexed="81"/>
            <rFont val="Tahoma"/>
            <family val="2"/>
          </rPr>
          <t>Becky Dzingeleski:</t>
        </r>
        <r>
          <rPr>
            <sz val="9"/>
            <color indexed="81"/>
            <rFont val="Tahoma"/>
            <family val="2"/>
          </rPr>
          <t xml:space="preserve">
Per FOD is a new Unit.  Contributions began in 2018</t>
        </r>
      </text>
    </comment>
    <comment ref="CEL19" authorId="0" shapeId="0" xr:uid="{5CF75C50-1723-4FEA-B926-87D63BBB6EEA}">
      <text>
        <r>
          <rPr>
            <b/>
            <sz val="9"/>
            <color indexed="81"/>
            <rFont val="Tahoma"/>
            <family val="2"/>
          </rPr>
          <t>Becky Dzingeleski:</t>
        </r>
        <r>
          <rPr>
            <sz val="9"/>
            <color indexed="81"/>
            <rFont val="Tahoma"/>
            <family val="2"/>
          </rPr>
          <t xml:space="preserve">
Per FOD is a new Unit.  Contributions began in 2018</t>
        </r>
      </text>
    </comment>
    <comment ref="CEP19" authorId="0" shapeId="0" xr:uid="{9C84037A-E395-4B29-80EF-C71DF2630804}">
      <text>
        <r>
          <rPr>
            <b/>
            <sz val="9"/>
            <color indexed="81"/>
            <rFont val="Tahoma"/>
            <family val="2"/>
          </rPr>
          <t>Becky Dzingeleski:</t>
        </r>
        <r>
          <rPr>
            <sz val="9"/>
            <color indexed="81"/>
            <rFont val="Tahoma"/>
            <family val="2"/>
          </rPr>
          <t xml:space="preserve">
Per FOD is a new Unit.  Contributions began in 2018</t>
        </r>
      </text>
    </comment>
    <comment ref="CET19" authorId="0" shapeId="0" xr:uid="{E4990B2E-5130-44BA-901A-64BB0D53ADA5}">
      <text>
        <r>
          <rPr>
            <b/>
            <sz val="9"/>
            <color indexed="81"/>
            <rFont val="Tahoma"/>
            <family val="2"/>
          </rPr>
          <t>Becky Dzingeleski:</t>
        </r>
        <r>
          <rPr>
            <sz val="9"/>
            <color indexed="81"/>
            <rFont val="Tahoma"/>
            <family val="2"/>
          </rPr>
          <t xml:space="preserve">
Per FOD is a new Unit.  Contributions began in 2018</t>
        </r>
      </text>
    </comment>
    <comment ref="CEX19" authorId="0" shapeId="0" xr:uid="{7672ADE9-9484-47A8-8FCE-464D3D9BE920}">
      <text>
        <r>
          <rPr>
            <b/>
            <sz val="9"/>
            <color indexed="81"/>
            <rFont val="Tahoma"/>
            <family val="2"/>
          </rPr>
          <t>Becky Dzingeleski:</t>
        </r>
        <r>
          <rPr>
            <sz val="9"/>
            <color indexed="81"/>
            <rFont val="Tahoma"/>
            <family val="2"/>
          </rPr>
          <t xml:space="preserve">
Per FOD is a new Unit.  Contributions began in 2018</t>
        </r>
      </text>
    </comment>
    <comment ref="CFB19" authorId="0" shapeId="0" xr:uid="{51C1287F-52B7-4A33-BE1E-A679D4771477}">
      <text>
        <r>
          <rPr>
            <b/>
            <sz val="9"/>
            <color indexed="81"/>
            <rFont val="Tahoma"/>
            <family val="2"/>
          </rPr>
          <t>Becky Dzingeleski:</t>
        </r>
        <r>
          <rPr>
            <sz val="9"/>
            <color indexed="81"/>
            <rFont val="Tahoma"/>
            <family val="2"/>
          </rPr>
          <t xml:space="preserve">
Per FOD is a new Unit.  Contributions began in 2018</t>
        </r>
      </text>
    </comment>
    <comment ref="CFF19" authorId="0" shapeId="0" xr:uid="{34B078CA-7ED7-42AF-A8EC-AC1B6B4628E0}">
      <text>
        <r>
          <rPr>
            <b/>
            <sz val="9"/>
            <color indexed="81"/>
            <rFont val="Tahoma"/>
            <family val="2"/>
          </rPr>
          <t>Becky Dzingeleski:</t>
        </r>
        <r>
          <rPr>
            <sz val="9"/>
            <color indexed="81"/>
            <rFont val="Tahoma"/>
            <family val="2"/>
          </rPr>
          <t xml:space="preserve">
Per FOD is a new Unit.  Contributions began in 2018</t>
        </r>
      </text>
    </comment>
    <comment ref="CFJ19" authorId="0" shapeId="0" xr:uid="{17FCDACF-5FF3-45A8-876F-52CC872AB988}">
      <text>
        <r>
          <rPr>
            <b/>
            <sz val="9"/>
            <color indexed="81"/>
            <rFont val="Tahoma"/>
            <family val="2"/>
          </rPr>
          <t>Becky Dzingeleski:</t>
        </r>
        <r>
          <rPr>
            <sz val="9"/>
            <color indexed="81"/>
            <rFont val="Tahoma"/>
            <family val="2"/>
          </rPr>
          <t xml:space="preserve">
Per FOD is a new Unit.  Contributions began in 2018</t>
        </r>
      </text>
    </comment>
    <comment ref="CFN19" authorId="0" shapeId="0" xr:uid="{A73A8CE8-626A-4461-B3AF-41D837E52B0D}">
      <text>
        <r>
          <rPr>
            <b/>
            <sz val="9"/>
            <color indexed="81"/>
            <rFont val="Tahoma"/>
            <family val="2"/>
          </rPr>
          <t>Becky Dzingeleski:</t>
        </r>
        <r>
          <rPr>
            <sz val="9"/>
            <color indexed="81"/>
            <rFont val="Tahoma"/>
            <family val="2"/>
          </rPr>
          <t xml:space="preserve">
Per FOD is a new Unit.  Contributions began in 2018</t>
        </r>
      </text>
    </comment>
    <comment ref="CFR19" authorId="0" shapeId="0" xr:uid="{6FD18DF3-8B44-4F94-B16B-57182CBBB955}">
      <text>
        <r>
          <rPr>
            <b/>
            <sz val="9"/>
            <color indexed="81"/>
            <rFont val="Tahoma"/>
            <family val="2"/>
          </rPr>
          <t>Becky Dzingeleski:</t>
        </r>
        <r>
          <rPr>
            <sz val="9"/>
            <color indexed="81"/>
            <rFont val="Tahoma"/>
            <family val="2"/>
          </rPr>
          <t xml:space="preserve">
Per FOD is a new Unit.  Contributions began in 2018</t>
        </r>
      </text>
    </comment>
    <comment ref="CFV19" authorId="0" shapeId="0" xr:uid="{A3E59D82-51EF-4BB2-835A-165877AFF934}">
      <text>
        <r>
          <rPr>
            <b/>
            <sz val="9"/>
            <color indexed="81"/>
            <rFont val="Tahoma"/>
            <family val="2"/>
          </rPr>
          <t>Becky Dzingeleski:</t>
        </r>
        <r>
          <rPr>
            <sz val="9"/>
            <color indexed="81"/>
            <rFont val="Tahoma"/>
            <family val="2"/>
          </rPr>
          <t xml:space="preserve">
Per FOD is a new Unit.  Contributions began in 2018</t>
        </r>
      </text>
    </comment>
    <comment ref="CFZ19" authorId="0" shapeId="0" xr:uid="{FB30BDAA-D977-43A7-BE65-C36007784221}">
      <text>
        <r>
          <rPr>
            <b/>
            <sz val="9"/>
            <color indexed="81"/>
            <rFont val="Tahoma"/>
            <family val="2"/>
          </rPr>
          <t>Becky Dzingeleski:</t>
        </r>
        <r>
          <rPr>
            <sz val="9"/>
            <color indexed="81"/>
            <rFont val="Tahoma"/>
            <family val="2"/>
          </rPr>
          <t xml:space="preserve">
Per FOD is a new Unit.  Contributions began in 2018</t>
        </r>
      </text>
    </comment>
    <comment ref="CGD19" authorId="0" shapeId="0" xr:uid="{AB1F08F3-6E13-4C96-9EB3-2A8C0A400749}">
      <text>
        <r>
          <rPr>
            <b/>
            <sz val="9"/>
            <color indexed="81"/>
            <rFont val="Tahoma"/>
            <family val="2"/>
          </rPr>
          <t>Becky Dzingeleski:</t>
        </r>
        <r>
          <rPr>
            <sz val="9"/>
            <color indexed="81"/>
            <rFont val="Tahoma"/>
            <family val="2"/>
          </rPr>
          <t xml:space="preserve">
Per FOD is a new Unit.  Contributions began in 2018</t>
        </r>
      </text>
    </comment>
    <comment ref="CGH19" authorId="0" shapeId="0" xr:uid="{090CDCC1-1A20-4549-857D-59DD0BB69362}">
      <text>
        <r>
          <rPr>
            <b/>
            <sz val="9"/>
            <color indexed="81"/>
            <rFont val="Tahoma"/>
            <family val="2"/>
          </rPr>
          <t>Becky Dzingeleski:</t>
        </r>
        <r>
          <rPr>
            <sz val="9"/>
            <color indexed="81"/>
            <rFont val="Tahoma"/>
            <family val="2"/>
          </rPr>
          <t xml:space="preserve">
Per FOD is a new Unit.  Contributions began in 2018</t>
        </r>
      </text>
    </comment>
    <comment ref="CGL19" authorId="0" shapeId="0" xr:uid="{2467F822-ED00-466D-88D1-2BE48B4D480E}">
      <text>
        <r>
          <rPr>
            <b/>
            <sz val="9"/>
            <color indexed="81"/>
            <rFont val="Tahoma"/>
            <family val="2"/>
          </rPr>
          <t>Becky Dzingeleski:</t>
        </r>
        <r>
          <rPr>
            <sz val="9"/>
            <color indexed="81"/>
            <rFont val="Tahoma"/>
            <family val="2"/>
          </rPr>
          <t xml:space="preserve">
Per FOD is a new Unit.  Contributions began in 2018</t>
        </r>
      </text>
    </comment>
    <comment ref="CGP19" authorId="0" shapeId="0" xr:uid="{4D40782F-DC40-4EF3-959E-C24B434861D3}">
      <text>
        <r>
          <rPr>
            <b/>
            <sz val="9"/>
            <color indexed="81"/>
            <rFont val="Tahoma"/>
            <family val="2"/>
          </rPr>
          <t>Becky Dzingeleski:</t>
        </r>
        <r>
          <rPr>
            <sz val="9"/>
            <color indexed="81"/>
            <rFont val="Tahoma"/>
            <family val="2"/>
          </rPr>
          <t xml:space="preserve">
Per FOD is a new Unit.  Contributions began in 2018</t>
        </r>
      </text>
    </comment>
    <comment ref="CGT19" authorId="0" shapeId="0" xr:uid="{AFDEE090-2190-47B0-9A56-C5D2A51384B7}">
      <text>
        <r>
          <rPr>
            <b/>
            <sz val="9"/>
            <color indexed="81"/>
            <rFont val="Tahoma"/>
            <family val="2"/>
          </rPr>
          <t>Becky Dzingeleski:</t>
        </r>
        <r>
          <rPr>
            <sz val="9"/>
            <color indexed="81"/>
            <rFont val="Tahoma"/>
            <family val="2"/>
          </rPr>
          <t xml:space="preserve">
Per FOD is a new Unit.  Contributions began in 2018</t>
        </r>
      </text>
    </comment>
    <comment ref="CGX19" authorId="0" shapeId="0" xr:uid="{C6ADC250-8CD1-4A7B-B0DE-856317F916F8}">
      <text>
        <r>
          <rPr>
            <b/>
            <sz val="9"/>
            <color indexed="81"/>
            <rFont val="Tahoma"/>
            <family val="2"/>
          </rPr>
          <t>Becky Dzingeleski:</t>
        </r>
        <r>
          <rPr>
            <sz val="9"/>
            <color indexed="81"/>
            <rFont val="Tahoma"/>
            <family val="2"/>
          </rPr>
          <t xml:space="preserve">
Per FOD is a new Unit.  Contributions began in 2018</t>
        </r>
      </text>
    </comment>
    <comment ref="CHB19" authorId="0" shapeId="0" xr:uid="{E5B67D6C-1E6B-472B-9869-C9DCF2ABC8F8}">
      <text>
        <r>
          <rPr>
            <b/>
            <sz val="9"/>
            <color indexed="81"/>
            <rFont val="Tahoma"/>
            <family val="2"/>
          </rPr>
          <t>Becky Dzingeleski:</t>
        </r>
        <r>
          <rPr>
            <sz val="9"/>
            <color indexed="81"/>
            <rFont val="Tahoma"/>
            <family val="2"/>
          </rPr>
          <t xml:space="preserve">
Per FOD is a new Unit.  Contributions began in 2018</t>
        </r>
      </text>
    </comment>
    <comment ref="CHF19" authorId="0" shapeId="0" xr:uid="{334EFECC-E56E-4D54-B694-A36FB2B8ABB6}">
      <text>
        <r>
          <rPr>
            <b/>
            <sz val="9"/>
            <color indexed="81"/>
            <rFont val="Tahoma"/>
            <family val="2"/>
          </rPr>
          <t>Becky Dzingeleski:</t>
        </r>
        <r>
          <rPr>
            <sz val="9"/>
            <color indexed="81"/>
            <rFont val="Tahoma"/>
            <family val="2"/>
          </rPr>
          <t xml:space="preserve">
Per FOD is a new Unit.  Contributions began in 2018</t>
        </r>
      </text>
    </comment>
    <comment ref="CHJ19" authorId="0" shapeId="0" xr:uid="{BF4A4025-ACBE-491C-8677-05C7B1040E42}">
      <text>
        <r>
          <rPr>
            <b/>
            <sz val="9"/>
            <color indexed="81"/>
            <rFont val="Tahoma"/>
            <family val="2"/>
          </rPr>
          <t>Becky Dzingeleski:</t>
        </r>
        <r>
          <rPr>
            <sz val="9"/>
            <color indexed="81"/>
            <rFont val="Tahoma"/>
            <family val="2"/>
          </rPr>
          <t xml:space="preserve">
Per FOD is a new Unit.  Contributions began in 2018</t>
        </r>
      </text>
    </comment>
    <comment ref="CHN19" authorId="0" shapeId="0" xr:uid="{E5A62644-1FE1-4A6F-AE2D-F3E838ED2801}">
      <text>
        <r>
          <rPr>
            <b/>
            <sz val="9"/>
            <color indexed="81"/>
            <rFont val="Tahoma"/>
            <family val="2"/>
          </rPr>
          <t>Becky Dzingeleski:</t>
        </r>
        <r>
          <rPr>
            <sz val="9"/>
            <color indexed="81"/>
            <rFont val="Tahoma"/>
            <family val="2"/>
          </rPr>
          <t xml:space="preserve">
Per FOD is a new Unit.  Contributions began in 2018</t>
        </r>
      </text>
    </comment>
    <comment ref="CHR19" authorId="0" shapeId="0" xr:uid="{2340DC87-1952-422A-8907-6FEEACF8785D}">
      <text>
        <r>
          <rPr>
            <b/>
            <sz val="9"/>
            <color indexed="81"/>
            <rFont val="Tahoma"/>
            <family val="2"/>
          </rPr>
          <t>Becky Dzingeleski:</t>
        </r>
        <r>
          <rPr>
            <sz val="9"/>
            <color indexed="81"/>
            <rFont val="Tahoma"/>
            <family val="2"/>
          </rPr>
          <t xml:space="preserve">
Per FOD is a new Unit.  Contributions began in 2018</t>
        </r>
      </text>
    </comment>
    <comment ref="CHV19" authorId="0" shapeId="0" xr:uid="{F0D4CBDC-64F8-4058-BB72-C95C4B886D41}">
      <text>
        <r>
          <rPr>
            <b/>
            <sz val="9"/>
            <color indexed="81"/>
            <rFont val="Tahoma"/>
            <family val="2"/>
          </rPr>
          <t>Becky Dzingeleski:</t>
        </r>
        <r>
          <rPr>
            <sz val="9"/>
            <color indexed="81"/>
            <rFont val="Tahoma"/>
            <family val="2"/>
          </rPr>
          <t xml:space="preserve">
Per FOD is a new Unit.  Contributions began in 2018</t>
        </r>
      </text>
    </comment>
    <comment ref="CHZ19" authorId="0" shapeId="0" xr:uid="{F6D6510E-B406-4934-B351-36AE60801D76}">
      <text>
        <r>
          <rPr>
            <b/>
            <sz val="9"/>
            <color indexed="81"/>
            <rFont val="Tahoma"/>
            <family val="2"/>
          </rPr>
          <t>Becky Dzingeleski:</t>
        </r>
        <r>
          <rPr>
            <sz val="9"/>
            <color indexed="81"/>
            <rFont val="Tahoma"/>
            <family val="2"/>
          </rPr>
          <t xml:space="preserve">
Per FOD is a new Unit.  Contributions began in 2018</t>
        </r>
      </text>
    </comment>
    <comment ref="CID19" authorId="0" shapeId="0" xr:uid="{B9264EF1-486C-4DF8-A68A-06855E408F5F}">
      <text>
        <r>
          <rPr>
            <b/>
            <sz val="9"/>
            <color indexed="81"/>
            <rFont val="Tahoma"/>
            <family val="2"/>
          </rPr>
          <t>Becky Dzingeleski:</t>
        </r>
        <r>
          <rPr>
            <sz val="9"/>
            <color indexed="81"/>
            <rFont val="Tahoma"/>
            <family val="2"/>
          </rPr>
          <t xml:space="preserve">
Per FOD is a new Unit.  Contributions began in 2018</t>
        </r>
      </text>
    </comment>
    <comment ref="CIH19" authorId="0" shapeId="0" xr:uid="{F8504105-812D-4BB3-A9B2-365838AA87F2}">
      <text>
        <r>
          <rPr>
            <b/>
            <sz val="9"/>
            <color indexed="81"/>
            <rFont val="Tahoma"/>
            <family val="2"/>
          </rPr>
          <t>Becky Dzingeleski:</t>
        </r>
        <r>
          <rPr>
            <sz val="9"/>
            <color indexed="81"/>
            <rFont val="Tahoma"/>
            <family val="2"/>
          </rPr>
          <t xml:space="preserve">
Per FOD is a new Unit.  Contributions began in 2018</t>
        </r>
      </text>
    </comment>
    <comment ref="CIL19" authorId="0" shapeId="0" xr:uid="{25960BEF-6CCA-4246-8D7A-0E841D94B136}">
      <text>
        <r>
          <rPr>
            <b/>
            <sz val="9"/>
            <color indexed="81"/>
            <rFont val="Tahoma"/>
            <family val="2"/>
          </rPr>
          <t>Becky Dzingeleski:</t>
        </r>
        <r>
          <rPr>
            <sz val="9"/>
            <color indexed="81"/>
            <rFont val="Tahoma"/>
            <family val="2"/>
          </rPr>
          <t xml:space="preserve">
Per FOD is a new Unit.  Contributions began in 2018</t>
        </r>
      </text>
    </comment>
    <comment ref="CIP19" authorId="0" shapeId="0" xr:uid="{8F064CEC-200B-415E-BE1B-079F1CA7CF88}">
      <text>
        <r>
          <rPr>
            <b/>
            <sz val="9"/>
            <color indexed="81"/>
            <rFont val="Tahoma"/>
            <family val="2"/>
          </rPr>
          <t>Becky Dzingeleski:</t>
        </r>
        <r>
          <rPr>
            <sz val="9"/>
            <color indexed="81"/>
            <rFont val="Tahoma"/>
            <family val="2"/>
          </rPr>
          <t xml:space="preserve">
Per FOD is a new Unit.  Contributions began in 2018</t>
        </r>
      </text>
    </comment>
    <comment ref="CIT19" authorId="0" shapeId="0" xr:uid="{5855FE8C-0D99-4B35-869E-C4A7A3B445F5}">
      <text>
        <r>
          <rPr>
            <b/>
            <sz val="9"/>
            <color indexed="81"/>
            <rFont val="Tahoma"/>
            <family val="2"/>
          </rPr>
          <t>Becky Dzingeleski:</t>
        </r>
        <r>
          <rPr>
            <sz val="9"/>
            <color indexed="81"/>
            <rFont val="Tahoma"/>
            <family val="2"/>
          </rPr>
          <t xml:space="preserve">
Per FOD is a new Unit.  Contributions began in 2018</t>
        </r>
      </text>
    </comment>
    <comment ref="CIX19" authorId="0" shapeId="0" xr:uid="{959BBFA2-4AC3-4C24-AD6E-06B447AEA8D2}">
      <text>
        <r>
          <rPr>
            <b/>
            <sz val="9"/>
            <color indexed="81"/>
            <rFont val="Tahoma"/>
            <family val="2"/>
          </rPr>
          <t>Becky Dzingeleski:</t>
        </r>
        <r>
          <rPr>
            <sz val="9"/>
            <color indexed="81"/>
            <rFont val="Tahoma"/>
            <family val="2"/>
          </rPr>
          <t xml:space="preserve">
Per FOD is a new Unit.  Contributions began in 2018</t>
        </r>
      </text>
    </comment>
    <comment ref="CJB19" authorId="0" shapeId="0" xr:uid="{906A1933-04D3-4EF9-A16C-F21EAD5AA0E4}">
      <text>
        <r>
          <rPr>
            <b/>
            <sz val="9"/>
            <color indexed="81"/>
            <rFont val="Tahoma"/>
            <family val="2"/>
          </rPr>
          <t>Becky Dzingeleski:</t>
        </r>
        <r>
          <rPr>
            <sz val="9"/>
            <color indexed="81"/>
            <rFont val="Tahoma"/>
            <family val="2"/>
          </rPr>
          <t xml:space="preserve">
Per FOD is a new Unit.  Contributions began in 2018</t>
        </r>
      </text>
    </comment>
    <comment ref="CJF19" authorId="0" shapeId="0" xr:uid="{1F891362-28B5-4F4E-A407-3704A3099084}">
      <text>
        <r>
          <rPr>
            <b/>
            <sz val="9"/>
            <color indexed="81"/>
            <rFont val="Tahoma"/>
            <family val="2"/>
          </rPr>
          <t>Becky Dzingeleski:</t>
        </r>
        <r>
          <rPr>
            <sz val="9"/>
            <color indexed="81"/>
            <rFont val="Tahoma"/>
            <family val="2"/>
          </rPr>
          <t xml:space="preserve">
Per FOD is a new Unit.  Contributions began in 2018</t>
        </r>
      </text>
    </comment>
    <comment ref="CJJ19" authorId="0" shapeId="0" xr:uid="{9521D60F-E83F-48BB-A4CB-09A76BC7F28B}">
      <text>
        <r>
          <rPr>
            <b/>
            <sz val="9"/>
            <color indexed="81"/>
            <rFont val="Tahoma"/>
            <family val="2"/>
          </rPr>
          <t>Becky Dzingeleski:</t>
        </r>
        <r>
          <rPr>
            <sz val="9"/>
            <color indexed="81"/>
            <rFont val="Tahoma"/>
            <family val="2"/>
          </rPr>
          <t xml:space="preserve">
Per FOD is a new Unit.  Contributions began in 2018</t>
        </r>
      </text>
    </comment>
    <comment ref="CJN19" authorId="0" shapeId="0" xr:uid="{D36BFF12-6C40-418B-9284-C753302066E7}">
      <text>
        <r>
          <rPr>
            <b/>
            <sz val="9"/>
            <color indexed="81"/>
            <rFont val="Tahoma"/>
            <family val="2"/>
          </rPr>
          <t>Becky Dzingeleski:</t>
        </r>
        <r>
          <rPr>
            <sz val="9"/>
            <color indexed="81"/>
            <rFont val="Tahoma"/>
            <family val="2"/>
          </rPr>
          <t xml:space="preserve">
Per FOD is a new Unit.  Contributions began in 2018</t>
        </r>
      </text>
    </comment>
    <comment ref="CJR19" authorId="0" shapeId="0" xr:uid="{096E0422-6548-4756-8646-4C2544FE6DBF}">
      <text>
        <r>
          <rPr>
            <b/>
            <sz val="9"/>
            <color indexed="81"/>
            <rFont val="Tahoma"/>
            <family val="2"/>
          </rPr>
          <t>Becky Dzingeleski:</t>
        </r>
        <r>
          <rPr>
            <sz val="9"/>
            <color indexed="81"/>
            <rFont val="Tahoma"/>
            <family val="2"/>
          </rPr>
          <t xml:space="preserve">
Per FOD is a new Unit.  Contributions began in 2018</t>
        </r>
      </text>
    </comment>
    <comment ref="CJV19" authorId="0" shapeId="0" xr:uid="{88F10E53-63C0-4A9D-A0C0-9AE48E6FD553}">
      <text>
        <r>
          <rPr>
            <b/>
            <sz val="9"/>
            <color indexed="81"/>
            <rFont val="Tahoma"/>
            <family val="2"/>
          </rPr>
          <t>Becky Dzingeleski:</t>
        </r>
        <r>
          <rPr>
            <sz val="9"/>
            <color indexed="81"/>
            <rFont val="Tahoma"/>
            <family val="2"/>
          </rPr>
          <t xml:space="preserve">
Per FOD is a new Unit.  Contributions began in 2018</t>
        </r>
      </text>
    </comment>
    <comment ref="CJZ19" authorId="0" shapeId="0" xr:uid="{CC061234-E646-4B30-9F74-48B146A4EC26}">
      <text>
        <r>
          <rPr>
            <b/>
            <sz val="9"/>
            <color indexed="81"/>
            <rFont val="Tahoma"/>
            <family val="2"/>
          </rPr>
          <t>Becky Dzingeleski:</t>
        </r>
        <r>
          <rPr>
            <sz val="9"/>
            <color indexed="81"/>
            <rFont val="Tahoma"/>
            <family val="2"/>
          </rPr>
          <t xml:space="preserve">
Per FOD is a new Unit.  Contributions began in 2018</t>
        </r>
      </text>
    </comment>
    <comment ref="CKD19" authorId="0" shapeId="0" xr:uid="{6A85AA50-2CFF-4C57-BFCC-CCCB3197F45F}">
      <text>
        <r>
          <rPr>
            <b/>
            <sz val="9"/>
            <color indexed="81"/>
            <rFont val="Tahoma"/>
            <family val="2"/>
          </rPr>
          <t>Becky Dzingeleski:</t>
        </r>
        <r>
          <rPr>
            <sz val="9"/>
            <color indexed="81"/>
            <rFont val="Tahoma"/>
            <family val="2"/>
          </rPr>
          <t xml:space="preserve">
Per FOD is a new Unit.  Contributions began in 2018</t>
        </r>
      </text>
    </comment>
    <comment ref="CKH19" authorId="0" shapeId="0" xr:uid="{E7128824-FC22-4C51-986E-9250418D50D8}">
      <text>
        <r>
          <rPr>
            <b/>
            <sz val="9"/>
            <color indexed="81"/>
            <rFont val="Tahoma"/>
            <family val="2"/>
          </rPr>
          <t>Becky Dzingeleski:</t>
        </r>
        <r>
          <rPr>
            <sz val="9"/>
            <color indexed="81"/>
            <rFont val="Tahoma"/>
            <family val="2"/>
          </rPr>
          <t xml:space="preserve">
Per FOD is a new Unit.  Contributions began in 2018</t>
        </r>
      </text>
    </comment>
    <comment ref="CKL19" authorId="0" shapeId="0" xr:uid="{76F38BC6-96FF-4888-8B3D-D23BF886116E}">
      <text>
        <r>
          <rPr>
            <b/>
            <sz val="9"/>
            <color indexed="81"/>
            <rFont val="Tahoma"/>
            <family val="2"/>
          </rPr>
          <t>Becky Dzingeleski:</t>
        </r>
        <r>
          <rPr>
            <sz val="9"/>
            <color indexed="81"/>
            <rFont val="Tahoma"/>
            <family val="2"/>
          </rPr>
          <t xml:space="preserve">
Per FOD is a new Unit.  Contributions began in 2018</t>
        </r>
      </text>
    </comment>
    <comment ref="CKP19" authorId="0" shapeId="0" xr:uid="{0D2EC152-96FC-4DE7-AA14-AE23E0C3328F}">
      <text>
        <r>
          <rPr>
            <b/>
            <sz val="9"/>
            <color indexed="81"/>
            <rFont val="Tahoma"/>
            <family val="2"/>
          </rPr>
          <t>Becky Dzingeleski:</t>
        </r>
        <r>
          <rPr>
            <sz val="9"/>
            <color indexed="81"/>
            <rFont val="Tahoma"/>
            <family val="2"/>
          </rPr>
          <t xml:space="preserve">
Per FOD is a new Unit.  Contributions began in 2018</t>
        </r>
      </text>
    </comment>
    <comment ref="CKT19" authorId="0" shapeId="0" xr:uid="{9CBFF398-EF47-4762-8C41-CDFCF39D5D0E}">
      <text>
        <r>
          <rPr>
            <b/>
            <sz val="9"/>
            <color indexed="81"/>
            <rFont val="Tahoma"/>
            <family val="2"/>
          </rPr>
          <t>Becky Dzingeleski:</t>
        </r>
        <r>
          <rPr>
            <sz val="9"/>
            <color indexed="81"/>
            <rFont val="Tahoma"/>
            <family val="2"/>
          </rPr>
          <t xml:space="preserve">
Per FOD is a new Unit.  Contributions began in 2018</t>
        </r>
      </text>
    </comment>
    <comment ref="CKX19" authorId="0" shapeId="0" xr:uid="{700EFCD2-5DE0-4877-9099-FC05220761A1}">
      <text>
        <r>
          <rPr>
            <b/>
            <sz val="9"/>
            <color indexed="81"/>
            <rFont val="Tahoma"/>
            <family val="2"/>
          </rPr>
          <t>Becky Dzingeleski:</t>
        </r>
        <r>
          <rPr>
            <sz val="9"/>
            <color indexed="81"/>
            <rFont val="Tahoma"/>
            <family val="2"/>
          </rPr>
          <t xml:space="preserve">
Per FOD is a new Unit.  Contributions began in 2018</t>
        </r>
      </text>
    </comment>
    <comment ref="CLB19" authorId="0" shapeId="0" xr:uid="{FD0B420F-473E-4A7B-8548-62CF5B0543CC}">
      <text>
        <r>
          <rPr>
            <b/>
            <sz val="9"/>
            <color indexed="81"/>
            <rFont val="Tahoma"/>
            <family val="2"/>
          </rPr>
          <t>Becky Dzingeleski:</t>
        </r>
        <r>
          <rPr>
            <sz val="9"/>
            <color indexed="81"/>
            <rFont val="Tahoma"/>
            <family val="2"/>
          </rPr>
          <t xml:space="preserve">
Per FOD is a new Unit.  Contributions began in 2018</t>
        </r>
      </text>
    </comment>
    <comment ref="CLF19" authorId="0" shapeId="0" xr:uid="{FEDA894F-01E2-4EA1-A73D-23AA182A687D}">
      <text>
        <r>
          <rPr>
            <b/>
            <sz val="9"/>
            <color indexed="81"/>
            <rFont val="Tahoma"/>
            <family val="2"/>
          </rPr>
          <t>Becky Dzingeleski:</t>
        </r>
        <r>
          <rPr>
            <sz val="9"/>
            <color indexed="81"/>
            <rFont val="Tahoma"/>
            <family val="2"/>
          </rPr>
          <t xml:space="preserve">
Per FOD is a new Unit.  Contributions began in 2018</t>
        </r>
      </text>
    </comment>
    <comment ref="CLJ19" authorId="0" shapeId="0" xr:uid="{AA6554EE-51A6-4FCE-902E-F2AA6CE05ACB}">
      <text>
        <r>
          <rPr>
            <b/>
            <sz val="9"/>
            <color indexed="81"/>
            <rFont val="Tahoma"/>
            <family val="2"/>
          </rPr>
          <t>Becky Dzingeleski:</t>
        </r>
        <r>
          <rPr>
            <sz val="9"/>
            <color indexed="81"/>
            <rFont val="Tahoma"/>
            <family val="2"/>
          </rPr>
          <t xml:space="preserve">
Per FOD is a new Unit.  Contributions began in 2018</t>
        </r>
      </text>
    </comment>
    <comment ref="CLN19" authorId="0" shapeId="0" xr:uid="{502782DE-843C-4456-879E-8C67B6293E7B}">
      <text>
        <r>
          <rPr>
            <b/>
            <sz val="9"/>
            <color indexed="81"/>
            <rFont val="Tahoma"/>
            <family val="2"/>
          </rPr>
          <t>Becky Dzingeleski:</t>
        </r>
        <r>
          <rPr>
            <sz val="9"/>
            <color indexed="81"/>
            <rFont val="Tahoma"/>
            <family val="2"/>
          </rPr>
          <t xml:space="preserve">
Per FOD is a new Unit.  Contributions began in 2018</t>
        </r>
      </text>
    </comment>
    <comment ref="CLR19" authorId="0" shapeId="0" xr:uid="{92CF8DC9-2065-4420-BD69-40A0E028E953}">
      <text>
        <r>
          <rPr>
            <b/>
            <sz val="9"/>
            <color indexed="81"/>
            <rFont val="Tahoma"/>
            <family val="2"/>
          </rPr>
          <t>Becky Dzingeleski:</t>
        </r>
        <r>
          <rPr>
            <sz val="9"/>
            <color indexed="81"/>
            <rFont val="Tahoma"/>
            <family val="2"/>
          </rPr>
          <t xml:space="preserve">
Per FOD is a new Unit.  Contributions began in 2018</t>
        </r>
      </text>
    </comment>
    <comment ref="CLV19" authorId="0" shapeId="0" xr:uid="{0D9A9BFA-0FF6-4264-BC46-6F7EF308609B}">
      <text>
        <r>
          <rPr>
            <b/>
            <sz val="9"/>
            <color indexed="81"/>
            <rFont val="Tahoma"/>
            <family val="2"/>
          </rPr>
          <t>Becky Dzingeleski:</t>
        </r>
        <r>
          <rPr>
            <sz val="9"/>
            <color indexed="81"/>
            <rFont val="Tahoma"/>
            <family val="2"/>
          </rPr>
          <t xml:space="preserve">
Per FOD is a new Unit.  Contributions began in 2018</t>
        </r>
      </text>
    </comment>
    <comment ref="CLZ19" authorId="0" shapeId="0" xr:uid="{1DA0C1D3-E79D-4A7E-AE15-A2176329C4E2}">
      <text>
        <r>
          <rPr>
            <b/>
            <sz val="9"/>
            <color indexed="81"/>
            <rFont val="Tahoma"/>
            <family val="2"/>
          </rPr>
          <t>Becky Dzingeleski:</t>
        </r>
        <r>
          <rPr>
            <sz val="9"/>
            <color indexed="81"/>
            <rFont val="Tahoma"/>
            <family val="2"/>
          </rPr>
          <t xml:space="preserve">
Per FOD is a new Unit.  Contributions began in 2018</t>
        </r>
      </text>
    </comment>
    <comment ref="CMD19" authorId="0" shapeId="0" xr:uid="{CA8A7B05-B106-42C9-A730-AA05ABF6E4BD}">
      <text>
        <r>
          <rPr>
            <b/>
            <sz val="9"/>
            <color indexed="81"/>
            <rFont val="Tahoma"/>
            <family val="2"/>
          </rPr>
          <t>Becky Dzingeleski:</t>
        </r>
        <r>
          <rPr>
            <sz val="9"/>
            <color indexed="81"/>
            <rFont val="Tahoma"/>
            <family val="2"/>
          </rPr>
          <t xml:space="preserve">
Per FOD is a new Unit.  Contributions began in 2018</t>
        </r>
      </text>
    </comment>
    <comment ref="CMH19" authorId="0" shapeId="0" xr:uid="{B4590D17-8B61-4A50-ACFB-E6DEA57DBE30}">
      <text>
        <r>
          <rPr>
            <b/>
            <sz val="9"/>
            <color indexed="81"/>
            <rFont val="Tahoma"/>
            <family val="2"/>
          </rPr>
          <t>Becky Dzingeleski:</t>
        </r>
        <r>
          <rPr>
            <sz val="9"/>
            <color indexed="81"/>
            <rFont val="Tahoma"/>
            <family val="2"/>
          </rPr>
          <t xml:space="preserve">
Per FOD is a new Unit.  Contributions began in 2018</t>
        </r>
      </text>
    </comment>
    <comment ref="CML19" authorId="0" shapeId="0" xr:uid="{7830ECD6-2FE3-4138-B489-B1F50BEE9D48}">
      <text>
        <r>
          <rPr>
            <b/>
            <sz val="9"/>
            <color indexed="81"/>
            <rFont val="Tahoma"/>
            <family val="2"/>
          </rPr>
          <t>Becky Dzingeleski:</t>
        </r>
        <r>
          <rPr>
            <sz val="9"/>
            <color indexed="81"/>
            <rFont val="Tahoma"/>
            <family val="2"/>
          </rPr>
          <t xml:space="preserve">
Per FOD is a new Unit.  Contributions began in 2018</t>
        </r>
      </text>
    </comment>
    <comment ref="CMP19" authorId="0" shapeId="0" xr:uid="{C2662825-B159-4CC1-ABB9-E447D0305C3B}">
      <text>
        <r>
          <rPr>
            <b/>
            <sz val="9"/>
            <color indexed="81"/>
            <rFont val="Tahoma"/>
            <family val="2"/>
          </rPr>
          <t>Becky Dzingeleski:</t>
        </r>
        <r>
          <rPr>
            <sz val="9"/>
            <color indexed="81"/>
            <rFont val="Tahoma"/>
            <family val="2"/>
          </rPr>
          <t xml:space="preserve">
Per FOD is a new Unit.  Contributions began in 2018</t>
        </r>
      </text>
    </comment>
    <comment ref="CMT19" authorId="0" shapeId="0" xr:uid="{F9D13EB6-EBA3-47CC-8CEE-C0707E8829D6}">
      <text>
        <r>
          <rPr>
            <b/>
            <sz val="9"/>
            <color indexed="81"/>
            <rFont val="Tahoma"/>
            <family val="2"/>
          </rPr>
          <t>Becky Dzingeleski:</t>
        </r>
        <r>
          <rPr>
            <sz val="9"/>
            <color indexed="81"/>
            <rFont val="Tahoma"/>
            <family val="2"/>
          </rPr>
          <t xml:space="preserve">
Per FOD is a new Unit.  Contributions began in 2018</t>
        </r>
      </text>
    </comment>
    <comment ref="CMX19" authorId="0" shapeId="0" xr:uid="{893D36E0-73E4-4F62-8661-3985F7A067A6}">
      <text>
        <r>
          <rPr>
            <b/>
            <sz val="9"/>
            <color indexed="81"/>
            <rFont val="Tahoma"/>
            <family val="2"/>
          </rPr>
          <t>Becky Dzingeleski:</t>
        </r>
        <r>
          <rPr>
            <sz val="9"/>
            <color indexed="81"/>
            <rFont val="Tahoma"/>
            <family val="2"/>
          </rPr>
          <t xml:space="preserve">
Per FOD is a new Unit.  Contributions began in 2018</t>
        </r>
      </text>
    </comment>
    <comment ref="CNB19" authorId="0" shapeId="0" xr:uid="{26F56093-5D32-4F7E-AE72-44774BB9A1F8}">
      <text>
        <r>
          <rPr>
            <b/>
            <sz val="9"/>
            <color indexed="81"/>
            <rFont val="Tahoma"/>
            <family val="2"/>
          </rPr>
          <t>Becky Dzingeleski:</t>
        </r>
        <r>
          <rPr>
            <sz val="9"/>
            <color indexed="81"/>
            <rFont val="Tahoma"/>
            <family val="2"/>
          </rPr>
          <t xml:space="preserve">
Per FOD is a new Unit.  Contributions began in 2018</t>
        </r>
      </text>
    </comment>
    <comment ref="CNF19" authorId="0" shapeId="0" xr:uid="{D79F328F-CBD4-458B-80F6-7B37BFD930B4}">
      <text>
        <r>
          <rPr>
            <b/>
            <sz val="9"/>
            <color indexed="81"/>
            <rFont val="Tahoma"/>
            <family val="2"/>
          </rPr>
          <t>Becky Dzingeleski:</t>
        </r>
        <r>
          <rPr>
            <sz val="9"/>
            <color indexed="81"/>
            <rFont val="Tahoma"/>
            <family val="2"/>
          </rPr>
          <t xml:space="preserve">
Per FOD is a new Unit.  Contributions began in 2018</t>
        </r>
      </text>
    </comment>
    <comment ref="CNJ19" authorId="0" shapeId="0" xr:uid="{23BEFC1C-5953-4FA0-BD82-71BAA7E777EC}">
      <text>
        <r>
          <rPr>
            <b/>
            <sz val="9"/>
            <color indexed="81"/>
            <rFont val="Tahoma"/>
            <family val="2"/>
          </rPr>
          <t>Becky Dzingeleski:</t>
        </r>
        <r>
          <rPr>
            <sz val="9"/>
            <color indexed="81"/>
            <rFont val="Tahoma"/>
            <family val="2"/>
          </rPr>
          <t xml:space="preserve">
Per FOD is a new Unit.  Contributions began in 2018</t>
        </r>
      </text>
    </comment>
    <comment ref="CNN19" authorId="0" shapeId="0" xr:uid="{DF2BF5F5-5FB7-40A6-A9E4-D7011CDBD9B3}">
      <text>
        <r>
          <rPr>
            <b/>
            <sz val="9"/>
            <color indexed="81"/>
            <rFont val="Tahoma"/>
            <family val="2"/>
          </rPr>
          <t>Becky Dzingeleski:</t>
        </r>
        <r>
          <rPr>
            <sz val="9"/>
            <color indexed="81"/>
            <rFont val="Tahoma"/>
            <family val="2"/>
          </rPr>
          <t xml:space="preserve">
Per FOD is a new Unit.  Contributions began in 2018</t>
        </r>
      </text>
    </comment>
    <comment ref="CNR19" authorId="0" shapeId="0" xr:uid="{4A5D9480-45BA-47E3-B4C3-6C17A3188173}">
      <text>
        <r>
          <rPr>
            <b/>
            <sz val="9"/>
            <color indexed="81"/>
            <rFont val="Tahoma"/>
            <family val="2"/>
          </rPr>
          <t>Becky Dzingeleski:</t>
        </r>
        <r>
          <rPr>
            <sz val="9"/>
            <color indexed="81"/>
            <rFont val="Tahoma"/>
            <family val="2"/>
          </rPr>
          <t xml:space="preserve">
Per FOD is a new Unit.  Contributions began in 2018</t>
        </r>
      </text>
    </comment>
    <comment ref="CNV19" authorId="0" shapeId="0" xr:uid="{4BC27E2E-0727-424D-B3EC-4F99F7F813C4}">
      <text>
        <r>
          <rPr>
            <b/>
            <sz val="9"/>
            <color indexed="81"/>
            <rFont val="Tahoma"/>
            <family val="2"/>
          </rPr>
          <t>Becky Dzingeleski:</t>
        </r>
        <r>
          <rPr>
            <sz val="9"/>
            <color indexed="81"/>
            <rFont val="Tahoma"/>
            <family val="2"/>
          </rPr>
          <t xml:space="preserve">
Per FOD is a new Unit.  Contributions began in 2018</t>
        </r>
      </text>
    </comment>
    <comment ref="CNZ19" authorId="0" shapeId="0" xr:uid="{D486DEAD-D4D5-41CC-BDF1-A543A31E18E3}">
      <text>
        <r>
          <rPr>
            <b/>
            <sz val="9"/>
            <color indexed="81"/>
            <rFont val="Tahoma"/>
            <family val="2"/>
          </rPr>
          <t>Becky Dzingeleski:</t>
        </r>
        <r>
          <rPr>
            <sz val="9"/>
            <color indexed="81"/>
            <rFont val="Tahoma"/>
            <family val="2"/>
          </rPr>
          <t xml:space="preserve">
Per FOD is a new Unit.  Contributions began in 2018</t>
        </r>
      </text>
    </comment>
    <comment ref="COD19" authorId="0" shapeId="0" xr:uid="{A79B2223-F473-4C51-9826-F1110BD04CC3}">
      <text>
        <r>
          <rPr>
            <b/>
            <sz val="9"/>
            <color indexed="81"/>
            <rFont val="Tahoma"/>
            <family val="2"/>
          </rPr>
          <t>Becky Dzingeleski:</t>
        </r>
        <r>
          <rPr>
            <sz val="9"/>
            <color indexed="81"/>
            <rFont val="Tahoma"/>
            <family val="2"/>
          </rPr>
          <t xml:space="preserve">
Per FOD is a new Unit.  Contributions began in 2018</t>
        </r>
      </text>
    </comment>
    <comment ref="COH19" authorId="0" shapeId="0" xr:uid="{FB903F98-3F28-4606-B6A5-F5655C04E4D9}">
      <text>
        <r>
          <rPr>
            <b/>
            <sz val="9"/>
            <color indexed="81"/>
            <rFont val="Tahoma"/>
            <family val="2"/>
          </rPr>
          <t>Becky Dzingeleski:</t>
        </r>
        <r>
          <rPr>
            <sz val="9"/>
            <color indexed="81"/>
            <rFont val="Tahoma"/>
            <family val="2"/>
          </rPr>
          <t xml:space="preserve">
Per FOD is a new Unit.  Contributions began in 2018</t>
        </r>
      </text>
    </comment>
    <comment ref="COL19" authorId="0" shapeId="0" xr:uid="{1BD185BC-5764-4167-9A32-6DECE067C1CC}">
      <text>
        <r>
          <rPr>
            <b/>
            <sz val="9"/>
            <color indexed="81"/>
            <rFont val="Tahoma"/>
            <family val="2"/>
          </rPr>
          <t>Becky Dzingeleski:</t>
        </r>
        <r>
          <rPr>
            <sz val="9"/>
            <color indexed="81"/>
            <rFont val="Tahoma"/>
            <family val="2"/>
          </rPr>
          <t xml:space="preserve">
Per FOD is a new Unit.  Contributions began in 2018</t>
        </r>
      </text>
    </comment>
    <comment ref="COP19" authorId="0" shapeId="0" xr:uid="{21725B3F-22E8-4C5D-8602-9482DD449739}">
      <text>
        <r>
          <rPr>
            <b/>
            <sz val="9"/>
            <color indexed="81"/>
            <rFont val="Tahoma"/>
            <family val="2"/>
          </rPr>
          <t>Becky Dzingeleski:</t>
        </r>
        <r>
          <rPr>
            <sz val="9"/>
            <color indexed="81"/>
            <rFont val="Tahoma"/>
            <family val="2"/>
          </rPr>
          <t xml:space="preserve">
Per FOD is a new Unit.  Contributions began in 2018</t>
        </r>
      </text>
    </comment>
    <comment ref="COT19" authorId="0" shapeId="0" xr:uid="{62019C1B-5AAD-4524-84C3-81D7053DDD46}">
      <text>
        <r>
          <rPr>
            <b/>
            <sz val="9"/>
            <color indexed="81"/>
            <rFont val="Tahoma"/>
            <family val="2"/>
          </rPr>
          <t>Becky Dzingeleski:</t>
        </r>
        <r>
          <rPr>
            <sz val="9"/>
            <color indexed="81"/>
            <rFont val="Tahoma"/>
            <family val="2"/>
          </rPr>
          <t xml:space="preserve">
Per FOD is a new Unit.  Contributions began in 2018</t>
        </r>
      </text>
    </comment>
    <comment ref="COX19" authorId="0" shapeId="0" xr:uid="{E0F5451B-1155-4B68-B78C-277BAD2826E8}">
      <text>
        <r>
          <rPr>
            <b/>
            <sz val="9"/>
            <color indexed="81"/>
            <rFont val="Tahoma"/>
            <family val="2"/>
          </rPr>
          <t>Becky Dzingeleski:</t>
        </r>
        <r>
          <rPr>
            <sz val="9"/>
            <color indexed="81"/>
            <rFont val="Tahoma"/>
            <family val="2"/>
          </rPr>
          <t xml:space="preserve">
Per FOD is a new Unit.  Contributions began in 2018</t>
        </r>
      </text>
    </comment>
    <comment ref="CPB19" authorId="0" shapeId="0" xr:uid="{631F5B1F-E29D-4332-887E-DA0D398520E5}">
      <text>
        <r>
          <rPr>
            <b/>
            <sz val="9"/>
            <color indexed="81"/>
            <rFont val="Tahoma"/>
            <family val="2"/>
          </rPr>
          <t>Becky Dzingeleski:</t>
        </r>
        <r>
          <rPr>
            <sz val="9"/>
            <color indexed="81"/>
            <rFont val="Tahoma"/>
            <family val="2"/>
          </rPr>
          <t xml:space="preserve">
Per FOD is a new Unit.  Contributions began in 2018</t>
        </r>
      </text>
    </comment>
    <comment ref="CPF19" authorId="0" shapeId="0" xr:uid="{5926C78C-65BF-42C8-B1FA-17D696840DE8}">
      <text>
        <r>
          <rPr>
            <b/>
            <sz val="9"/>
            <color indexed="81"/>
            <rFont val="Tahoma"/>
            <family val="2"/>
          </rPr>
          <t>Becky Dzingeleski:</t>
        </r>
        <r>
          <rPr>
            <sz val="9"/>
            <color indexed="81"/>
            <rFont val="Tahoma"/>
            <family val="2"/>
          </rPr>
          <t xml:space="preserve">
Per FOD is a new Unit.  Contributions began in 2018</t>
        </r>
      </text>
    </comment>
    <comment ref="CPJ19" authorId="0" shapeId="0" xr:uid="{93D86D11-17ED-4165-8FDA-D7DC621015B9}">
      <text>
        <r>
          <rPr>
            <b/>
            <sz val="9"/>
            <color indexed="81"/>
            <rFont val="Tahoma"/>
            <family val="2"/>
          </rPr>
          <t>Becky Dzingeleski:</t>
        </r>
        <r>
          <rPr>
            <sz val="9"/>
            <color indexed="81"/>
            <rFont val="Tahoma"/>
            <family val="2"/>
          </rPr>
          <t xml:space="preserve">
Per FOD is a new Unit.  Contributions began in 2018</t>
        </r>
      </text>
    </comment>
    <comment ref="CPN19" authorId="0" shapeId="0" xr:uid="{A36AD739-52D7-438D-833A-B5864F67A94C}">
      <text>
        <r>
          <rPr>
            <b/>
            <sz val="9"/>
            <color indexed="81"/>
            <rFont val="Tahoma"/>
            <family val="2"/>
          </rPr>
          <t>Becky Dzingeleski:</t>
        </r>
        <r>
          <rPr>
            <sz val="9"/>
            <color indexed="81"/>
            <rFont val="Tahoma"/>
            <family val="2"/>
          </rPr>
          <t xml:space="preserve">
Per FOD is a new Unit.  Contributions began in 2018</t>
        </r>
      </text>
    </comment>
    <comment ref="CPR19" authorId="0" shapeId="0" xr:uid="{9E05CFED-6DEB-4C26-8238-CCABA03D3F6A}">
      <text>
        <r>
          <rPr>
            <b/>
            <sz val="9"/>
            <color indexed="81"/>
            <rFont val="Tahoma"/>
            <family val="2"/>
          </rPr>
          <t>Becky Dzingeleski:</t>
        </r>
        <r>
          <rPr>
            <sz val="9"/>
            <color indexed="81"/>
            <rFont val="Tahoma"/>
            <family val="2"/>
          </rPr>
          <t xml:space="preserve">
Per FOD is a new Unit.  Contributions began in 2018</t>
        </r>
      </text>
    </comment>
    <comment ref="CPV19" authorId="0" shapeId="0" xr:uid="{BF963B30-CAB2-4582-B2D8-26F4F14FEC73}">
      <text>
        <r>
          <rPr>
            <b/>
            <sz val="9"/>
            <color indexed="81"/>
            <rFont val="Tahoma"/>
            <family val="2"/>
          </rPr>
          <t>Becky Dzingeleski:</t>
        </r>
        <r>
          <rPr>
            <sz val="9"/>
            <color indexed="81"/>
            <rFont val="Tahoma"/>
            <family val="2"/>
          </rPr>
          <t xml:space="preserve">
Per FOD is a new Unit.  Contributions began in 2018</t>
        </r>
      </text>
    </comment>
    <comment ref="CPZ19" authorId="0" shapeId="0" xr:uid="{1F2B1F4D-D9F4-4729-B472-C1C987F9155B}">
      <text>
        <r>
          <rPr>
            <b/>
            <sz val="9"/>
            <color indexed="81"/>
            <rFont val="Tahoma"/>
            <family val="2"/>
          </rPr>
          <t>Becky Dzingeleski:</t>
        </r>
        <r>
          <rPr>
            <sz val="9"/>
            <color indexed="81"/>
            <rFont val="Tahoma"/>
            <family val="2"/>
          </rPr>
          <t xml:space="preserve">
Per FOD is a new Unit.  Contributions began in 2018</t>
        </r>
      </text>
    </comment>
    <comment ref="CQD19" authorId="0" shapeId="0" xr:uid="{00A97CD1-1E8D-48BE-8693-4BC38385180F}">
      <text>
        <r>
          <rPr>
            <b/>
            <sz val="9"/>
            <color indexed="81"/>
            <rFont val="Tahoma"/>
            <family val="2"/>
          </rPr>
          <t>Becky Dzingeleski:</t>
        </r>
        <r>
          <rPr>
            <sz val="9"/>
            <color indexed="81"/>
            <rFont val="Tahoma"/>
            <family val="2"/>
          </rPr>
          <t xml:space="preserve">
Per FOD is a new Unit.  Contributions began in 2018</t>
        </r>
      </text>
    </comment>
    <comment ref="CQH19" authorId="0" shapeId="0" xr:uid="{2680B06E-FCC9-416A-91F0-D2610315B478}">
      <text>
        <r>
          <rPr>
            <b/>
            <sz val="9"/>
            <color indexed="81"/>
            <rFont val="Tahoma"/>
            <family val="2"/>
          </rPr>
          <t>Becky Dzingeleski:</t>
        </r>
        <r>
          <rPr>
            <sz val="9"/>
            <color indexed="81"/>
            <rFont val="Tahoma"/>
            <family val="2"/>
          </rPr>
          <t xml:space="preserve">
Per FOD is a new Unit.  Contributions began in 2018</t>
        </r>
      </text>
    </comment>
    <comment ref="CQL19" authorId="0" shapeId="0" xr:uid="{AE389DF5-1642-44A8-99E1-2A284C9A9944}">
      <text>
        <r>
          <rPr>
            <b/>
            <sz val="9"/>
            <color indexed="81"/>
            <rFont val="Tahoma"/>
            <family val="2"/>
          </rPr>
          <t>Becky Dzingeleski:</t>
        </r>
        <r>
          <rPr>
            <sz val="9"/>
            <color indexed="81"/>
            <rFont val="Tahoma"/>
            <family val="2"/>
          </rPr>
          <t xml:space="preserve">
Per FOD is a new Unit.  Contributions began in 2018</t>
        </r>
      </text>
    </comment>
    <comment ref="CQP19" authorId="0" shapeId="0" xr:uid="{37B3248F-1E21-4FC0-BB11-5BF7C59FFEFB}">
      <text>
        <r>
          <rPr>
            <b/>
            <sz val="9"/>
            <color indexed="81"/>
            <rFont val="Tahoma"/>
            <family val="2"/>
          </rPr>
          <t>Becky Dzingeleski:</t>
        </r>
        <r>
          <rPr>
            <sz val="9"/>
            <color indexed="81"/>
            <rFont val="Tahoma"/>
            <family val="2"/>
          </rPr>
          <t xml:space="preserve">
Per FOD is a new Unit.  Contributions began in 2018</t>
        </r>
      </text>
    </comment>
    <comment ref="CQT19" authorId="0" shapeId="0" xr:uid="{5DE03076-C67D-4CB8-945C-8F031318DCD4}">
      <text>
        <r>
          <rPr>
            <b/>
            <sz val="9"/>
            <color indexed="81"/>
            <rFont val="Tahoma"/>
            <family val="2"/>
          </rPr>
          <t>Becky Dzingeleski:</t>
        </r>
        <r>
          <rPr>
            <sz val="9"/>
            <color indexed="81"/>
            <rFont val="Tahoma"/>
            <family val="2"/>
          </rPr>
          <t xml:space="preserve">
Per FOD is a new Unit.  Contributions began in 2018</t>
        </r>
      </text>
    </comment>
    <comment ref="CQX19" authorId="0" shapeId="0" xr:uid="{6B784C95-903E-475A-86E2-FC9A3B3EABA0}">
      <text>
        <r>
          <rPr>
            <b/>
            <sz val="9"/>
            <color indexed="81"/>
            <rFont val="Tahoma"/>
            <family val="2"/>
          </rPr>
          <t>Becky Dzingeleski:</t>
        </r>
        <r>
          <rPr>
            <sz val="9"/>
            <color indexed="81"/>
            <rFont val="Tahoma"/>
            <family val="2"/>
          </rPr>
          <t xml:space="preserve">
Per FOD is a new Unit.  Contributions began in 2018</t>
        </r>
      </text>
    </comment>
    <comment ref="CRB19" authorId="0" shapeId="0" xr:uid="{D383777D-E146-42DD-B7B9-47950FEC4BC8}">
      <text>
        <r>
          <rPr>
            <b/>
            <sz val="9"/>
            <color indexed="81"/>
            <rFont val="Tahoma"/>
            <family val="2"/>
          </rPr>
          <t>Becky Dzingeleski:</t>
        </r>
        <r>
          <rPr>
            <sz val="9"/>
            <color indexed="81"/>
            <rFont val="Tahoma"/>
            <family val="2"/>
          </rPr>
          <t xml:space="preserve">
Per FOD is a new Unit.  Contributions began in 2018</t>
        </r>
      </text>
    </comment>
    <comment ref="CRF19" authorId="0" shapeId="0" xr:uid="{B0CFDBA7-25C4-48C5-B6BC-7A086F2F8061}">
      <text>
        <r>
          <rPr>
            <b/>
            <sz val="9"/>
            <color indexed="81"/>
            <rFont val="Tahoma"/>
            <family val="2"/>
          </rPr>
          <t>Becky Dzingeleski:</t>
        </r>
        <r>
          <rPr>
            <sz val="9"/>
            <color indexed="81"/>
            <rFont val="Tahoma"/>
            <family val="2"/>
          </rPr>
          <t xml:space="preserve">
Per FOD is a new Unit.  Contributions began in 2018</t>
        </r>
      </text>
    </comment>
    <comment ref="CRJ19" authorId="0" shapeId="0" xr:uid="{DACF9C0E-0484-47B3-8A23-93610DA862FB}">
      <text>
        <r>
          <rPr>
            <b/>
            <sz val="9"/>
            <color indexed="81"/>
            <rFont val="Tahoma"/>
            <family val="2"/>
          </rPr>
          <t>Becky Dzingeleski:</t>
        </r>
        <r>
          <rPr>
            <sz val="9"/>
            <color indexed="81"/>
            <rFont val="Tahoma"/>
            <family val="2"/>
          </rPr>
          <t xml:space="preserve">
Per FOD is a new Unit.  Contributions began in 2018</t>
        </r>
      </text>
    </comment>
    <comment ref="CRN19" authorId="0" shapeId="0" xr:uid="{29248FE8-FA7B-4B9A-A9FA-129F9DC93119}">
      <text>
        <r>
          <rPr>
            <b/>
            <sz val="9"/>
            <color indexed="81"/>
            <rFont val="Tahoma"/>
            <family val="2"/>
          </rPr>
          <t>Becky Dzingeleski:</t>
        </r>
        <r>
          <rPr>
            <sz val="9"/>
            <color indexed="81"/>
            <rFont val="Tahoma"/>
            <family val="2"/>
          </rPr>
          <t xml:space="preserve">
Per FOD is a new Unit.  Contributions began in 2018</t>
        </r>
      </text>
    </comment>
    <comment ref="CRR19" authorId="0" shapeId="0" xr:uid="{04F9FC52-43F0-436D-9DBF-E913E4F71AB3}">
      <text>
        <r>
          <rPr>
            <b/>
            <sz val="9"/>
            <color indexed="81"/>
            <rFont val="Tahoma"/>
            <family val="2"/>
          </rPr>
          <t>Becky Dzingeleski:</t>
        </r>
        <r>
          <rPr>
            <sz val="9"/>
            <color indexed="81"/>
            <rFont val="Tahoma"/>
            <family val="2"/>
          </rPr>
          <t xml:space="preserve">
Per FOD is a new Unit.  Contributions began in 2018</t>
        </r>
      </text>
    </comment>
    <comment ref="CRV19" authorId="0" shapeId="0" xr:uid="{5E9725D0-8838-4709-ACC0-2EF619BAF599}">
      <text>
        <r>
          <rPr>
            <b/>
            <sz val="9"/>
            <color indexed="81"/>
            <rFont val="Tahoma"/>
            <family val="2"/>
          </rPr>
          <t>Becky Dzingeleski:</t>
        </r>
        <r>
          <rPr>
            <sz val="9"/>
            <color indexed="81"/>
            <rFont val="Tahoma"/>
            <family val="2"/>
          </rPr>
          <t xml:space="preserve">
Per FOD is a new Unit.  Contributions began in 2018</t>
        </r>
      </text>
    </comment>
    <comment ref="CRZ19" authorId="0" shapeId="0" xr:uid="{1DFAF535-3941-4CB0-A8D5-7A0E9C97803C}">
      <text>
        <r>
          <rPr>
            <b/>
            <sz val="9"/>
            <color indexed="81"/>
            <rFont val="Tahoma"/>
            <family val="2"/>
          </rPr>
          <t>Becky Dzingeleski:</t>
        </r>
        <r>
          <rPr>
            <sz val="9"/>
            <color indexed="81"/>
            <rFont val="Tahoma"/>
            <family val="2"/>
          </rPr>
          <t xml:space="preserve">
Per FOD is a new Unit.  Contributions began in 2018</t>
        </r>
      </text>
    </comment>
    <comment ref="CSD19" authorId="0" shapeId="0" xr:uid="{5B6AAC5A-3E1F-4089-A871-6E0616101115}">
      <text>
        <r>
          <rPr>
            <b/>
            <sz val="9"/>
            <color indexed="81"/>
            <rFont val="Tahoma"/>
            <family val="2"/>
          </rPr>
          <t>Becky Dzingeleski:</t>
        </r>
        <r>
          <rPr>
            <sz val="9"/>
            <color indexed="81"/>
            <rFont val="Tahoma"/>
            <family val="2"/>
          </rPr>
          <t xml:space="preserve">
Per FOD is a new Unit.  Contributions began in 2018</t>
        </r>
      </text>
    </comment>
    <comment ref="CSH19" authorId="0" shapeId="0" xr:uid="{91CB4E23-6FF4-4F8B-AA44-64735C6B9818}">
      <text>
        <r>
          <rPr>
            <b/>
            <sz val="9"/>
            <color indexed="81"/>
            <rFont val="Tahoma"/>
            <family val="2"/>
          </rPr>
          <t>Becky Dzingeleski:</t>
        </r>
        <r>
          <rPr>
            <sz val="9"/>
            <color indexed="81"/>
            <rFont val="Tahoma"/>
            <family val="2"/>
          </rPr>
          <t xml:space="preserve">
Per FOD is a new Unit.  Contributions began in 2018</t>
        </r>
      </text>
    </comment>
    <comment ref="CSL19" authorId="0" shapeId="0" xr:uid="{AA82013D-3ECD-48C2-BBDF-6B483C17078B}">
      <text>
        <r>
          <rPr>
            <b/>
            <sz val="9"/>
            <color indexed="81"/>
            <rFont val="Tahoma"/>
            <family val="2"/>
          </rPr>
          <t>Becky Dzingeleski:</t>
        </r>
        <r>
          <rPr>
            <sz val="9"/>
            <color indexed="81"/>
            <rFont val="Tahoma"/>
            <family val="2"/>
          </rPr>
          <t xml:space="preserve">
Per FOD is a new Unit.  Contributions began in 2018</t>
        </r>
      </text>
    </comment>
    <comment ref="CSP19" authorId="0" shapeId="0" xr:uid="{B6CE2941-4256-4408-8DD1-0F6281FAB35C}">
      <text>
        <r>
          <rPr>
            <b/>
            <sz val="9"/>
            <color indexed="81"/>
            <rFont val="Tahoma"/>
            <family val="2"/>
          </rPr>
          <t>Becky Dzingeleski:</t>
        </r>
        <r>
          <rPr>
            <sz val="9"/>
            <color indexed="81"/>
            <rFont val="Tahoma"/>
            <family val="2"/>
          </rPr>
          <t xml:space="preserve">
Per FOD is a new Unit.  Contributions began in 2018</t>
        </r>
      </text>
    </comment>
    <comment ref="CST19" authorId="0" shapeId="0" xr:uid="{5DC35F49-845F-4A7A-B0C4-54D77D3A457F}">
      <text>
        <r>
          <rPr>
            <b/>
            <sz val="9"/>
            <color indexed="81"/>
            <rFont val="Tahoma"/>
            <family val="2"/>
          </rPr>
          <t>Becky Dzingeleski:</t>
        </r>
        <r>
          <rPr>
            <sz val="9"/>
            <color indexed="81"/>
            <rFont val="Tahoma"/>
            <family val="2"/>
          </rPr>
          <t xml:space="preserve">
Per FOD is a new Unit.  Contributions began in 2018</t>
        </r>
      </text>
    </comment>
    <comment ref="CSX19" authorId="0" shapeId="0" xr:uid="{06BF5225-0AD1-400E-88F8-69E45EA4EE7D}">
      <text>
        <r>
          <rPr>
            <b/>
            <sz val="9"/>
            <color indexed="81"/>
            <rFont val="Tahoma"/>
            <family val="2"/>
          </rPr>
          <t>Becky Dzingeleski:</t>
        </r>
        <r>
          <rPr>
            <sz val="9"/>
            <color indexed="81"/>
            <rFont val="Tahoma"/>
            <family val="2"/>
          </rPr>
          <t xml:space="preserve">
Per FOD is a new Unit.  Contributions began in 2018</t>
        </r>
      </text>
    </comment>
    <comment ref="CTB19" authorId="0" shapeId="0" xr:uid="{DEF14BDA-EAAC-4638-9C1D-935CC961AC71}">
      <text>
        <r>
          <rPr>
            <b/>
            <sz val="9"/>
            <color indexed="81"/>
            <rFont val="Tahoma"/>
            <family val="2"/>
          </rPr>
          <t>Becky Dzingeleski:</t>
        </r>
        <r>
          <rPr>
            <sz val="9"/>
            <color indexed="81"/>
            <rFont val="Tahoma"/>
            <family val="2"/>
          </rPr>
          <t xml:space="preserve">
Per FOD is a new Unit.  Contributions began in 2018</t>
        </r>
      </text>
    </comment>
    <comment ref="CTF19" authorId="0" shapeId="0" xr:uid="{1D87F1C7-F22A-4997-B589-9A6FC7441BF4}">
      <text>
        <r>
          <rPr>
            <b/>
            <sz val="9"/>
            <color indexed="81"/>
            <rFont val="Tahoma"/>
            <family val="2"/>
          </rPr>
          <t>Becky Dzingeleski:</t>
        </r>
        <r>
          <rPr>
            <sz val="9"/>
            <color indexed="81"/>
            <rFont val="Tahoma"/>
            <family val="2"/>
          </rPr>
          <t xml:space="preserve">
Per FOD is a new Unit.  Contributions began in 2018</t>
        </r>
      </text>
    </comment>
    <comment ref="CTJ19" authorId="0" shapeId="0" xr:uid="{BFADBC65-46DA-474B-BA28-8528D18BD105}">
      <text>
        <r>
          <rPr>
            <b/>
            <sz val="9"/>
            <color indexed="81"/>
            <rFont val="Tahoma"/>
            <family val="2"/>
          </rPr>
          <t>Becky Dzingeleski:</t>
        </r>
        <r>
          <rPr>
            <sz val="9"/>
            <color indexed="81"/>
            <rFont val="Tahoma"/>
            <family val="2"/>
          </rPr>
          <t xml:space="preserve">
Per FOD is a new Unit.  Contributions began in 2018</t>
        </r>
      </text>
    </comment>
    <comment ref="CTN19" authorId="0" shapeId="0" xr:uid="{E369FFF0-7A91-488A-96A8-DBC7D0958024}">
      <text>
        <r>
          <rPr>
            <b/>
            <sz val="9"/>
            <color indexed="81"/>
            <rFont val="Tahoma"/>
            <family val="2"/>
          </rPr>
          <t>Becky Dzingeleski:</t>
        </r>
        <r>
          <rPr>
            <sz val="9"/>
            <color indexed="81"/>
            <rFont val="Tahoma"/>
            <family val="2"/>
          </rPr>
          <t xml:space="preserve">
Per FOD is a new Unit.  Contributions began in 2018</t>
        </r>
      </text>
    </comment>
    <comment ref="CTR19" authorId="0" shapeId="0" xr:uid="{C0FA9D8C-785B-44F0-9187-265879B94C7F}">
      <text>
        <r>
          <rPr>
            <b/>
            <sz val="9"/>
            <color indexed="81"/>
            <rFont val="Tahoma"/>
            <family val="2"/>
          </rPr>
          <t>Becky Dzingeleski:</t>
        </r>
        <r>
          <rPr>
            <sz val="9"/>
            <color indexed="81"/>
            <rFont val="Tahoma"/>
            <family val="2"/>
          </rPr>
          <t xml:space="preserve">
Per FOD is a new Unit.  Contributions began in 2018</t>
        </r>
      </text>
    </comment>
    <comment ref="CTV19" authorId="0" shapeId="0" xr:uid="{288F8ED2-9046-4604-9969-B666476F5EE2}">
      <text>
        <r>
          <rPr>
            <b/>
            <sz val="9"/>
            <color indexed="81"/>
            <rFont val="Tahoma"/>
            <family val="2"/>
          </rPr>
          <t>Becky Dzingeleski:</t>
        </r>
        <r>
          <rPr>
            <sz val="9"/>
            <color indexed="81"/>
            <rFont val="Tahoma"/>
            <family val="2"/>
          </rPr>
          <t xml:space="preserve">
Per FOD is a new Unit.  Contributions began in 2018</t>
        </r>
      </text>
    </comment>
    <comment ref="CTZ19" authorId="0" shapeId="0" xr:uid="{686B4542-9EBC-4A15-AEAA-BB3AD1ADAA8D}">
      <text>
        <r>
          <rPr>
            <b/>
            <sz val="9"/>
            <color indexed="81"/>
            <rFont val="Tahoma"/>
            <family val="2"/>
          </rPr>
          <t>Becky Dzingeleski:</t>
        </r>
        <r>
          <rPr>
            <sz val="9"/>
            <color indexed="81"/>
            <rFont val="Tahoma"/>
            <family val="2"/>
          </rPr>
          <t xml:space="preserve">
Per FOD is a new Unit.  Contributions began in 2018</t>
        </r>
      </text>
    </comment>
    <comment ref="CUD19" authorId="0" shapeId="0" xr:uid="{30C77180-67F0-4FB7-9639-BC0E0AAD88F7}">
      <text>
        <r>
          <rPr>
            <b/>
            <sz val="9"/>
            <color indexed="81"/>
            <rFont val="Tahoma"/>
            <family val="2"/>
          </rPr>
          <t>Becky Dzingeleski:</t>
        </r>
        <r>
          <rPr>
            <sz val="9"/>
            <color indexed="81"/>
            <rFont val="Tahoma"/>
            <family val="2"/>
          </rPr>
          <t xml:space="preserve">
Per FOD is a new Unit.  Contributions began in 2018</t>
        </r>
      </text>
    </comment>
    <comment ref="CUH19" authorId="0" shapeId="0" xr:uid="{406EE2CF-4218-4E2E-91BE-555D10DA6B21}">
      <text>
        <r>
          <rPr>
            <b/>
            <sz val="9"/>
            <color indexed="81"/>
            <rFont val="Tahoma"/>
            <family val="2"/>
          </rPr>
          <t>Becky Dzingeleski:</t>
        </r>
        <r>
          <rPr>
            <sz val="9"/>
            <color indexed="81"/>
            <rFont val="Tahoma"/>
            <family val="2"/>
          </rPr>
          <t xml:space="preserve">
Per FOD is a new Unit.  Contributions began in 2018</t>
        </r>
      </text>
    </comment>
    <comment ref="CUL19" authorId="0" shapeId="0" xr:uid="{E89A3750-558B-4F46-99F2-1897390882DF}">
      <text>
        <r>
          <rPr>
            <b/>
            <sz val="9"/>
            <color indexed="81"/>
            <rFont val="Tahoma"/>
            <family val="2"/>
          </rPr>
          <t>Becky Dzingeleski:</t>
        </r>
        <r>
          <rPr>
            <sz val="9"/>
            <color indexed="81"/>
            <rFont val="Tahoma"/>
            <family val="2"/>
          </rPr>
          <t xml:space="preserve">
Per FOD is a new Unit.  Contributions began in 2018</t>
        </r>
      </text>
    </comment>
    <comment ref="CUP19" authorId="0" shapeId="0" xr:uid="{7D1C97A5-51BF-4B2F-9138-8E2C8A22807A}">
      <text>
        <r>
          <rPr>
            <b/>
            <sz val="9"/>
            <color indexed="81"/>
            <rFont val="Tahoma"/>
            <family val="2"/>
          </rPr>
          <t>Becky Dzingeleski:</t>
        </r>
        <r>
          <rPr>
            <sz val="9"/>
            <color indexed="81"/>
            <rFont val="Tahoma"/>
            <family val="2"/>
          </rPr>
          <t xml:space="preserve">
Per FOD is a new Unit.  Contributions began in 2018</t>
        </r>
      </text>
    </comment>
    <comment ref="CUT19" authorId="0" shapeId="0" xr:uid="{F50F71FF-6E3F-422A-9F7B-6D4B46FE98C0}">
      <text>
        <r>
          <rPr>
            <b/>
            <sz val="9"/>
            <color indexed="81"/>
            <rFont val="Tahoma"/>
            <family val="2"/>
          </rPr>
          <t>Becky Dzingeleski:</t>
        </r>
        <r>
          <rPr>
            <sz val="9"/>
            <color indexed="81"/>
            <rFont val="Tahoma"/>
            <family val="2"/>
          </rPr>
          <t xml:space="preserve">
Per FOD is a new Unit.  Contributions began in 2018</t>
        </r>
      </text>
    </comment>
    <comment ref="CUX19" authorId="0" shapeId="0" xr:uid="{E3C8B6B1-490A-4A15-A74F-6A4B21A23E3C}">
      <text>
        <r>
          <rPr>
            <b/>
            <sz val="9"/>
            <color indexed="81"/>
            <rFont val="Tahoma"/>
            <family val="2"/>
          </rPr>
          <t>Becky Dzingeleski:</t>
        </r>
        <r>
          <rPr>
            <sz val="9"/>
            <color indexed="81"/>
            <rFont val="Tahoma"/>
            <family val="2"/>
          </rPr>
          <t xml:space="preserve">
Per FOD is a new Unit.  Contributions began in 2018</t>
        </r>
      </text>
    </comment>
    <comment ref="CVB19" authorId="0" shapeId="0" xr:uid="{893FADDA-3AB2-4F43-962F-8201CBF6C618}">
      <text>
        <r>
          <rPr>
            <b/>
            <sz val="9"/>
            <color indexed="81"/>
            <rFont val="Tahoma"/>
            <family val="2"/>
          </rPr>
          <t>Becky Dzingeleski:</t>
        </r>
        <r>
          <rPr>
            <sz val="9"/>
            <color indexed="81"/>
            <rFont val="Tahoma"/>
            <family val="2"/>
          </rPr>
          <t xml:space="preserve">
Per FOD is a new Unit.  Contributions began in 2018</t>
        </r>
      </text>
    </comment>
    <comment ref="CVF19" authorId="0" shapeId="0" xr:uid="{A76AF3AA-9ECB-4DEF-AA40-07260EA34DE9}">
      <text>
        <r>
          <rPr>
            <b/>
            <sz val="9"/>
            <color indexed="81"/>
            <rFont val="Tahoma"/>
            <family val="2"/>
          </rPr>
          <t>Becky Dzingeleski:</t>
        </r>
        <r>
          <rPr>
            <sz val="9"/>
            <color indexed="81"/>
            <rFont val="Tahoma"/>
            <family val="2"/>
          </rPr>
          <t xml:space="preserve">
Per FOD is a new Unit.  Contributions began in 2018</t>
        </r>
      </text>
    </comment>
    <comment ref="CVJ19" authorId="0" shapeId="0" xr:uid="{B908917D-DCB6-4ECD-8148-3909242D288E}">
      <text>
        <r>
          <rPr>
            <b/>
            <sz val="9"/>
            <color indexed="81"/>
            <rFont val="Tahoma"/>
            <family val="2"/>
          </rPr>
          <t>Becky Dzingeleski:</t>
        </r>
        <r>
          <rPr>
            <sz val="9"/>
            <color indexed="81"/>
            <rFont val="Tahoma"/>
            <family val="2"/>
          </rPr>
          <t xml:space="preserve">
Per FOD is a new Unit.  Contributions began in 2018</t>
        </r>
      </text>
    </comment>
    <comment ref="CVN19" authorId="0" shapeId="0" xr:uid="{CC94A8A3-A562-42E1-990F-E0EB79A9EC54}">
      <text>
        <r>
          <rPr>
            <b/>
            <sz val="9"/>
            <color indexed="81"/>
            <rFont val="Tahoma"/>
            <family val="2"/>
          </rPr>
          <t>Becky Dzingeleski:</t>
        </r>
        <r>
          <rPr>
            <sz val="9"/>
            <color indexed="81"/>
            <rFont val="Tahoma"/>
            <family val="2"/>
          </rPr>
          <t xml:space="preserve">
Per FOD is a new Unit.  Contributions began in 2018</t>
        </r>
      </text>
    </comment>
    <comment ref="CVR19" authorId="0" shapeId="0" xr:uid="{6E8FBEA7-518B-4507-B0F8-CF733C1D0541}">
      <text>
        <r>
          <rPr>
            <b/>
            <sz val="9"/>
            <color indexed="81"/>
            <rFont val="Tahoma"/>
            <family val="2"/>
          </rPr>
          <t>Becky Dzingeleski:</t>
        </r>
        <r>
          <rPr>
            <sz val="9"/>
            <color indexed="81"/>
            <rFont val="Tahoma"/>
            <family val="2"/>
          </rPr>
          <t xml:space="preserve">
Per FOD is a new Unit.  Contributions began in 2018</t>
        </r>
      </text>
    </comment>
    <comment ref="CVV19" authorId="0" shapeId="0" xr:uid="{189F64F8-84CE-42EE-BCA3-107765DEEFC5}">
      <text>
        <r>
          <rPr>
            <b/>
            <sz val="9"/>
            <color indexed="81"/>
            <rFont val="Tahoma"/>
            <family val="2"/>
          </rPr>
          <t>Becky Dzingeleski:</t>
        </r>
        <r>
          <rPr>
            <sz val="9"/>
            <color indexed="81"/>
            <rFont val="Tahoma"/>
            <family val="2"/>
          </rPr>
          <t xml:space="preserve">
Per FOD is a new Unit.  Contributions began in 2018</t>
        </r>
      </text>
    </comment>
    <comment ref="CVZ19" authorId="0" shapeId="0" xr:uid="{89334B2F-A638-44E4-84CA-F3FD0E4ECFA6}">
      <text>
        <r>
          <rPr>
            <b/>
            <sz val="9"/>
            <color indexed="81"/>
            <rFont val="Tahoma"/>
            <family val="2"/>
          </rPr>
          <t>Becky Dzingeleski:</t>
        </r>
        <r>
          <rPr>
            <sz val="9"/>
            <color indexed="81"/>
            <rFont val="Tahoma"/>
            <family val="2"/>
          </rPr>
          <t xml:space="preserve">
Per FOD is a new Unit.  Contributions began in 2018</t>
        </r>
      </text>
    </comment>
    <comment ref="CWD19" authorId="0" shapeId="0" xr:uid="{3A733691-C677-4EDD-9788-29E75B8940E1}">
      <text>
        <r>
          <rPr>
            <b/>
            <sz val="9"/>
            <color indexed="81"/>
            <rFont val="Tahoma"/>
            <family val="2"/>
          </rPr>
          <t>Becky Dzingeleski:</t>
        </r>
        <r>
          <rPr>
            <sz val="9"/>
            <color indexed="81"/>
            <rFont val="Tahoma"/>
            <family val="2"/>
          </rPr>
          <t xml:space="preserve">
Per FOD is a new Unit.  Contributions began in 2018</t>
        </r>
      </text>
    </comment>
    <comment ref="CWH19" authorId="0" shapeId="0" xr:uid="{A961BE16-A0F0-4FC5-ABA8-59E04B966318}">
      <text>
        <r>
          <rPr>
            <b/>
            <sz val="9"/>
            <color indexed="81"/>
            <rFont val="Tahoma"/>
            <family val="2"/>
          </rPr>
          <t>Becky Dzingeleski:</t>
        </r>
        <r>
          <rPr>
            <sz val="9"/>
            <color indexed="81"/>
            <rFont val="Tahoma"/>
            <family val="2"/>
          </rPr>
          <t xml:space="preserve">
Per FOD is a new Unit.  Contributions began in 2018</t>
        </r>
      </text>
    </comment>
    <comment ref="CWL19" authorId="0" shapeId="0" xr:uid="{0F2E9CF1-5163-4991-9C5B-CCB1B7C58D87}">
      <text>
        <r>
          <rPr>
            <b/>
            <sz val="9"/>
            <color indexed="81"/>
            <rFont val="Tahoma"/>
            <family val="2"/>
          </rPr>
          <t>Becky Dzingeleski:</t>
        </r>
        <r>
          <rPr>
            <sz val="9"/>
            <color indexed="81"/>
            <rFont val="Tahoma"/>
            <family val="2"/>
          </rPr>
          <t xml:space="preserve">
Per FOD is a new Unit.  Contributions began in 2018</t>
        </r>
      </text>
    </comment>
    <comment ref="CWP19" authorId="0" shapeId="0" xr:uid="{045FE7B9-D33E-4A16-87E2-B6045A5AD31F}">
      <text>
        <r>
          <rPr>
            <b/>
            <sz val="9"/>
            <color indexed="81"/>
            <rFont val="Tahoma"/>
            <family val="2"/>
          </rPr>
          <t>Becky Dzingeleski:</t>
        </r>
        <r>
          <rPr>
            <sz val="9"/>
            <color indexed="81"/>
            <rFont val="Tahoma"/>
            <family val="2"/>
          </rPr>
          <t xml:space="preserve">
Per FOD is a new Unit.  Contributions began in 2018</t>
        </r>
      </text>
    </comment>
    <comment ref="CWT19" authorId="0" shapeId="0" xr:uid="{2A561769-F2A1-4705-9326-A5AA0FBCA99A}">
      <text>
        <r>
          <rPr>
            <b/>
            <sz val="9"/>
            <color indexed="81"/>
            <rFont val="Tahoma"/>
            <family val="2"/>
          </rPr>
          <t>Becky Dzingeleski:</t>
        </r>
        <r>
          <rPr>
            <sz val="9"/>
            <color indexed="81"/>
            <rFont val="Tahoma"/>
            <family val="2"/>
          </rPr>
          <t xml:space="preserve">
Per FOD is a new Unit.  Contributions began in 2018</t>
        </r>
      </text>
    </comment>
    <comment ref="CWX19" authorId="0" shapeId="0" xr:uid="{2328573C-34F2-4181-B0A3-83EE6251435B}">
      <text>
        <r>
          <rPr>
            <b/>
            <sz val="9"/>
            <color indexed="81"/>
            <rFont val="Tahoma"/>
            <family val="2"/>
          </rPr>
          <t>Becky Dzingeleski:</t>
        </r>
        <r>
          <rPr>
            <sz val="9"/>
            <color indexed="81"/>
            <rFont val="Tahoma"/>
            <family val="2"/>
          </rPr>
          <t xml:space="preserve">
Per FOD is a new Unit.  Contributions began in 2018</t>
        </r>
      </text>
    </comment>
    <comment ref="CXB19" authorId="0" shapeId="0" xr:uid="{3D4ED8D9-A571-42FE-912D-75B5E884C65C}">
      <text>
        <r>
          <rPr>
            <b/>
            <sz val="9"/>
            <color indexed="81"/>
            <rFont val="Tahoma"/>
            <family val="2"/>
          </rPr>
          <t>Becky Dzingeleski:</t>
        </r>
        <r>
          <rPr>
            <sz val="9"/>
            <color indexed="81"/>
            <rFont val="Tahoma"/>
            <family val="2"/>
          </rPr>
          <t xml:space="preserve">
Per FOD is a new Unit.  Contributions began in 2018</t>
        </r>
      </text>
    </comment>
    <comment ref="CXF19" authorId="0" shapeId="0" xr:uid="{3339ECB0-8CFD-424F-A708-FAB7605BD975}">
      <text>
        <r>
          <rPr>
            <b/>
            <sz val="9"/>
            <color indexed="81"/>
            <rFont val="Tahoma"/>
            <family val="2"/>
          </rPr>
          <t>Becky Dzingeleski:</t>
        </r>
        <r>
          <rPr>
            <sz val="9"/>
            <color indexed="81"/>
            <rFont val="Tahoma"/>
            <family val="2"/>
          </rPr>
          <t xml:space="preserve">
Per FOD is a new Unit.  Contributions began in 2018</t>
        </r>
      </text>
    </comment>
    <comment ref="CXJ19" authorId="0" shapeId="0" xr:uid="{9E6773A4-DB38-4443-B7D2-D391D1ADC286}">
      <text>
        <r>
          <rPr>
            <b/>
            <sz val="9"/>
            <color indexed="81"/>
            <rFont val="Tahoma"/>
            <family val="2"/>
          </rPr>
          <t>Becky Dzingeleski:</t>
        </r>
        <r>
          <rPr>
            <sz val="9"/>
            <color indexed="81"/>
            <rFont val="Tahoma"/>
            <family val="2"/>
          </rPr>
          <t xml:space="preserve">
Per FOD is a new Unit.  Contributions began in 2018</t>
        </r>
      </text>
    </comment>
    <comment ref="CXN19" authorId="0" shapeId="0" xr:uid="{BC1BEE6C-92D3-4355-B476-5591CF5AE599}">
      <text>
        <r>
          <rPr>
            <b/>
            <sz val="9"/>
            <color indexed="81"/>
            <rFont val="Tahoma"/>
            <family val="2"/>
          </rPr>
          <t>Becky Dzingeleski:</t>
        </r>
        <r>
          <rPr>
            <sz val="9"/>
            <color indexed="81"/>
            <rFont val="Tahoma"/>
            <family val="2"/>
          </rPr>
          <t xml:space="preserve">
Per FOD is a new Unit.  Contributions began in 2018</t>
        </r>
      </text>
    </comment>
    <comment ref="CXR19" authorId="0" shapeId="0" xr:uid="{9D7C495B-3E47-40E6-9CC1-8D735B182D9F}">
      <text>
        <r>
          <rPr>
            <b/>
            <sz val="9"/>
            <color indexed="81"/>
            <rFont val="Tahoma"/>
            <family val="2"/>
          </rPr>
          <t>Becky Dzingeleski:</t>
        </r>
        <r>
          <rPr>
            <sz val="9"/>
            <color indexed="81"/>
            <rFont val="Tahoma"/>
            <family val="2"/>
          </rPr>
          <t xml:space="preserve">
Per FOD is a new Unit.  Contributions began in 2018</t>
        </r>
      </text>
    </comment>
    <comment ref="CXV19" authorId="0" shapeId="0" xr:uid="{6DF4F6DB-77CA-453F-9B38-46BCA6ADC711}">
      <text>
        <r>
          <rPr>
            <b/>
            <sz val="9"/>
            <color indexed="81"/>
            <rFont val="Tahoma"/>
            <family val="2"/>
          </rPr>
          <t>Becky Dzingeleski:</t>
        </r>
        <r>
          <rPr>
            <sz val="9"/>
            <color indexed="81"/>
            <rFont val="Tahoma"/>
            <family val="2"/>
          </rPr>
          <t xml:space="preserve">
Per FOD is a new Unit.  Contributions began in 2018</t>
        </r>
      </text>
    </comment>
    <comment ref="CXZ19" authorId="0" shapeId="0" xr:uid="{692B29E2-DFE9-4923-85E6-5BF4038EFD1E}">
      <text>
        <r>
          <rPr>
            <b/>
            <sz val="9"/>
            <color indexed="81"/>
            <rFont val="Tahoma"/>
            <family val="2"/>
          </rPr>
          <t>Becky Dzingeleski:</t>
        </r>
        <r>
          <rPr>
            <sz val="9"/>
            <color indexed="81"/>
            <rFont val="Tahoma"/>
            <family val="2"/>
          </rPr>
          <t xml:space="preserve">
Per FOD is a new Unit.  Contributions began in 2018</t>
        </r>
      </text>
    </comment>
    <comment ref="CYD19" authorId="0" shapeId="0" xr:uid="{30E41592-B4FF-4F3C-9419-68CB004F0129}">
      <text>
        <r>
          <rPr>
            <b/>
            <sz val="9"/>
            <color indexed="81"/>
            <rFont val="Tahoma"/>
            <family val="2"/>
          </rPr>
          <t>Becky Dzingeleski:</t>
        </r>
        <r>
          <rPr>
            <sz val="9"/>
            <color indexed="81"/>
            <rFont val="Tahoma"/>
            <family val="2"/>
          </rPr>
          <t xml:space="preserve">
Per FOD is a new Unit.  Contributions began in 2018</t>
        </r>
      </text>
    </comment>
    <comment ref="CYH19" authorId="0" shapeId="0" xr:uid="{0438E857-DC42-4E38-B9C0-074CDEF5FA26}">
      <text>
        <r>
          <rPr>
            <b/>
            <sz val="9"/>
            <color indexed="81"/>
            <rFont val="Tahoma"/>
            <family val="2"/>
          </rPr>
          <t>Becky Dzingeleski:</t>
        </r>
        <r>
          <rPr>
            <sz val="9"/>
            <color indexed="81"/>
            <rFont val="Tahoma"/>
            <family val="2"/>
          </rPr>
          <t xml:space="preserve">
Per FOD is a new Unit.  Contributions began in 2018</t>
        </r>
      </text>
    </comment>
    <comment ref="CYL19" authorId="0" shapeId="0" xr:uid="{C0BEDFB7-7E71-44F5-B8EE-AA3D03BB3E41}">
      <text>
        <r>
          <rPr>
            <b/>
            <sz val="9"/>
            <color indexed="81"/>
            <rFont val="Tahoma"/>
            <family val="2"/>
          </rPr>
          <t>Becky Dzingeleski:</t>
        </r>
        <r>
          <rPr>
            <sz val="9"/>
            <color indexed="81"/>
            <rFont val="Tahoma"/>
            <family val="2"/>
          </rPr>
          <t xml:space="preserve">
Per FOD is a new Unit.  Contributions began in 2018</t>
        </r>
      </text>
    </comment>
    <comment ref="CYP19" authorId="0" shapeId="0" xr:uid="{7B74CF5E-E06E-4FA0-A0FA-C77ADA984D0D}">
      <text>
        <r>
          <rPr>
            <b/>
            <sz val="9"/>
            <color indexed="81"/>
            <rFont val="Tahoma"/>
            <family val="2"/>
          </rPr>
          <t>Becky Dzingeleski:</t>
        </r>
        <r>
          <rPr>
            <sz val="9"/>
            <color indexed="81"/>
            <rFont val="Tahoma"/>
            <family val="2"/>
          </rPr>
          <t xml:space="preserve">
Per FOD is a new Unit.  Contributions began in 2018</t>
        </r>
      </text>
    </comment>
    <comment ref="CYT19" authorId="0" shapeId="0" xr:uid="{80C87F61-F10E-4AA7-B656-3A5ABB38CA93}">
      <text>
        <r>
          <rPr>
            <b/>
            <sz val="9"/>
            <color indexed="81"/>
            <rFont val="Tahoma"/>
            <family val="2"/>
          </rPr>
          <t>Becky Dzingeleski:</t>
        </r>
        <r>
          <rPr>
            <sz val="9"/>
            <color indexed="81"/>
            <rFont val="Tahoma"/>
            <family val="2"/>
          </rPr>
          <t xml:space="preserve">
Per FOD is a new Unit.  Contributions began in 2018</t>
        </r>
      </text>
    </comment>
    <comment ref="CYX19" authorId="0" shapeId="0" xr:uid="{E4853BDA-EF75-49AF-9F53-51B313922AC5}">
      <text>
        <r>
          <rPr>
            <b/>
            <sz val="9"/>
            <color indexed="81"/>
            <rFont val="Tahoma"/>
            <family val="2"/>
          </rPr>
          <t>Becky Dzingeleski:</t>
        </r>
        <r>
          <rPr>
            <sz val="9"/>
            <color indexed="81"/>
            <rFont val="Tahoma"/>
            <family val="2"/>
          </rPr>
          <t xml:space="preserve">
Per FOD is a new Unit.  Contributions began in 2018</t>
        </r>
      </text>
    </comment>
    <comment ref="CZB19" authorId="0" shapeId="0" xr:uid="{2F45136A-CAFC-4EED-9100-CCC69C60139E}">
      <text>
        <r>
          <rPr>
            <b/>
            <sz val="9"/>
            <color indexed="81"/>
            <rFont val="Tahoma"/>
            <family val="2"/>
          </rPr>
          <t>Becky Dzingeleski:</t>
        </r>
        <r>
          <rPr>
            <sz val="9"/>
            <color indexed="81"/>
            <rFont val="Tahoma"/>
            <family val="2"/>
          </rPr>
          <t xml:space="preserve">
Per FOD is a new Unit.  Contributions began in 2018</t>
        </r>
      </text>
    </comment>
    <comment ref="CZF19" authorId="0" shapeId="0" xr:uid="{D402D36E-6484-40E6-8E24-80058FBAB30D}">
      <text>
        <r>
          <rPr>
            <b/>
            <sz val="9"/>
            <color indexed="81"/>
            <rFont val="Tahoma"/>
            <family val="2"/>
          </rPr>
          <t>Becky Dzingeleski:</t>
        </r>
        <r>
          <rPr>
            <sz val="9"/>
            <color indexed="81"/>
            <rFont val="Tahoma"/>
            <family val="2"/>
          </rPr>
          <t xml:space="preserve">
Per FOD is a new Unit.  Contributions began in 2018</t>
        </r>
      </text>
    </comment>
    <comment ref="CZJ19" authorId="0" shapeId="0" xr:uid="{385B5460-0F41-4E99-8661-E0AC9561DA28}">
      <text>
        <r>
          <rPr>
            <b/>
            <sz val="9"/>
            <color indexed="81"/>
            <rFont val="Tahoma"/>
            <family val="2"/>
          </rPr>
          <t>Becky Dzingeleski:</t>
        </r>
        <r>
          <rPr>
            <sz val="9"/>
            <color indexed="81"/>
            <rFont val="Tahoma"/>
            <family val="2"/>
          </rPr>
          <t xml:space="preserve">
Per FOD is a new Unit.  Contributions began in 2018</t>
        </r>
      </text>
    </comment>
    <comment ref="CZN19" authorId="0" shapeId="0" xr:uid="{4B66C264-19C0-4CF4-B9D9-B0E0755078E1}">
      <text>
        <r>
          <rPr>
            <b/>
            <sz val="9"/>
            <color indexed="81"/>
            <rFont val="Tahoma"/>
            <family val="2"/>
          </rPr>
          <t>Becky Dzingeleski:</t>
        </r>
        <r>
          <rPr>
            <sz val="9"/>
            <color indexed="81"/>
            <rFont val="Tahoma"/>
            <family val="2"/>
          </rPr>
          <t xml:space="preserve">
Per FOD is a new Unit.  Contributions began in 2018</t>
        </r>
      </text>
    </comment>
    <comment ref="CZR19" authorId="0" shapeId="0" xr:uid="{E62D4BD7-CA31-4BFA-BA3B-1D935E7F8001}">
      <text>
        <r>
          <rPr>
            <b/>
            <sz val="9"/>
            <color indexed="81"/>
            <rFont val="Tahoma"/>
            <family val="2"/>
          </rPr>
          <t>Becky Dzingeleski:</t>
        </r>
        <r>
          <rPr>
            <sz val="9"/>
            <color indexed="81"/>
            <rFont val="Tahoma"/>
            <family val="2"/>
          </rPr>
          <t xml:space="preserve">
Per FOD is a new Unit.  Contributions began in 2018</t>
        </r>
      </text>
    </comment>
    <comment ref="CZV19" authorId="0" shapeId="0" xr:uid="{51D42999-8564-4129-B383-798260AFC5E3}">
      <text>
        <r>
          <rPr>
            <b/>
            <sz val="9"/>
            <color indexed="81"/>
            <rFont val="Tahoma"/>
            <family val="2"/>
          </rPr>
          <t>Becky Dzingeleski:</t>
        </r>
        <r>
          <rPr>
            <sz val="9"/>
            <color indexed="81"/>
            <rFont val="Tahoma"/>
            <family val="2"/>
          </rPr>
          <t xml:space="preserve">
Per FOD is a new Unit.  Contributions began in 2018</t>
        </r>
      </text>
    </comment>
    <comment ref="CZZ19" authorId="0" shapeId="0" xr:uid="{B9E6D23D-E823-4448-92BF-54DB26500198}">
      <text>
        <r>
          <rPr>
            <b/>
            <sz val="9"/>
            <color indexed="81"/>
            <rFont val="Tahoma"/>
            <family val="2"/>
          </rPr>
          <t>Becky Dzingeleski:</t>
        </r>
        <r>
          <rPr>
            <sz val="9"/>
            <color indexed="81"/>
            <rFont val="Tahoma"/>
            <family val="2"/>
          </rPr>
          <t xml:space="preserve">
Per FOD is a new Unit.  Contributions began in 2018</t>
        </r>
      </text>
    </comment>
    <comment ref="DAD19" authorId="0" shapeId="0" xr:uid="{43BE5C17-C74D-4062-83B8-1D0119EBAD3D}">
      <text>
        <r>
          <rPr>
            <b/>
            <sz val="9"/>
            <color indexed="81"/>
            <rFont val="Tahoma"/>
            <family val="2"/>
          </rPr>
          <t>Becky Dzingeleski:</t>
        </r>
        <r>
          <rPr>
            <sz val="9"/>
            <color indexed="81"/>
            <rFont val="Tahoma"/>
            <family val="2"/>
          </rPr>
          <t xml:space="preserve">
Per FOD is a new Unit.  Contributions began in 2018</t>
        </r>
      </text>
    </comment>
    <comment ref="DAH19" authorId="0" shapeId="0" xr:uid="{21DA050D-5DE4-4CC0-A9F5-B156B4386680}">
      <text>
        <r>
          <rPr>
            <b/>
            <sz val="9"/>
            <color indexed="81"/>
            <rFont val="Tahoma"/>
            <family val="2"/>
          </rPr>
          <t>Becky Dzingeleski:</t>
        </r>
        <r>
          <rPr>
            <sz val="9"/>
            <color indexed="81"/>
            <rFont val="Tahoma"/>
            <family val="2"/>
          </rPr>
          <t xml:space="preserve">
Per FOD is a new Unit.  Contributions began in 2018</t>
        </r>
      </text>
    </comment>
    <comment ref="DAL19" authorId="0" shapeId="0" xr:uid="{9A5F1AC7-5CBC-4843-9851-72DB37AB9E28}">
      <text>
        <r>
          <rPr>
            <b/>
            <sz val="9"/>
            <color indexed="81"/>
            <rFont val="Tahoma"/>
            <family val="2"/>
          </rPr>
          <t>Becky Dzingeleski:</t>
        </r>
        <r>
          <rPr>
            <sz val="9"/>
            <color indexed="81"/>
            <rFont val="Tahoma"/>
            <family val="2"/>
          </rPr>
          <t xml:space="preserve">
Per FOD is a new Unit.  Contributions began in 2018</t>
        </r>
      </text>
    </comment>
    <comment ref="DAP19" authorId="0" shapeId="0" xr:uid="{2AAE1DB2-3D33-434A-9117-350DA0EC0E5F}">
      <text>
        <r>
          <rPr>
            <b/>
            <sz val="9"/>
            <color indexed="81"/>
            <rFont val="Tahoma"/>
            <family val="2"/>
          </rPr>
          <t>Becky Dzingeleski:</t>
        </r>
        <r>
          <rPr>
            <sz val="9"/>
            <color indexed="81"/>
            <rFont val="Tahoma"/>
            <family val="2"/>
          </rPr>
          <t xml:space="preserve">
Per FOD is a new Unit.  Contributions began in 2018</t>
        </r>
      </text>
    </comment>
    <comment ref="DAT19" authorId="0" shapeId="0" xr:uid="{B7082635-835B-4622-8FA1-08059915ACD3}">
      <text>
        <r>
          <rPr>
            <b/>
            <sz val="9"/>
            <color indexed="81"/>
            <rFont val="Tahoma"/>
            <family val="2"/>
          </rPr>
          <t>Becky Dzingeleski:</t>
        </r>
        <r>
          <rPr>
            <sz val="9"/>
            <color indexed="81"/>
            <rFont val="Tahoma"/>
            <family val="2"/>
          </rPr>
          <t xml:space="preserve">
Per FOD is a new Unit.  Contributions began in 2018</t>
        </r>
      </text>
    </comment>
    <comment ref="DAX19" authorId="0" shapeId="0" xr:uid="{7E8FCABA-0A2D-42D5-BDC9-64E0FD73EE61}">
      <text>
        <r>
          <rPr>
            <b/>
            <sz val="9"/>
            <color indexed="81"/>
            <rFont val="Tahoma"/>
            <family val="2"/>
          </rPr>
          <t>Becky Dzingeleski:</t>
        </r>
        <r>
          <rPr>
            <sz val="9"/>
            <color indexed="81"/>
            <rFont val="Tahoma"/>
            <family val="2"/>
          </rPr>
          <t xml:space="preserve">
Per FOD is a new Unit.  Contributions began in 2018</t>
        </r>
      </text>
    </comment>
    <comment ref="DBB19" authorId="0" shapeId="0" xr:uid="{F8570E67-3FD1-4EB5-8CD7-6AD68E466C7A}">
      <text>
        <r>
          <rPr>
            <b/>
            <sz val="9"/>
            <color indexed="81"/>
            <rFont val="Tahoma"/>
            <family val="2"/>
          </rPr>
          <t>Becky Dzingeleski:</t>
        </r>
        <r>
          <rPr>
            <sz val="9"/>
            <color indexed="81"/>
            <rFont val="Tahoma"/>
            <family val="2"/>
          </rPr>
          <t xml:space="preserve">
Per FOD is a new Unit.  Contributions began in 2018</t>
        </r>
      </text>
    </comment>
    <comment ref="DBF19" authorId="0" shapeId="0" xr:uid="{4CE08EAE-3874-4D57-BD53-086D5C797FF5}">
      <text>
        <r>
          <rPr>
            <b/>
            <sz val="9"/>
            <color indexed="81"/>
            <rFont val="Tahoma"/>
            <family val="2"/>
          </rPr>
          <t>Becky Dzingeleski:</t>
        </r>
        <r>
          <rPr>
            <sz val="9"/>
            <color indexed="81"/>
            <rFont val="Tahoma"/>
            <family val="2"/>
          </rPr>
          <t xml:space="preserve">
Per FOD is a new Unit.  Contributions began in 2018</t>
        </r>
      </text>
    </comment>
    <comment ref="DBJ19" authorId="0" shapeId="0" xr:uid="{78E239F4-471C-43F4-A5CB-F6E466A5296F}">
      <text>
        <r>
          <rPr>
            <b/>
            <sz val="9"/>
            <color indexed="81"/>
            <rFont val="Tahoma"/>
            <family val="2"/>
          </rPr>
          <t>Becky Dzingeleski:</t>
        </r>
        <r>
          <rPr>
            <sz val="9"/>
            <color indexed="81"/>
            <rFont val="Tahoma"/>
            <family val="2"/>
          </rPr>
          <t xml:space="preserve">
Per FOD is a new Unit.  Contributions began in 2018</t>
        </r>
      </text>
    </comment>
    <comment ref="DBN19" authorId="0" shapeId="0" xr:uid="{A12413A2-54D5-437A-B791-67D80A922052}">
      <text>
        <r>
          <rPr>
            <b/>
            <sz val="9"/>
            <color indexed="81"/>
            <rFont val="Tahoma"/>
            <family val="2"/>
          </rPr>
          <t>Becky Dzingeleski:</t>
        </r>
        <r>
          <rPr>
            <sz val="9"/>
            <color indexed="81"/>
            <rFont val="Tahoma"/>
            <family val="2"/>
          </rPr>
          <t xml:space="preserve">
Per FOD is a new Unit.  Contributions began in 2018</t>
        </r>
      </text>
    </comment>
    <comment ref="DBR19" authorId="0" shapeId="0" xr:uid="{FC6795D3-EC04-4B53-B8BB-5FA8FBBE5C3E}">
      <text>
        <r>
          <rPr>
            <b/>
            <sz val="9"/>
            <color indexed="81"/>
            <rFont val="Tahoma"/>
            <family val="2"/>
          </rPr>
          <t>Becky Dzingeleski:</t>
        </r>
        <r>
          <rPr>
            <sz val="9"/>
            <color indexed="81"/>
            <rFont val="Tahoma"/>
            <family val="2"/>
          </rPr>
          <t xml:space="preserve">
Per FOD is a new Unit.  Contributions began in 2018</t>
        </r>
      </text>
    </comment>
    <comment ref="DBV19" authorId="0" shapeId="0" xr:uid="{D2DFB5B8-CBA4-4A0C-AAAA-B3CCAC83AE77}">
      <text>
        <r>
          <rPr>
            <b/>
            <sz val="9"/>
            <color indexed="81"/>
            <rFont val="Tahoma"/>
            <family val="2"/>
          </rPr>
          <t>Becky Dzingeleski:</t>
        </r>
        <r>
          <rPr>
            <sz val="9"/>
            <color indexed="81"/>
            <rFont val="Tahoma"/>
            <family val="2"/>
          </rPr>
          <t xml:space="preserve">
Per FOD is a new Unit.  Contributions began in 2018</t>
        </r>
      </text>
    </comment>
    <comment ref="DBZ19" authorId="0" shapeId="0" xr:uid="{BED5A15A-2FAD-4FFF-AE13-204A3857F1A3}">
      <text>
        <r>
          <rPr>
            <b/>
            <sz val="9"/>
            <color indexed="81"/>
            <rFont val="Tahoma"/>
            <family val="2"/>
          </rPr>
          <t>Becky Dzingeleski:</t>
        </r>
        <r>
          <rPr>
            <sz val="9"/>
            <color indexed="81"/>
            <rFont val="Tahoma"/>
            <family val="2"/>
          </rPr>
          <t xml:space="preserve">
Per FOD is a new Unit.  Contributions began in 2018</t>
        </r>
      </text>
    </comment>
    <comment ref="DCD19" authorId="0" shapeId="0" xr:uid="{3AD69D00-97AB-4B4A-974C-D0749FE94D0C}">
      <text>
        <r>
          <rPr>
            <b/>
            <sz val="9"/>
            <color indexed="81"/>
            <rFont val="Tahoma"/>
            <family val="2"/>
          </rPr>
          <t>Becky Dzingeleski:</t>
        </r>
        <r>
          <rPr>
            <sz val="9"/>
            <color indexed="81"/>
            <rFont val="Tahoma"/>
            <family val="2"/>
          </rPr>
          <t xml:space="preserve">
Per FOD is a new Unit.  Contributions began in 2018</t>
        </r>
      </text>
    </comment>
    <comment ref="DCH19" authorId="0" shapeId="0" xr:uid="{77D06D63-E8AD-43F8-AC3E-EF7B385D36B0}">
      <text>
        <r>
          <rPr>
            <b/>
            <sz val="9"/>
            <color indexed="81"/>
            <rFont val="Tahoma"/>
            <family val="2"/>
          </rPr>
          <t>Becky Dzingeleski:</t>
        </r>
        <r>
          <rPr>
            <sz val="9"/>
            <color indexed="81"/>
            <rFont val="Tahoma"/>
            <family val="2"/>
          </rPr>
          <t xml:space="preserve">
Per FOD is a new Unit.  Contributions began in 2018</t>
        </r>
      </text>
    </comment>
    <comment ref="DCL19" authorId="0" shapeId="0" xr:uid="{7A431876-5B0D-41D7-881A-5BCA88AD7529}">
      <text>
        <r>
          <rPr>
            <b/>
            <sz val="9"/>
            <color indexed="81"/>
            <rFont val="Tahoma"/>
            <family val="2"/>
          </rPr>
          <t>Becky Dzingeleski:</t>
        </r>
        <r>
          <rPr>
            <sz val="9"/>
            <color indexed="81"/>
            <rFont val="Tahoma"/>
            <family val="2"/>
          </rPr>
          <t xml:space="preserve">
Per FOD is a new Unit.  Contributions began in 2018</t>
        </r>
      </text>
    </comment>
    <comment ref="DCP19" authorId="0" shapeId="0" xr:uid="{3D38A71E-A949-45B7-AAC0-EEF594B0CC50}">
      <text>
        <r>
          <rPr>
            <b/>
            <sz val="9"/>
            <color indexed="81"/>
            <rFont val="Tahoma"/>
            <family val="2"/>
          </rPr>
          <t>Becky Dzingeleski:</t>
        </r>
        <r>
          <rPr>
            <sz val="9"/>
            <color indexed="81"/>
            <rFont val="Tahoma"/>
            <family val="2"/>
          </rPr>
          <t xml:space="preserve">
Per FOD is a new Unit.  Contributions began in 2018</t>
        </r>
      </text>
    </comment>
    <comment ref="DCT19" authorId="0" shapeId="0" xr:uid="{E7596214-6D40-4EF0-95B3-0921A7B52624}">
      <text>
        <r>
          <rPr>
            <b/>
            <sz val="9"/>
            <color indexed="81"/>
            <rFont val="Tahoma"/>
            <family val="2"/>
          </rPr>
          <t>Becky Dzingeleski:</t>
        </r>
        <r>
          <rPr>
            <sz val="9"/>
            <color indexed="81"/>
            <rFont val="Tahoma"/>
            <family val="2"/>
          </rPr>
          <t xml:space="preserve">
Per FOD is a new Unit.  Contributions began in 2018</t>
        </r>
      </text>
    </comment>
    <comment ref="DCX19" authorId="0" shapeId="0" xr:uid="{E6A59D08-6770-4D44-AED0-09F46FC8D4A9}">
      <text>
        <r>
          <rPr>
            <b/>
            <sz val="9"/>
            <color indexed="81"/>
            <rFont val="Tahoma"/>
            <family val="2"/>
          </rPr>
          <t>Becky Dzingeleski:</t>
        </r>
        <r>
          <rPr>
            <sz val="9"/>
            <color indexed="81"/>
            <rFont val="Tahoma"/>
            <family val="2"/>
          </rPr>
          <t xml:space="preserve">
Per FOD is a new Unit.  Contributions began in 2018</t>
        </r>
      </text>
    </comment>
    <comment ref="DDB19" authorId="0" shapeId="0" xr:uid="{D4971600-951C-42B3-A001-142D22CC3252}">
      <text>
        <r>
          <rPr>
            <b/>
            <sz val="9"/>
            <color indexed="81"/>
            <rFont val="Tahoma"/>
            <family val="2"/>
          </rPr>
          <t>Becky Dzingeleski:</t>
        </r>
        <r>
          <rPr>
            <sz val="9"/>
            <color indexed="81"/>
            <rFont val="Tahoma"/>
            <family val="2"/>
          </rPr>
          <t xml:space="preserve">
Per FOD is a new Unit.  Contributions began in 2018</t>
        </r>
      </text>
    </comment>
    <comment ref="DDF19" authorId="0" shapeId="0" xr:uid="{0E04C4BE-C9A5-4DEF-893C-20CA355B954E}">
      <text>
        <r>
          <rPr>
            <b/>
            <sz val="9"/>
            <color indexed="81"/>
            <rFont val="Tahoma"/>
            <family val="2"/>
          </rPr>
          <t>Becky Dzingeleski:</t>
        </r>
        <r>
          <rPr>
            <sz val="9"/>
            <color indexed="81"/>
            <rFont val="Tahoma"/>
            <family val="2"/>
          </rPr>
          <t xml:space="preserve">
Per FOD is a new Unit.  Contributions began in 2018</t>
        </r>
      </text>
    </comment>
    <comment ref="DDJ19" authorId="0" shapeId="0" xr:uid="{177A753E-5DE7-4376-A039-86DEB902581E}">
      <text>
        <r>
          <rPr>
            <b/>
            <sz val="9"/>
            <color indexed="81"/>
            <rFont val="Tahoma"/>
            <family val="2"/>
          </rPr>
          <t>Becky Dzingeleski:</t>
        </r>
        <r>
          <rPr>
            <sz val="9"/>
            <color indexed="81"/>
            <rFont val="Tahoma"/>
            <family val="2"/>
          </rPr>
          <t xml:space="preserve">
Per FOD is a new Unit.  Contributions began in 2018</t>
        </r>
      </text>
    </comment>
    <comment ref="DDN19" authorId="0" shapeId="0" xr:uid="{4ED137DC-B13B-4BC8-929D-F8F50FB95E8F}">
      <text>
        <r>
          <rPr>
            <b/>
            <sz val="9"/>
            <color indexed="81"/>
            <rFont val="Tahoma"/>
            <family val="2"/>
          </rPr>
          <t>Becky Dzingeleski:</t>
        </r>
        <r>
          <rPr>
            <sz val="9"/>
            <color indexed="81"/>
            <rFont val="Tahoma"/>
            <family val="2"/>
          </rPr>
          <t xml:space="preserve">
Per FOD is a new Unit.  Contributions began in 2018</t>
        </r>
      </text>
    </comment>
    <comment ref="DDR19" authorId="0" shapeId="0" xr:uid="{FAC171CD-C3F4-410C-86FA-45B721BDF2E8}">
      <text>
        <r>
          <rPr>
            <b/>
            <sz val="9"/>
            <color indexed="81"/>
            <rFont val="Tahoma"/>
            <family val="2"/>
          </rPr>
          <t>Becky Dzingeleski:</t>
        </r>
        <r>
          <rPr>
            <sz val="9"/>
            <color indexed="81"/>
            <rFont val="Tahoma"/>
            <family val="2"/>
          </rPr>
          <t xml:space="preserve">
Per FOD is a new Unit.  Contributions began in 2018</t>
        </r>
      </text>
    </comment>
    <comment ref="DDV19" authorId="0" shapeId="0" xr:uid="{03A5BE61-B02F-4A45-92E1-50C4A2E40E85}">
      <text>
        <r>
          <rPr>
            <b/>
            <sz val="9"/>
            <color indexed="81"/>
            <rFont val="Tahoma"/>
            <family val="2"/>
          </rPr>
          <t>Becky Dzingeleski:</t>
        </r>
        <r>
          <rPr>
            <sz val="9"/>
            <color indexed="81"/>
            <rFont val="Tahoma"/>
            <family val="2"/>
          </rPr>
          <t xml:space="preserve">
Per FOD is a new Unit.  Contributions began in 2018</t>
        </r>
      </text>
    </comment>
    <comment ref="DDZ19" authorId="0" shapeId="0" xr:uid="{74D2C55C-2DDA-4B8A-82E5-66F8603B6927}">
      <text>
        <r>
          <rPr>
            <b/>
            <sz val="9"/>
            <color indexed="81"/>
            <rFont val="Tahoma"/>
            <family val="2"/>
          </rPr>
          <t>Becky Dzingeleski:</t>
        </r>
        <r>
          <rPr>
            <sz val="9"/>
            <color indexed="81"/>
            <rFont val="Tahoma"/>
            <family val="2"/>
          </rPr>
          <t xml:space="preserve">
Per FOD is a new Unit.  Contributions began in 2018</t>
        </r>
      </text>
    </comment>
    <comment ref="DED19" authorId="0" shapeId="0" xr:uid="{74682549-0242-413C-9BC4-136924CCB3D3}">
      <text>
        <r>
          <rPr>
            <b/>
            <sz val="9"/>
            <color indexed="81"/>
            <rFont val="Tahoma"/>
            <family val="2"/>
          </rPr>
          <t>Becky Dzingeleski:</t>
        </r>
        <r>
          <rPr>
            <sz val="9"/>
            <color indexed="81"/>
            <rFont val="Tahoma"/>
            <family val="2"/>
          </rPr>
          <t xml:space="preserve">
Per FOD is a new Unit.  Contributions began in 2018</t>
        </r>
      </text>
    </comment>
    <comment ref="DEH19" authorId="0" shapeId="0" xr:uid="{1F08FF6B-3C54-46A2-BE00-C1E4A6583625}">
      <text>
        <r>
          <rPr>
            <b/>
            <sz val="9"/>
            <color indexed="81"/>
            <rFont val="Tahoma"/>
            <family val="2"/>
          </rPr>
          <t>Becky Dzingeleski:</t>
        </r>
        <r>
          <rPr>
            <sz val="9"/>
            <color indexed="81"/>
            <rFont val="Tahoma"/>
            <family val="2"/>
          </rPr>
          <t xml:space="preserve">
Per FOD is a new Unit.  Contributions began in 2018</t>
        </r>
      </text>
    </comment>
    <comment ref="DEL19" authorId="0" shapeId="0" xr:uid="{D7152373-DB17-4E7C-85C0-7789964AD0C1}">
      <text>
        <r>
          <rPr>
            <b/>
            <sz val="9"/>
            <color indexed="81"/>
            <rFont val="Tahoma"/>
            <family val="2"/>
          </rPr>
          <t>Becky Dzingeleski:</t>
        </r>
        <r>
          <rPr>
            <sz val="9"/>
            <color indexed="81"/>
            <rFont val="Tahoma"/>
            <family val="2"/>
          </rPr>
          <t xml:space="preserve">
Per FOD is a new Unit.  Contributions began in 2018</t>
        </r>
      </text>
    </comment>
    <comment ref="DEP19" authorId="0" shapeId="0" xr:uid="{14441FCF-3025-47D0-B428-626149B30027}">
      <text>
        <r>
          <rPr>
            <b/>
            <sz val="9"/>
            <color indexed="81"/>
            <rFont val="Tahoma"/>
            <family val="2"/>
          </rPr>
          <t>Becky Dzingeleski:</t>
        </r>
        <r>
          <rPr>
            <sz val="9"/>
            <color indexed="81"/>
            <rFont val="Tahoma"/>
            <family val="2"/>
          </rPr>
          <t xml:space="preserve">
Per FOD is a new Unit.  Contributions began in 2018</t>
        </r>
      </text>
    </comment>
    <comment ref="DET19" authorId="0" shapeId="0" xr:uid="{C1D360F0-E067-4303-9DD0-2F7A87B4D163}">
      <text>
        <r>
          <rPr>
            <b/>
            <sz val="9"/>
            <color indexed="81"/>
            <rFont val="Tahoma"/>
            <family val="2"/>
          </rPr>
          <t>Becky Dzingeleski:</t>
        </r>
        <r>
          <rPr>
            <sz val="9"/>
            <color indexed="81"/>
            <rFont val="Tahoma"/>
            <family val="2"/>
          </rPr>
          <t xml:space="preserve">
Per FOD is a new Unit.  Contributions began in 2018</t>
        </r>
      </text>
    </comment>
    <comment ref="DEX19" authorId="0" shapeId="0" xr:uid="{1653DEB0-1C57-478A-B191-2666F0BE84FB}">
      <text>
        <r>
          <rPr>
            <b/>
            <sz val="9"/>
            <color indexed="81"/>
            <rFont val="Tahoma"/>
            <family val="2"/>
          </rPr>
          <t>Becky Dzingeleski:</t>
        </r>
        <r>
          <rPr>
            <sz val="9"/>
            <color indexed="81"/>
            <rFont val="Tahoma"/>
            <family val="2"/>
          </rPr>
          <t xml:space="preserve">
Per FOD is a new Unit.  Contributions began in 2018</t>
        </r>
      </text>
    </comment>
    <comment ref="DFB19" authorId="0" shapeId="0" xr:uid="{E253FD45-D906-4A9A-8858-CF9FE2EE2153}">
      <text>
        <r>
          <rPr>
            <b/>
            <sz val="9"/>
            <color indexed="81"/>
            <rFont val="Tahoma"/>
            <family val="2"/>
          </rPr>
          <t>Becky Dzingeleski:</t>
        </r>
        <r>
          <rPr>
            <sz val="9"/>
            <color indexed="81"/>
            <rFont val="Tahoma"/>
            <family val="2"/>
          </rPr>
          <t xml:space="preserve">
Per FOD is a new Unit.  Contributions began in 2018</t>
        </r>
      </text>
    </comment>
    <comment ref="DFF19" authorId="0" shapeId="0" xr:uid="{EB63F476-74AE-4A6A-BED7-1596BA786CCD}">
      <text>
        <r>
          <rPr>
            <b/>
            <sz val="9"/>
            <color indexed="81"/>
            <rFont val="Tahoma"/>
            <family val="2"/>
          </rPr>
          <t>Becky Dzingeleski:</t>
        </r>
        <r>
          <rPr>
            <sz val="9"/>
            <color indexed="81"/>
            <rFont val="Tahoma"/>
            <family val="2"/>
          </rPr>
          <t xml:space="preserve">
Per FOD is a new Unit.  Contributions began in 2018</t>
        </r>
      </text>
    </comment>
    <comment ref="DFJ19" authorId="0" shapeId="0" xr:uid="{B7A12B25-0E30-4E74-B262-275A80C57475}">
      <text>
        <r>
          <rPr>
            <b/>
            <sz val="9"/>
            <color indexed="81"/>
            <rFont val="Tahoma"/>
            <family val="2"/>
          </rPr>
          <t>Becky Dzingeleski:</t>
        </r>
        <r>
          <rPr>
            <sz val="9"/>
            <color indexed="81"/>
            <rFont val="Tahoma"/>
            <family val="2"/>
          </rPr>
          <t xml:space="preserve">
Per FOD is a new Unit.  Contributions began in 2018</t>
        </r>
      </text>
    </comment>
    <comment ref="DFN19" authorId="0" shapeId="0" xr:uid="{80AAAD93-6C77-4508-BBB2-4D5751036C20}">
      <text>
        <r>
          <rPr>
            <b/>
            <sz val="9"/>
            <color indexed="81"/>
            <rFont val="Tahoma"/>
            <family val="2"/>
          </rPr>
          <t>Becky Dzingeleski:</t>
        </r>
        <r>
          <rPr>
            <sz val="9"/>
            <color indexed="81"/>
            <rFont val="Tahoma"/>
            <family val="2"/>
          </rPr>
          <t xml:space="preserve">
Per FOD is a new Unit.  Contributions began in 2018</t>
        </r>
      </text>
    </comment>
    <comment ref="DFR19" authorId="0" shapeId="0" xr:uid="{42500A5D-BC9B-4612-9B70-F1EBE30388D7}">
      <text>
        <r>
          <rPr>
            <b/>
            <sz val="9"/>
            <color indexed="81"/>
            <rFont val="Tahoma"/>
            <family val="2"/>
          </rPr>
          <t>Becky Dzingeleski:</t>
        </r>
        <r>
          <rPr>
            <sz val="9"/>
            <color indexed="81"/>
            <rFont val="Tahoma"/>
            <family val="2"/>
          </rPr>
          <t xml:space="preserve">
Per FOD is a new Unit.  Contributions began in 2018</t>
        </r>
      </text>
    </comment>
    <comment ref="DFV19" authorId="0" shapeId="0" xr:uid="{551EE13E-BD72-4C34-8DDA-9C4FCDCEA4F5}">
      <text>
        <r>
          <rPr>
            <b/>
            <sz val="9"/>
            <color indexed="81"/>
            <rFont val="Tahoma"/>
            <family val="2"/>
          </rPr>
          <t>Becky Dzingeleski:</t>
        </r>
        <r>
          <rPr>
            <sz val="9"/>
            <color indexed="81"/>
            <rFont val="Tahoma"/>
            <family val="2"/>
          </rPr>
          <t xml:space="preserve">
Per FOD is a new Unit.  Contributions began in 2018</t>
        </r>
      </text>
    </comment>
    <comment ref="DFZ19" authorId="0" shapeId="0" xr:uid="{D7525D97-33BB-4A3F-8A26-186E4C9E868E}">
      <text>
        <r>
          <rPr>
            <b/>
            <sz val="9"/>
            <color indexed="81"/>
            <rFont val="Tahoma"/>
            <family val="2"/>
          </rPr>
          <t>Becky Dzingeleski:</t>
        </r>
        <r>
          <rPr>
            <sz val="9"/>
            <color indexed="81"/>
            <rFont val="Tahoma"/>
            <family val="2"/>
          </rPr>
          <t xml:space="preserve">
Per FOD is a new Unit.  Contributions began in 2018</t>
        </r>
      </text>
    </comment>
    <comment ref="DGD19" authorId="0" shapeId="0" xr:uid="{34BD3254-0C01-4073-B38A-783F0FE30375}">
      <text>
        <r>
          <rPr>
            <b/>
            <sz val="9"/>
            <color indexed="81"/>
            <rFont val="Tahoma"/>
            <family val="2"/>
          </rPr>
          <t>Becky Dzingeleski:</t>
        </r>
        <r>
          <rPr>
            <sz val="9"/>
            <color indexed="81"/>
            <rFont val="Tahoma"/>
            <family val="2"/>
          </rPr>
          <t xml:space="preserve">
Per FOD is a new Unit.  Contributions began in 2018</t>
        </r>
      </text>
    </comment>
    <comment ref="DGH19" authorId="0" shapeId="0" xr:uid="{0379DF6E-34EB-477A-8B8F-F3E0FD253419}">
      <text>
        <r>
          <rPr>
            <b/>
            <sz val="9"/>
            <color indexed="81"/>
            <rFont val="Tahoma"/>
            <family val="2"/>
          </rPr>
          <t>Becky Dzingeleski:</t>
        </r>
        <r>
          <rPr>
            <sz val="9"/>
            <color indexed="81"/>
            <rFont val="Tahoma"/>
            <family val="2"/>
          </rPr>
          <t xml:space="preserve">
Per FOD is a new Unit.  Contributions began in 2018</t>
        </r>
      </text>
    </comment>
    <comment ref="DGL19" authorId="0" shapeId="0" xr:uid="{F5DFC695-01E1-44A3-8C14-95DDBAB4A1DF}">
      <text>
        <r>
          <rPr>
            <b/>
            <sz val="9"/>
            <color indexed="81"/>
            <rFont val="Tahoma"/>
            <family val="2"/>
          </rPr>
          <t>Becky Dzingeleski:</t>
        </r>
        <r>
          <rPr>
            <sz val="9"/>
            <color indexed="81"/>
            <rFont val="Tahoma"/>
            <family val="2"/>
          </rPr>
          <t xml:space="preserve">
Per FOD is a new Unit.  Contributions began in 2018</t>
        </r>
      </text>
    </comment>
    <comment ref="DGP19" authorId="0" shapeId="0" xr:uid="{DE862FEE-FD78-4776-A607-37646C55A3B8}">
      <text>
        <r>
          <rPr>
            <b/>
            <sz val="9"/>
            <color indexed="81"/>
            <rFont val="Tahoma"/>
            <family val="2"/>
          </rPr>
          <t>Becky Dzingeleski:</t>
        </r>
        <r>
          <rPr>
            <sz val="9"/>
            <color indexed="81"/>
            <rFont val="Tahoma"/>
            <family val="2"/>
          </rPr>
          <t xml:space="preserve">
Per FOD is a new Unit.  Contributions began in 2018</t>
        </r>
      </text>
    </comment>
    <comment ref="DGT19" authorId="0" shapeId="0" xr:uid="{B93A9427-DB6F-4FB2-AE42-A01E07FEB4CC}">
      <text>
        <r>
          <rPr>
            <b/>
            <sz val="9"/>
            <color indexed="81"/>
            <rFont val="Tahoma"/>
            <family val="2"/>
          </rPr>
          <t>Becky Dzingeleski:</t>
        </r>
        <r>
          <rPr>
            <sz val="9"/>
            <color indexed="81"/>
            <rFont val="Tahoma"/>
            <family val="2"/>
          </rPr>
          <t xml:space="preserve">
Per FOD is a new Unit.  Contributions began in 2018</t>
        </r>
      </text>
    </comment>
    <comment ref="DGX19" authorId="0" shapeId="0" xr:uid="{81457B33-92BC-4631-B273-930011A15A20}">
      <text>
        <r>
          <rPr>
            <b/>
            <sz val="9"/>
            <color indexed="81"/>
            <rFont val="Tahoma"/>
            <family val="2"/>
          </rPr>
          <t>Becky Dzingeleski:</t>
        </r>
        <r>
          <rPr>
            <sz val="9"/>
            <color indexed="81"/>
            <rFont val="Tahoma"/>
            <family val="2"/>
          </rPr>
          <t xml:space="preserve">
Per FOD is a new Unit.  Contributions began in 2018</t>
        </r>
      </text>
    </comment>
    <comment ref="DHB19" authorId="0" shapeId="0" xr:uid="{273D0785-9125-4392-82EE-084656CA1BF8}">
      <text>
        <r>
          <rPr>
            <b/>
            <sz val="9"/>
            <color indexed="81"/>
            <rFont val="Tahoma"/>
            <family val="2"/>
          </rPr>
          <t>Becky Dzingeleski:</t>
        </r>
        <r>
          <rPr>
            <sz val="9"/>
            <color indexed="81"/>
            <rFont val="Tahoma"/>
            <family val="2"/>
          </rPr>
          <t xml:space="preserve">
Per FOD is a new Unit.  Contributions began in 2018</t>
        </r>
      </text>
    </comment>
    <comment ref="DHF19" authorId="0" shapeId="0" xr:uid="{E5BAE00D-A81C-498D-B5DC-B3AC6B592257}">
      <text>
        <r>
          <rPr>
            <b/>
            <sz val="9"/>
            <color indexed="81"/>
            <rFont val="Tahoma"/>
            <family val="2"/>
          </rPr>
          <t>Becky Dzingeleski:</t>
        </r>
        <r>
          <rPr>
            <sz val="9"/>
            <color indexed="81"/>
            <rFont val="Tahoma"/>
            <family val="2"/>
          </rPr>
          <t xml:space="preserve">
Per FOD is a new Unit.  Contributions began in 2018</t>
        </r>
      </text>
    </comment>
    <comment ref="DHJ19" authorId="0" shapeId="0" xr:uid="{CF1E6CA5-0990-45C0-8F1A-DD38932D5023}">
      <text>
        <r>
          <rPr>
            <b/>
            <sz val="9"/>
            <color indexed="81"/>
            <rFont val="Tahoma"/>
            <family val="2"/>
          </rPr>
          <t>Becky Dzingeleski:</t>
        </r>
        <r>
          <rPr>
            <sz val="9"/>
            <color indexed="81"/>
            <rFont val="Tahoma"/>
            <family val="2"/>
          </rPr>
          <t xml:space="preserve">
Per FOD is a new Unit.  Contributions began in 2018</t>
        </r>
      </text>
    </comment>
    <comment ref="DHN19" authorId="0" shapeId="0" xr:uid="{590668A9-40B8-42AE-B131-6ACCC0FAB880}">
      <text>
        <r>
          <rPr>
            <b/>
            <sz val="9"/>
            <color indexed="81"/>
            <rFont val="Tahoma"/>
            <family val="2"/>
          </rPr>
          <t>Becky Dzingeleski:</t>
        </r>
        <r>
          <rPr>
            <sz val="9"/>
            <color indexed="81"/>
            <rFont val="Tahoma"/>
            <family val="2"/>
          </rPr>
          <t xml:space="preserve">
Per FOD is a new Unit.  Contributions began in 2018</t>
        </r>
      </text>
    </comment>
    <comment ref="DHR19" authorId="0" shapeId="0" xr:uid="{AA67FD5F-6EDB-4BFC-A8E6-E7EE58F73B72}">
      <text>
        <r>
          <rPr>
            <b/>
            <sz val="9"/>
            <color indexed="81"/>
            <rFont val="Tahoma"/>
            <family val="2"/>
          </rPr>
          <t>Becky Dzingeleski:</t>
        </r>
        <r>
          <rPr>
            <sz val="9"/>
            <color indexed="81"/>
            <rFont val="Tahoma"/>
            <family val="2"/>
          </rPr>
          <t xml:space="preserve">
Per FOD is a new Unit.  Contributions began in 2018</t>
        </r>
      </text>
    </comment>
    <comment ref="DHV19" authorId="0" shapeId="0" xr:uid="{07683F24-B631-4D95-9551-D79E6F017CD8}">
      <text>
        <r>
          <rPr>
            <b/>
            <sz val="9"/>
            <color indexed="81"/>
            <rFont val="Tahoma"/>
            <family val="2"/>
          </rPr>
          <t>Becky Dzingeleski:</t>
        </r>
        <r>
          <rPr>
            <sz val="9"/>
            <color indexed="81"/>
            <rFont val="Tahoma"/>
            <family val="2"/>
          </rPr>
          <t xml:space="preserve">
Per FOD is a new Unit.  Contributions began in 2018</t>
        </r>
      </text>
    </comment>
    <comment ref="DHZ19" authorId="0" shapeId="0" xr:uid="{A59AD29D-6996-47CA-8BB3-92211878027D}">
      <text>
        <r>
          <rPr>
            <b/>
            <sz val="9"/>
            <color indexed="81"/>
            <rFont val="Tahoma"/>
            <family val="2"/>
          </rPr>
          <t>Becky Dzingeleski:</t>
        </r>
        <r>
          <rPr>
            <sz val="9"/>
            <color indexed="81"/>
            <rFont val="Tahoma"/>
            <family val="2"/>
          </rPr>
          <t xml:space="preserve">
Per FOD is a new Unit.  Contributions began in 2018</t>
        </r>
      </text>
    </comment>
    <comment ref="DID19" authorId="0" shapeId="0" xr:uid="{AC992E8C-E8B6-42FF-BB2C-98262A27702A}">
      <text>
        <r>
          <rPr>
            <b/>
            <sz val="9"/>
            <color indexed="81"/>
            <rFont val="Tahoma"/>
            <family val="2"/>
          </rPr>
          <t>Becky Dzingeleski:</t>
        </r>
        <r>
          <rPr>
            <sz val="9"/>
            <color indexed="81"/>
            <rFont val="Tahoma"/>
            <family val="2"/>
          </rPr>
          <t xml:space="preserve">
Per FOD is a new Unit.  Contributions began in 2018</t>
        </r>
      </text>
    </comment>
    <comment ref="DIH19" authorId="0" shapeId="0" xr:uid="{0D3455D5-C0E2-4141-AC1C-154B58C432FE}">
      <text>
        <r>
          <rPr>
            <b/>
            <sz val="9"/>
            <color indexed="81"/>
            <rFont val="Tahoma"/>
            <family val="2"/>
          </rPr>
          <t>Becky Dzingeleski:</t>
        </r>
        <r>
          <rPr>
            <sz val="9"/>
            <color indexed="81"/>
            <rFont val="Tahoma"/>
            <family val="2"/>
          </rPr>
          <t xml:space="preserve">
Per FOD is a new Unit.  Contributions began in 2018</t>
        </r>
      </text>
    </comment>
    <comment ref="DIL19" authorId="0" shapeId="0" xr:uid="{8E5DDFA9-D9D8-4141-A087-E76CAA5094F8}">
      <text>
        <r>
          <rPr>
            <b/>
            <sz val="9"/>
            <color indexed="81"/>
            <rFont val="Tahoma"/>
            <family val="2"/>
          </rPr>
          <t>Becky Dzingeleski:</t>
        </r>
        <r>
          <rPr>
            <sz val="9"/>
            <color indexed="81"/>
            <rFont val="Tahoma"/>
            <family val="2"/>
          </rPr>
          <t xml:space="preserve">
Per FOD is a new Unit.  Contributions began in 2018</t>
        </r>
      </text>
    </comment>
    <comment ref="DIP19" authorId="0" shapeId="0" xr:uid="{EB0C0B77-7F1F-409A-97AC-EE0E3A00DCD3}">
      <text>
        <r>
          <rPr>
            <b/>
            <sz val="9"/>
            <color indexed="81"/>
            <rFont val="Tahoma"/>
            <family val="2"/>
          </rPr>
          <t>Becky Dzingeleski:</t>
        </r>
        <r>
          <rPr>
            <sz val="9"/>
            <color indexed="81"/>
            <rFont val="Tahoma"/>
            <family val="2"/>
          </rPr>
          <t xml:space="preserve">
Per FOD is a new Unit.  Contributions began in 2018</t>
        </r>
      </text>
    </comment>
    <comment ref="DIT19" authorId="0" shapeId="0" xr:uid="{B7BB39A8-848F-497D-B64D-442B650DDE16}">
      <text>
        <r>
          <rPr>
            <b/>
            <sz val="9"/>
            <color indexed="81"/>
            <rFont val="Tahoma"/>
            <family val="2"/>
          </rPr>
          <t>Becky Dzingeleski:</t>
        </r>
        <r>
          <rPr>
            <sz val="9"/>
            <color indexed="81"/>
            <rFont val="Tahoma"/>
            <family val="2"/>
          </rPr>
          <t xml:space="preserve">
Per FOD is a new Unit.  Contributions began in 2018</t>
        </r>
      </text>
    </comment>
    <comment ref="DIX19" authorId="0" shapeId="0" xr:uid="{862B519C-9E35-4982-80A6-23FD40E5E96B}">
      <text>
        <r>
          <rPr>
            <b/>
            <sz val="9"/>
            <color indexed="81"/>
            <rFont val="Tahoma"/>
            <family val="2"/>
          </rPr>
          <t>Becky Dzingeleski:</t>
        </r>
        <r>
          <rPr>
            <sz val="9"/>
            <color indexed="81"/>
            <rFont val="Tahoma"/>
            <family val="2"/>
          </rPr>
          <t xml:space="preserve">
Per FOD is a new Unit.  Contributions began in 2018</t>
        </r>
      </text>
    </comment>
    <comment ref="DJB19" authorId="0" shapeId="0" xr:uid="{26867B64-9BB3-46E2-BCB8-EB4DCF7A73A8}">
      <text>
        <r>
          <rPr>
            <b/>
            <sz val="9"/>
            <color indexed="81"/>
            <rFont val="Tahoma"/>
            <family val="2"/>
          </rPr>
          <t>Becky Dzingeleski:</t>
        </r>
        <r>
          <rPr>
            <sz val="9"/>
            <color indexed="81"/>
            <rFont val="Tahoma"/>
            <family val="2"/>
          </rPr>
          <t xml:space="preserve">
Per FOD is a new Unit.  Contributions began in 2018</t>
        </r>
      </text>
    </comment>
    <comment ref="DJF19" authorId="0" shapeId="0" xr:uid="{A4AC8B5A-3860-4348-8CA4-40D62B52F226}">
      <text>
        <r>
          <rPr>
            <b/>
            <sz val="9"/>
            <color indexed="81"/>
            <rFont val="Tahoma"/>
            <family val="2"/>
          </rPr>
          <t>Becky Dzingeleski:</t>
        </r>
        <r>
          <rPr>
            <sz val="9"/>
            <color indexed="81"/>
            <rFont val="Tahoma"/>
            <family val="2"/>
          </rPr>
          <t xml:space="preserve">
Per FOD is a new Unit.  Contributions began in 2018</t>
        </r>
      </text>
    </comment>
    <comment ref="DJJ19" authorId="0" shapeId="0" xr:uid="{097CA524-609A-4990-80E6-0D109056517B}">
      <text>
        <r>
          <rPr>
            <b/>
            <sz val="9"/>
            <color indexed="81"/>
            <rFont val="Tahoma"/>
            <family val="2"/>
          </rPr>
          <t>Becky Dzingeleski:</t>
        </r>
        <r>
          <rPr>
            <sz val="9"/>
            <color indexed="81"/>
            <rFont val="Tahoma"/>
            <family val="2"/>
          </rPr>
          <t xml:space="preserve">
Per FOD is a new Unit.  Contributions began in 2018</t>
        </r>
      </text>
    </comment>
    <comment ref="DJN19" authorId="0" shapeId="0" xr:uid="{15A5DE04-568E-4753-B199-AEE3B26783FA}">
      <text>
        <r>
          <rPr>
            <b/>
            <sz val="9"/>
            <color indexed="81"/>
            <rFont val="Tahoma"/>
            <family val="2"/>
          </rPr>
          <t>Becky Dzingeleski:</t>
        </r>
        <r>
          <rPr>
            <sz val="9"/>
            <color indexed="81"/>
            <rFont val="Tahoma"/>
            <family val="2"/>
          </rPr>
          <t xml:space="preserve">
Per FOD is a new Unit.  Contributions began in 2018</t>
        </r>
      </text>
    </comment>
    <comment ref="DJR19" authorId="0" shapeId="0" xr:uid="{D8932498-A817-4AC1-8FC4-7D6842BFB9D2}">
      <text>
        <r>
          <rPr>
            <b/>
            <sz val="9"/>
            <color indexed="81"/>
            <rFont val="Tahoma"/>
            <family val="2"/>
          </rPr>
          <t>Becky Dzingeleski:</t>
        </r>
        <r>
          <rPr>
            <sz val="9"/>
            <color indexed="81"/>
            <rFont val="Tahoma"/>
            <family val="2"/>
          </rPr>
          <t xml:space="preserve">
Per FOD is a new Unit.  Contributions began in 2018</t>
        </r>
      </text>
    </comment>
    <comment ref="DJV19" authorId="0" shapeId="0" xr:uid="{0106A8DC-DC81-45B0-8536-71A884C9CED9}">
      <text>
        <r>
          <rPr>
            <b/>
            <sz val="9"/>
            <color indexed="81"/>
            <rFont val="Tahoma"/>
            <family val="2"/>
          </rPr>
          <t>Becky Dzingeleski:</t>
        </r>
        <r>
          <rPr>
            <sz val="9"/>
            <color indexed="81"/>
            <rFont val="Tahoma"/>
            <family val="2"/>
          </rPr>
          <t xml:space="preserve">
Per FOD is a new Unit.  Contributions began in 2018</t>
        </r>
      </text>
    </comment>
    <comment ref="DJZ19" authorId="0" shapeId="0" xr:uid="{CAA369EA-F3C5-411C-A9E7-E79A1D137F41}">
      <text>
        <r>
          <rPr>
            <b/>
            <sz val="9"/>
            <color indexed="81"/>
            <rFont val="Tahoma"/>
            <family val="2"/>
          </rPr>
          <t>Becky Dzingeleski:</t>
        </r>
        <r>
          <rPr>
            <sz val="9"/>
            <color indexed="81"/>
            <rFont val="Tahoma"/>
            <family val="2"/>
          </rPr>
          <t xml:space="preserve">
Per FOD is a new Unit.  Contributions began in 2018</t>
        </r>
      </text>
    </comment>
    <comment ref="DKD19" authorId="0" shapeId="0" xr:uid="{224877C3-6D22-4C16-9678-0B09869FC1FF}">
      <text>
        <r>
          <rPr>
            <b/>
            <sz val="9"/>
            <color indexed="81"/>
            <rFont val="Tahoma"/>
            <family val="2"/>
          </rPr>
          <t>Becky Dzingeleski:</t>
        </r>
        <r>
          <rPr>
            <sz val="9"/>
            <color indexed="81"/>
            <rFont val="Tahoma"/>
            <family val="2"/>
          </rPr>
          <t xml:space="preserve">
Per FOD is a new Unit.  Contributions began in 2018</t>
        </r>
      </text>
    </comment>
    <comment ref="DKH19" authorId="0" shapeId="0" xr:uid="{21486444-701F-488C-972B-61954D21E3D3}">
      <text>
        <r>
          <rPr>
            <b/>
            <sz val="9"/>
            <color indexed="81"/>
            <rFont val="Tahoma"/>
            <family val="2"/>
          </rPr>
          <t>Becky Dzingeleski:</t>
        </r>
        <r>
          <rPr>
            <sz val="9"/>
            <color indexed="81"/>
            <rFont val="Tahoma"/>
            <family val="2"/>
          </rPr>
          <t xml:space="preserve">
Per FOD is a new Unit.  Contributions began in 2018</t>
        </r>
      </text>
    </comment>
    <comment ref="DKL19" authorId="0" shapeId="0" xr:uid="{EFF3C970-DD70-48D6-AD62-68734C56A292}">
      <text>
        <r>
          <rPr>
            <b/>
            <sz val="9"/>
            <color indexed="81"/>
            <rFont val="Tahoma"/>
            <family val="2"/>
          </rPr>
          <t>Becky Dzingeleski:</t>
        </r>
        <r>
          <rPr>
            <sz val="9"/>
            <color indexed="81"/>
            <rFont val="Tahoma"/>
            <family val="2"/>
          </rPr>
          <t xml:space="preserve">
Per FOD is a new Unit.  Contributions began in 2018</t>
        </r>
      </text>
    </comment>
    <comment ref="DKP19" authorId="0" shapeId="0" xr:uid="{803B3FCF-8994-4D4D-B013-3C87C4951C78}">
      <text>
        <r>
          <rPr>
            <b/>
            <sz val="9"/>
            <color indexed="81"/>
            <rFont val="Tahoma"/>
            <family val="2"/>
          </rPr>
          <t>Becky Dzingeleski:</t>
        </r>
        <r>
          <rPr>
            <sz val="9"/>
            <color indexed="81"/>
            <rFont val="Tahoma"/>
            <family val="2"/>
          </rPr>
          <t xml:space="preserve">
Per FOD is a new Unit.  Contributions began in 2018</t>
        </r>
      </text>
    </comment>
    <comment ref="DKT19" authorId="0" shapeId="0" xr:uid="{D9BBF516-2ABC-4103-85EC-79F2CEC6C078}">
      <text>
        <r>
          <rPr>
            <b/>
            <sz val="9"/>
            <color indexed="81"/>
            <rFont val="Tahoma"/>
            <family val="2"/>
          </rPr>
          <t>Becky Dzingeleski:</t>
        </r>
        <r>
          <rPr>
            <sz val="9"/>
            <color indexed="81"/>
            <rFont val="Tahoma"/>
            <family val="2"/>
          </rPr>
          <t xml:space="preserve">
Per FOD is a new Unit.  Contributions began in 2018</t>
        </r>
      </text>
    </comment>
    <comment ref="DKX19" authorId="0" shapeId="0" xr:uid="{D702ED3A-D8D0-4F44-9252-F4AA541F8B6E}">
      <text>
        <r>
          <rPr>
            <b/>
            <sz val="9"/>
            <color indexed="81"/>
            <rFont val="Tahoma"/>
            <family val="2"/>
          </rPr>
          <t>Becky Dzingeleski:</t>
        </r>
        <r>
          <rPr>
            <sz val="9"/>
            <color indexed="81"/>
            <rFont val="Tahoma"/>
            <family val="2"/>
          </rPr>
          <t xml:space="preserve">
Per FOD is a new Unit.  Contributions began in 2018</t>
        </r>
      </text>
    </comment>
    <comment ref="DLB19" authorId="0" shapeId="0" xr:uid="{3F90099C-7EA0-41B4-A39C-32DCBFB0047D}">
      <text>
        <r>
          <rPr>
            <b/>
            <sz val="9"/>
            <color indexed="81"/>
            <rFont val="Tahoma"/>
            <family val="2"/>
          </rPr>
          <t>Becky Dzingeleski:</t>
        </r>
        <r>
          <rPr>
            <sz val="9"/>
            <color indexed="81"/>
            <rFont val="Tahoma"/>
            <family val="2"/>
          </rPr>
          <t xml:space="preserve">
Per FOD is a new Unit.  Contributions began in 2018</t>
        </r>
      </text>
    </comment>
    <comment ref="DLF19" authorId="0" shapeId="0" xr:uid="{9F6E0720-338A-4FFC-B19A-4CB61CA145AC}">
      <text>
        <r>
          <rPr>
            <b/>
            <sz val="9"/>
            <color indexed="81"/>
            <rFont val="Tahoma"/>
            <family val="2"/>
          </rPr>
          <t>Becky Dzingeleski:</t>
        </r>
        <r>
          <rPr>
            <sz val="9"/>
            <color indexed="81"/>
            <rFont val="Tahoma"/>
            <family val="2"/>
          </rPr>
          <t xml:space="preserve">
Per FOD is a new Unit.  Contributions began in 2018</t>
        </r>
      </text>
    </comment>
    <comment ref="DLJ19" authorId="0" shapeId="0" xr:uid="{69C8D210-D3A0-405A-BF07-6DFFBD909ECD}">
      <text>
        <r>
          <rPr>
            <b/>
            <sz val="9"/>
            <color indexed="81"/>
            <rFont val="Tahoma"/>
            <family val="2"/>
          </rPr>
          <t>Becky Dzingeleski:</t>
        </r>
        <r>
          <rPr>
            <sz val="9"/>
            <color indexed="81"/>
            <rFont val="Tahoma"/>
            <family val="2"/>
          </rPr>
          <t xml:space="preserve">
Per FOD is a new Unit.  Contributions began in 2018</t>
        </r>
      </text>
    </comment>
    <comment ref="DLN19" authorId="0" shapeId="0" xr:uid="{6E90E34E-16C0-4B22-B4F0-A3B114141070}">
      <text>
        <r>
          <rPr>
            <b/>
            <sz val="9"/>
            <color indexed="81"/>
            <rFont val="Tahoma"/>
            <family val="2"/>
          </rPr>
          <t>Becky Dzingeleski:</t>
        </r>
        <r>
          <rPr>
            <sz val="9"/>
            <color indexed="81"/>
            <rFont val="Tahoma"/>
            <family val="2"/>
          </rPr>
          <t xml:space="preserve">
Per FOD is a new Unit.  Contributions began in 2018</t>
        </r>
      </text>
    </comment>
    <comment ref="DLR19" authorId="0" shapeId="0" xr:uid="{8CA2EB6E-D946-4EE8-BE97-D484D4CCCBFB}">
      <text>
        <r>
          <rPr>
            <b/>
            <sz val="9"/>
            <color indexed="81"/>
            <rFont val="Tahoma"/>
            <family val="2"/>
          </rPr>
          <t>Becky Dzingeleski:</t>
        </r>
        <r>
          <rPr>
            <sz val="9"/>
            <color indexed="81"/>
            <rFont val="Tahoma"/>
            <family val="2"/>
          </rPr>
          <t xml:space="preserve">
Per FOD is a new Unit.  Contributions began in 2018</t>
        </r>
      </text>
    </comment>
    <comment ref="DLV19" authorId="0" shapeId="0" xr:uid="{A5E27E84-5102-4E3B-98AD-351EECA95B64}">
      <text>
        <r>
          <rPr>
            <b/>
            <sz val="9"/>
            <color indexed="81"/>
            <rFont val="Tahoma"/>
            <family val="2"/>
          </rPr>
          <t>Becky Dzingeleski:</t>
        </r>
        <r>
          <rPr>
            <sz val="9"/>
            <color indexed="81"/>
            <rFont val="Tahoma"/>
            <family val="2"/>
          </rPr>
          <t xml:space="preserve">
Per FOD is a new Unit.  Contributions began in 2018</t>
        </r>
      </text>
    </comment>
    <comment ref="DLZ19" authorId="0" shapeId="0" xr:uid="{052E207B-E677-434B-823B-B54AFD9153EF}">
      <text>
        <r>
          <rPr>
            <b/>
            <sz val="9"/>
            <color indexed="81"/>
            <rFont val="Tahoma"/>
            <family val="2"/>
          </rPr>
          <t>Becky Dzingeleski:</t>
        </r>
        <r>
          <rPr>
            <sz val="9"/>
            <color indexed="81"/>
            <rFont val="Tahoma"/>
            <family val="2"/>
          </rPr>
          <t xml:space="preserve">
Per FOD is a new Unit.  Contributions began in 2018</t>
        </r>
      </text>
    </comment>
    <comment ref="DMD19" authorId="0" shapeId="0" xr:uid="{46CC3765-9850-492A-B1E1-E7606227DAC0}">
      <text>
        <r>
          <rPr>
            <b/>
            <sz val="9"/>
            <color indexed="81"/>
            <rFont val="Tahoma"/>
            <family val="2"/>
          </rPr>
          <t>Becky Dzingeleski:</t>
        </r>
        <r>
          <rPr>
            <sz val="9"/>
            <color indexed="81"/>
            <rFont val="Tahoma"/>
            <family val="2"/>
          </rPr>
          <t xml:space="preserve">
Per FOD is a new Unit.  Contributions began in 2018</t>
        </r>
      </text>
    </comment>
    <comment ref="DMH19" authorId="0" shapeId="0" xr:uid="{EBAF3486-E3B2-423E-A0BB-95AFF2ADB090}">
      <text>
        <r>
          <rPr>
            <b/>
            <sz val="9"/>
            <color indexed="81"/>
            <rFont val="Tahoma"/>
            <family val="2"/>
          </rPr>
          <t>Becky Dzingeleski:</t>
        </r>
        <r>
          <rPr>
            <sz val="9"/>
            <color indexed="81"/>
            <rFont val="Tahoma"/>
            <family val="2"/>
          </rPr>
          <t xml:space="preserve">
Per FOD is a new Unit.  Contributions began in 2018</t>
        </r>
      </text>
    </comment>
    <comment ref="DML19" authorId="0" shapeId="0" xr:uid="{B19A34AA-B2D7-4D33-B923-753C68BADD41}">
      <text>
        <r>
          <rPr>
            <b/>
            <sz val="9"/>
            <color indexed="81"/>
            <rFont val="Tahoma"/>
            <family val="2"/>
          </rPr>
          <t>Becky Dzingeleski:</t>
        </r>
        <r>
          <rPr>
            <sz val="9"/>
            <color indexed="81"/>
            <rFont val="Tahoma"/>
            <family val="2"/>
          </rPr>
          <t xml:space="preserve">
Per FOD is a new Unit.  Contributions began in 2018</t>
        </r>
      </text>
    </comment>
    <comment ref="DMP19" authorId="0" shapeId="0" xr:uid="{F1A8DE17-FF28-4EC0-A74E-C4F1EF6183D2}">
      <text>
        <r>
          <rPr>
            <b/>
            <sz val="9"/>
            <color indexed="81"/>
            <rFont val="Tahoma"/>
            <family val="2"/>
          </rPr>
          <t>Becky Dzingeleski:</t>
        </r>
        <r>
          <rPr>
            <sz val="9"/>
            <color indexed="81"/>
            <rFont val="Tahoma"/>
            <family val="2"/>
          </rPr>
          <t xml:space="preserve">
Per FOD is a new Unit.  Contributions began in 2018</t>
        </r>
      </text>
    </comment>
    <comment ref="DMT19" authorId="0" shapeId="0" xr:uid="{FA940A16-20C7-4C89-8934-28F4B2890F9F}">
      <text>
        <r>
          <rPr>
            <b/>
            <sz val="9"/>
            <color indexed="81"/>
            <rFont val="Tahoma"/>
            <family val="2"/>
          </rPr>
          <t>Becky Dzingeleski:</t>
        </r>
        <r>
          <rPr>
            <sz val="9"/>
            <color indexed="81"/>
            <rFont val="Tahoma"/>
            <family val="2"/>
          </rPr>
          <t xml:space="preserve">
Per FOD is a new Unit.  Contributions began in 2018</t>
        </r>
      </text>
    </comment>
    <comment ref="DMX19" authorId="0" shapeId="0" xr:uid="{24062DBD-223F-4831-90FB-1F3E921F8D8D}">
      <text>
        <r>
          <rPr>
            <b/>
            <sz val="9"/>
            <color indexed="81"/>
            <rFont val="Tahoma"/>
            <family val="2"/>
          </rPr>
          <t>Becky Dzingeleski:</t>
        </r>
        <r>
          <rPr>
            <sz val="9"/>
            <color indexed="81"/>
            <rFont val="Tahoma"/>
            <family val="2"/>
          </rPr>
          <t xml:space="preserve">
Per FOD is a new Unit.  Contributions began in 2018</t>
        </r>
      </text>
    </comment>
    <comment ref="DNB19" authorId="0" shapeId="0" xr:uid="{282A20A7-D389-4E92-86D5-DC55AF1DC6BE}">
      <text>
        <r>
          <rPr>
            <b/>
            <sz val="9"/>
            <color indexed="81"/>
            <rFont val="Tahoma"/>
            <family val="2"/>
          </rPr>
          <t>Becky Dzingeleski:</t>
        </r>
        <r>
          <rPr>
            <sz val="9"/>
            <color indexed="81"/>
            <rFont val="Tahoma"/>
            <family val="2"/>
          </rPr>
          <t xml:space="preserve">
Per FOD is a new Unit.  Contributions began in 2018</t>
        </r>
      </text>
    </comment>
    <comment ref="DNF19" authorId="0" shapeId="0" xr:uid="{2B3C3964-B4D7-401F-89B6-0558DA200EE5}">
      <text>
        <r>
          <rPr>
            <b/>
            <sz val="9"/>
            <color indexed="81"/>
            <rFont val="Tahoma"/>
            <family val="2"/>
          </rPr>
          <t>Becky Dzingeleski:</t>
        </r>
        <r>
          <rPr>
            <sz val="9"/>
            <color indexed="81"/>
            <rFont val="Tahoma"/>
            <family val="2"/>
          </rPr>
          <t xml:space="preserve">
Per FOD is a new Unit.  Contributions began in 2018</t>
        </r>
      </text>
    </comment>
    <comment ref="DNJ19" authorId="0" shapeId="0" xr:uid="{D14B1529-02B0-400B-A22F-027A8F0FF0E6}">
      <text>
        <r>
          <rPr>
            <b/>
            <sz val="9"/>
            <color indexed="81"/>
            <rFont val="Tahoma"/>
            <family val="2"/>
          </rPr>
          <t>Becky Dzingeleski:</t>
        </r>
        <r>
          <rPr>
            <sz val="9"/>
            <color indexed="81"/>
            <rFont val="Tahoma"/>
            <family val="2"/>
          </rPr>
          <t xml:space="preserve">
Per FOD is a new Unit.  Contributions began in 2018</t>
        </r>
      </text>
    </comment>
    <comment ref="DNN19" authorId="0" shapeId="0" xr:uid="{6701AAEA-ACBA-49BD-A48A-9C2C157C6DA9}">
      <text>
        <r>
          <rPr>
            <b/>
            <sz val="9"/>
            <color indexed="81"/>
            <rFont val="Tahoma"/>
            <family val="2"/>
          </rPr>
          <t>Becky Dzingeleski:</t>
        </r>
        <r>
          <rPr>
            <sz val="9"/>
            <color indexed="81"/>
            <rFont val="Tahoma"/>
            <family val="2"/>
          </rPr>
          <t xml:space="preserve">
Per FOD is a new Unit.  Contributions began in 2018</t>
        </r>
      </text>
    </comment>
    <comment ref="DNR19" authorId="0" shapeId="0" xr:uid="{D7B8EFB6-42D1-4EA1-8937-A7799E450619}">
      <text>
        <r>
          <rPr>
            <b/>
            <sz val="9"/>
            <color indexed="81"/>
            <rFont val="Tahoma"/>
            <family val="2"/>
          </rPr>
          <t>Becky Dzingeleski:</t>
        </r>
        <r>
          <rPr>
            <sz val="9"/>
            <color indexed="81"/>
            <rFont val="Tahoma"/>
            <family val="2"/>
          </rPr>
          <t xml:space="preserve">
Per FOD is a new Unit.  Contributions began in 2018</t>
        </r>
      </text>
    </comment>
    <comment ref="DNV19" authorId="0" shapeId="0" xr:uid="{91031C9F-61C9-4CD3-B9F7-66A5AC6DA7DD}">
      <text>
        <r>
          <rPr>
            <b/>
            <sz val="9"/>
            <color indexed="81"/>
            <rFont val="Tahoma"/>
            <family val="2"/>
          </rPr>
          <t>Becky Dzingeleski:</t>
        </r>
        <r>
          <rPr>
            <sz val="9"/>
            <color indexed="81"/>
            <rFont val="Tahoma"/>
            <family val="2"/>
          </rPr>
          <t xml:space="preserve">
Per FOD is a new Unit.  Contributions began in 2018</t>
        </r>
      </text>
    </comment>
    <comment ref="DNZ19" authorId="0" shapeId="0" xr:uid="{2410BCA5-1157-4823-BE2E-C0AE4627DB98}">
      <text>
        <r>
          <rPr>
            <b/>
            <sz val="9"/>
            <color indexed="81"/>
            <rFont val="Tahoma"/>
            <family val="2"/>
          </rPr>
          <t>Becky Dzingeleski:</t>
        </r>
        <r>
          <rPr>
            <sz val="9"/>
            <color indexed="81"/>
            <rFont val="Tahoma"/>
            <family val="2"/>
          </rPr>
          <t xml:space="preserve">
Per FOD is a new Unit.  Contributions began in 2018</t>
        </r>
      </text>
    </comment>
    <comment ref="DOD19" authorId="0" shapeId="0" xr:uid="{43E6DCAB-FA22-4EA0-96DF-53723317C087}">
      <text>
        <r>
          <rPr>
            <b/>
            <sz val="9"/>
            <color indexed="81"/>
            <rFont val="Tahoma"/>
            <family val="2"/>
          </rPr>
          <t>Becky Dzingeleski:</t>
        </r>
        <r>
          <rPr>
            <sz val="9"/>
            <color indexed="81"/>
            <rFont val="Tahoma"/>
            <family val="2"/>
          </rPr>
          <t xml:space="preserve">
Per FOD is a new Unit.  Contributions began in 2018</t>
        </r>
      </text>
    </comment>
    <comment ref="DOH19" authorId="0" shapeId="0" xr:uid="{0036C581-C736-4AA2-AFE8-1EB8B117BB1B}">
      <text>
        <r>
          <rPr>
            <b/>
            <sz val="9"/>
            <color indexed="81"/>
            <rFont val="Tahoma"/>
            <family val="2"/>
          </rPr>
          <t>Becky Dzingeleski:</t>
        </r>
        <r>
          <rPr>
            <sz val="9"/>
            <color indexed="81"/>
            <rFont val="Tahoma"/>
            <family val="2"/>
          </rPr>
          <t xml:space="preserve">
Per FOD is a new Unit.  Contributions began in 2018</t>
        </r>
      </text>
    </comment>
    <comment ref="DOL19" authorId="0" shapeId="0" xr:uid="{70DAB731-D719-4F98-85CE-32AA0DB27F4C}">
      <text>
        <r>
          <rPr>
            <b/>
            <sz val="9"/>
            <color indexed="81"/>
            <rFont val="Tahoma"/>
            <family val="2"/>
          </rPr>
          <t>Becky Dzingeleski:</t>
        </r>
        <r>
          <rPr>
            <sz val="9"/>
            <color indexed="81"/>
            <rFont val="Tahoma"/>
            <family val="2"/>
          </rPr>
          <t xml:space="preserve">
Per FOD is a new Unit.  Contributions began in 2018</t>
        </r>
      </text>
    </comment>
    <comment ref="DOP19" authorId="0" shapeId="0" xr:uid="{60EA3EDB-7955-4CBF-AD3D-35101559812E}">
      <text>
        <r>
          <rPr>
            <b/>
            <sz val="9"/>
            <color indexed="81"/>
            <rFont val="Tahoma"/>
            <family val="2"/>
          </rPr>
          <t>Becky Dzingeleski:</t>
        </r>
        <r>
          <rPr>
            <sz val="9"/>
            <color indexed="81"/>
            <rFont val="Tahoma"/>
            <family val="2"/>
          </rPr>
          <t xml:space="preserve">
Per FOD is a new Unit.  Contributions began in 2018</t>
        </r>
      </text>
    </comment>
    <comment ref="DOT19" authorId="0" shapeId="0" xr:uid="{AF6418FC-7410-484D-A992-07BE0C60C9ED}">
      <text>
        <r>
          <rPr>
            <b/>
            <sz val="9"/>
            <color indexed="81"/>
            <rFont val="Tahoma"/>
            <family val="2"/>
          </rPr>
          <t>Becky Dzingeleski:</t>
        </r>
        <r>
          <rPr>
            <sz val="9"/>
            <color indexed="81"/>
            <rFont val="Tahoma"/>
            <family val="2"/>
          </rPr>
          <t xml:space="preserve">
Per FOD is a new Unit.  Contributions began in 2018</t>
        </r>
      </text>
    </comment>
    <comment ref="DOX19" authorId="0" shapeId="0" xr:uid="{4A409E31-E498-4E0D-95FC-65099EF227C1}">
      <text>
        <r>
          <rPr>
            <b/>
            <sz val="9"/>
            <color indexed="81"/>
            <rFont val="Tahoma"/>
            <family val="2"/>
          </rPr>
          <t>Becky Dzingeleski:</t>
        </r>
        <r>
          <rPr>
            <sz val="9"/>
            <color indexed="81"/>
            <rFont val="Tahoma"/>
            <family val="2"/>
          </rPr>
          <t xml:space="preserve">
Per FOD is a new Unit.  Contributions began in 2018</t>
        </r>
      </text>
    </comment>
    <comment ref="DPB19" authorId="0" shapeId="0" xr:uid="{097E13F9-486A-4BEB-BA78-7CA98D0EA61C}">
      <text>
        <r>
          <rPr>
            <b/>
            <sz val="9"/>
            <color indexed="81"/>
            <rFont val="Tahoma"/>
            <family val="2"/>
          </rPr>
          <t>Becky Dzingeleski:</t>
        </r>
        <r>
          <rPr>
            <sz val="9"/>
            <color indexed="81"/>
            <rFont val="Tahoma"/>
            <family val="2"/>
          </rPr>
          <t xml:space="preserve">
Per FOD is a new Unit.  Contributions began in 2018</t>
        </r>
      </text>
    </comment>
    <comment ref="DPF19" authorId="0" shapeId="0" xr:uid="{75AFF61C-AFE4-4C86-B80F-66FB149DB56F}">
      <text>
        <r>
          <rPr>
            <b/>
            <sz val="9"/>
            <color indexed="81"/>
            <rFont val="Tahoma"/>
            <family val="2"/>
          </rPr>
          <t>Becky Dzingeleski:</t>
        </r>
        <r>
          <rPr>
            <sz val="9"/>
            <color indexed="81"/>
            <rFont val="Tahoma"/>
            <family val="2"/>
          </rPr>
          <t xml:space="preserve">
Per FOD is a new Unit.  Contributions began in 2018</t>
        </r>
      </text>
    </comment>
    <comment ref="DPJ19" authorId="0" shapeId="0" xr:uid="{7A2C83F4-CBE8-41AB-A5FC-2532A58EF35F}">
      <text>
        <r>
          <rPr>
            <b/>
            <sz val="9"/>
            <color indexed="81"/>
            <rFont val="Tahoma"/>
            <family val="2"/>
          </rPr>
          <t>Becky Dzingeleski:</t>
        </r>
        <r>
          <rPr>
            <sz val="9"/>
            <color indexed="81"/>
            <rFont val="Tahoma"/>
            <family val="2"/>
          </rPr>
          <t xml:space="preserve">
Per FOD is a new Unit.  Contributions began in 2018</t>
        </r>
      </text>
    </comment>
    <comment ref="DPN19" authorId="0" shapeId="0" xr:uid="{867A8207-606A-4CB5-B647-68E5916DA9D3}">
      <text>
        <r>
          <rPr>
            <b/>
            <sz val="9"/>
            <color indexed="81"/>
            <rFont val="Tahoma"/>
            <family val="2"/>
          </rPr>
          <t>Becky Dzingeleski:</t>
        </r>
        <r>
          <rPr>
            <sz val="9"/>
            <color indexed="81"/>
            <rFont val="Tahoma"/>
            <family val="2"/>
          </rPr>
          <t xml:space="preserve">
Per FOD is a new Unit.  Contributions began in 2018</t>
        </r>
      </text>
    </comment>
    <comment ref="DPR19" authorId="0" shapeId="0" xr:uid="{E78EEB1B-1D46-4418-8103-BEC7B745F735}">
      <text>
        <r>
          <rPr>
            <b/>
            <sz val="9"/>
            <color indexed="81"/>
            <rFont val="Tahoma"/>
            <family val="2"/>
          </rPr>
          <t>Becky Dzingeleski:</t>
        </r>
        <r>
          <rPr>
            <sz val="9"/>
            <color indexed="81"/>
            <rFont val="Tahoma"/>
            <family val="2"/>
          </rPr>
          <t xml:space="preserve">
Per FOD is a new Unit.  Contributions began in 2018</t>
        </r>
      </text>
    </comment>
    <comment ref="DPV19" authorId="0" shapeId="0" xr:uid="{9A372842-CA37-4521-AD32-F42151206B73}">
      <text>
        <r>
          <rPr>
            <b/>
            <sz val="9"/>
            <color indexed="81"/>
            <rFont val="Tahoma"/>
            <family val="2"/>
          </rPr>
          <t>Becky Dzingeleski:</t>
        </r>
        <r>
          <rPr>
            <sz val="9"/>
            <color indexed="81"/>
            <rFont val="Tahoma"/>
            <family val="2"/>
          </rPr>
          <t xml:space="preserve">
Per FOD is a new Unit.  Contributions began in 2018</t>
        </r>
      </text>
    </comment>
    <comment ref="DPZ19" authorId="0" shapeId="0" xr:uid="{0989EB3C-5062-4BD8-836D-F9CFC46BBB00}">
      <text>
        <r>
          <rPr>
            <b/>
            <sz val="9"/>
            <color indexed="81"/>
            <rFont val="Tahoma"/>
            <family val="2"/>
          </rPr>
          <t>Becky Dzingeleski:</t>
        </r>
        <r>
          <rPr>
            <sz val="9"/>
            <color indexed="81"/>
            <rFont val="Tahoma"/>
            <family val="2"/>
          </rPr>
          <t xml:space="preserve">
Per FOD is a new Unit.  Contributions began in 2018</t>
        </r>
      </text>
    </comment>
    <comment ref="DQD19" authorId="0" shapeId="0" xr:uid="{2E4CC3AB-3E15-4058-A092-C5744994B401}">
      <text>
        <r>
          <rPr>
            <b/>
            <sz val="9"/>
            <color indexed="81"/>
            <rFont val="Tahoma"/>
            <family val="2"/>
          </rPr>
          <t>Becky Dzingeleski:</t>
        </r>
        <r>
          <rPr>
            <sz val="9"/>
            <color indexed="81"/>
            <rFont val="Tahoma"/>
            <family val="2"/>
          </rPr>
          <t xml:space="preserve">
Per FOD is a new Unit.  Contributions began in 2018</t>
        </r>
      </text>
    </comment>
    <comment ref="DQH19" authorId="0" shapeId="0" xr:uid="{0FBEB465-674B-4B3C-B7E2-81858909113C}">
      <text>
        <r>
          <rPr>
            <b/>
            <sz val="9"/>
            <color indexed="81"/>
            <rFont val="Tahoma"/>
            <family val="2"/>
          </rPr>
          <t>Becky Dzingeleski:</t>
        </r>
        <r>
          <rPr>
            <sz val="9"/>
            <color indexed="81"/>
            <rFont val="Tahoma"/>
            <family val="2"/>
          </rPr>
          <t xml:space="preserve">
Per FOD is a new Unit.  Contributions began in 2018</t>
        </r>
      </text>
    </comment>
    <comment ref="DQL19" authorId="0" shapeId="0" xr:uid="{4A45BB30-AAC0-415E-8EB7-790F15F5074F}">
      <text>
        <r>
          <rPr>
            <b/>
            <sz val="9"/>
            <color indexed="81"/>
            <rFont val="Tahoma"/>
            <family val="2"/>
          </rPr>
          <t>Becky Dzingeleski:</t>
        </r>
        <r>
          <rPr>
            <sz val="9"/>
            <color indexed="81"/>
            <rFont val="Tahoma"/>
            <family val="2"/>
          </rPr>
          <t xml:space="preserve">
Per FOD is a new Unit.  Contributions began in 2018</t>
        </r>
      </text>
    </comment>
    <comment ref="DQP19" authorId="0" shapeId="0" xr:uid="{ED4157BB-6154-4BDD-A160-39855A03E129}">
      <text>
        <r>
          <rPr>
            <b/>
            <sz val="9"/>
            <color indexed="81"/>
            <rFont val="Tahoma"/>
            <family val="2"/>
          </rPr>
          <t>Becky Dzingeleski:</t>
        </r>
        <r>
          <rPr>
            <sz val="9"/>
            <color indexed="81"/>
            <rFont val="Tahoma"/>
            <family val="2"/>
          </rPr>
          <t xml:space="preserve">
Per FOD is a new Unit.  Contributions began in 2018</t>
        </r>
      </text>
    </comment>
    <comment ref="DQT19" authorId="0" shapeId="0" xr:uid="{D5406719-7241-465A-BD67-B3A123D03D10}">
      <text>
        <r>
          <rPr>
            <b/>
            <sz val="9"/>
            <color indexed="81"/>
            <rFont val="Tahoma"/>
            <family val="2"/>
          </rPr>
          <t>Becky Dzingeleski:</t>
        </r>
        <r>
          <rPr>
            <sz val="9"/>
            <color indexed="81"/>
            <rFont val="Tahoma"/>
            <family val="2"/>
          </rPr>
          <t xml:space="preserve">
Per FOD is a new Unit.  Contributions began in 2018</t>
        </r>
      </text>
    </comment>
    <comment ref="DQX19" authorId="0" shapeId="0" xr:uid="{CC91C372-462A-4650-B68E-88D276B87CF1}">
      <text>
        <r>
          <rPr>
            <b/>
            <sz val="9"/>
            <color indexed="81"/>
            <rFont val="Tahoma"/>
            <family val="2"/>
          </rPr>
          <t>Becky Dzingeleski:</t>
        </r>
        <r>
          <rPr>
            <sz val="9"/>
            <color indexed="81"/>
            <rFont val="Tahoma"/>
            <family val="2"/>
          </rPr>
          <t xml:space="preserve">
Per FOD is a new Unit.  Contributions began in 2018</t>
        </r>
      </text>
    </comment>
    <comment ref="DRB19" authorId="0" shapeId="0" xr:uid="{D8430079-B4A5-46EA-AD87-2CC617E6DBA2}">
      <text>
        <r>
          <rPr>
            <b/>
            <sz val="9"/>
            <color indexed="81"/>
            <rFont val="Tahoma"/>
            <family val="2"/>
          </rPr>
          <t>Becky Dzingeleski:</t>
        </r>
        <r>
          <rPr>
            <sz val="9"/>
            <color indexed="81"/>
            <rFont val="Tahoma"/>
            <family val="2"/>
          </rPr>
          <t xml:space="preserve">
Per FOD is a new Unit.  Contributions began in 2018</t>
        </r>
      </text>
    </comment>
    <comment ref="DRF19" authorId="0" shapeId="0" xr:uid="{A659AB9C-A690-4560-98A8-19F72F25414B}">
      <text>
        <r>
          <rPr>
            <b/>
            <sz val="9"/>
            <color indexed="81"/>
            <rFont val="Tahoma"/>
            <family val="2"/>
          </rPr>
          <t>Becky Dzingeleski:</t>
        </r>
        <r>
          <rPr>
            <sz val="9"/>
            <color indexed="81"/>
            <rFont val="Tahoma"/>
            <family val="2"/>
          </rPr>
          <t xml:space="preserve">
Per FOD is a new Unit.  Contributions began in 2018</t>
        </r>
      </text>
    </comment>
    <comment ref="DRJ19" authorId="0" shapeId="0" xr:uid="{5B031E14-C346-42CF-BA20-DB8D6B82AB69}">
      <text>
        <r>
          <rPr>
            <b/>
            <sz val="9"/>
            <color indexed="81"/>
            <rFont val="Tahoma"/>
            <family val="2"/>
          </rPr>
          <t>Becky Dzingeleski:</t>
        </r>
        <r>
          <rPr>
            <sz val="9"/>
            <color indexed="81"/>
            <rFont val="Tahoma"/>
            <family val="2"/>
          </rPr>
          <t xml:space="preserve">
Per FOD is a new Unit.  Contributions began in 2018</t>
        </r>
      </text>
    </comment>
    <comment ref="DRN19" authorId="0" shapeId="0" xr:uid="{1719DE49-8BBC-442B-A757-C835298BD54D}">
      <text>
        <r>
          <rPr>
            <b/>
            <sz val="9"/>
            <color indexed="81"/>
            <rFont val="Tahoma"/>
            <family val="2"/>
          </rPr>
          <t>Becky Dzingeleski:</t>
        </r>
        <r>
          <rPr>
            <sz val="9"/>
            <color indexed="81"/>
            <rFont val="Tahoma"/>
            <family val="2"/>
          </rPr>
          <t xml:space="preserve">
Per FOD is a new Unit.  Contributions began in 2018</t>
        </r>
      </text>
    </comment>
    <comment ref="DRR19" authorId="0" shapeId="0" xr:uid="{60D16714-69CF-41C0-9FAF-21D3F1C2DE05}">
      <text>
        <r>
          <rPr>
            <b/>
            <sz val="9"/>
            <color indexed="81"/>
            <rFont val="Tahoma"/>
            <family val="2"/>
          </rPr>
          <t>Becky Dzingeleski:</t>
        </r>
        <r>
          <rPr>
            <sz val="9"/>
            <color indexed="81"/>
            <rFont val="Tahoma"/>
            <family val="2"/>
          </rPr>
          <t xml:space="preserve">
Per FOD is a new Unit.  Contributions began in 2018</t>
        </r>
      </text>
    </comment>
    <comment ref="DRV19" authorId="0" shapeId="0" xr:uid="{10D61524-FAF0-4F32-9277-F3A2844186FB}">
      <text>
        <r>
          <rPr>
            <b/>
            <sz val="9"/>
            <color indexed="81"/>
            <rFont val="Tahoma"/>
            <family val="2"/>
          </rPr>
          <t>Becky Dzingeleski:</t>
        </r>
        <r>
          <rPr>
            <sz val="9"/>
            <color indexed="81"/>
            <rFont val="Tahoma"/>
            <family val="2"/>
          </rPr>
          <t xml:space="preserve">
Per FOD is a new Unit.  Contributions began in 2018</t>
        </r>
      </text>
    </comment>
    <comment ref="DRZ19" authorId="0" shapeId="0" xr:uid="{E4A510A4-D6CA-4F03-9151-E38E1E2DFF91}">
      <text>
        <r>
          <rPr>
            <b/>
            <sz val="9"/>
            <color indexed="81"/>
            <rFont val="Tahoma"/>
            <family val="2"/>
          </rPr>
          <t>Becky Dzingeleski:</t>
        </r>
        <r>
          <rPr>
            <sz val="9"/>
            <color indexed="81"/>
            <rFont val="Tahoma"/>
            <family val="2"/>
          </rPr>
          <t xml:space="preserve">
Per FOD is a new Unit.  Contributions began in 2018</t>
        </r>
      </text>
    </comment>
    <comment ref="DSD19" authorId="0" shapeId="0" xr:uid="{96A9E732-CDAA-4E4F-92C1-F621E8986D04}">
      <text>
        <r>
          <rPr>
            <b/>
            <sz val="9"/>
            <color indexed="81"/>
            <rFont val="Tahoma"/>
            <family val="2"/>
          </rPr>
          <t>Becky Dzingeleski:</t>
        </r>
        <r>
          <rPr>
            <sz val="9"/>
            <color indexed="81"/>
            <rFont val="Tahoma"/>
            <family val="2"/>
          </rPr>
          <t xml:space="preserve">
Per FOD is a new Unit.  Contributions began in 2018</t>
        </r>
      </text>
    </comment>
    <comment ref="DSH19" authorId="0" shapeId="0" xr:uid="{2A6CBC2E-CBD3-4575-9651-0C139C6F9AC2}">
      <text>
        <r>
          <rPr>
            <b/>
            <sz val="9"/>
            <color indexed="81"/>
            <rFont val="Tahoma"/>
            <family val="2"/>
          </rPr>
          <t>Becky Dzingeleski:</t>
        </r>
        <r>
          <rPr>
            <sz val="9"/>
            <color indexed="81"/>
            <rFont val="Tahoma"/>
            <family val="2"/>
          </rPr>
          <t xml:space="preserve">
Per FOD is a new Unit.  Contributions began in 2018</t>
        </r>
      </text>
    </comment>
    <comment ref="DSL19" authorId="0" shapeId="0" xr:uid="{0E825F1F-3B30-4CE8-A664-AEEC6B08CA89}">
      <text>
        <r>
          <rPr>
            <b/>
            <sz val="9"/>
            <color indexed="81"/>
            <rFont val="Tahoma"/>
            <family val="2"/>
          </rPr>
          <t>Becky Dzingeleski:</t>
        </r>
        <r>
          <rPr>
            <sz val="9"/>
            <color indexed="81"/>
            <rFont val="Tahoma"/>
            <family val="2"/>
          </rPr>
          <t xml:space="preserve">
Per FOD is a new Unit.  Contributions began in 2018</t>
        </r>
      </text>
    </comment>
    <comment ref="DSP19" authorId="0" shapeId="0" xr:uid="{37071987-D022-4DD6-80A3-44CD2D49B924}">
      <text>
        <r>
          <rPr>
            <b/>
            <sz val="9"/>
            <color indexed="81"/>
            <rFont val="Tahoma"/>
            <family val="2"/>
          </rPr>
          <t>Becky Dzingeleski:</t>
        </r>
        <r>
          <rPr>
            <sz val="9"/>
            <color indexed="81"/>
            <rFont val="Tahoma"/>
            <family val="2"/>
          </rPr>
          <t xml:space="preserve">
Per FOD is a new Unit.  Contributions began in 2018</t>
        </r>
      </text>
    </comment>
    <comment ref="DST19" authorId="0" shapeId="0" xr:uid="{2ACDB84F-CA8A-4769-A1DD-01116EFF579D}">
      <text>
        <r>
          <rPr>
            <b/>
            <sz val="9"/>
            <color indexed="81"/>
            <rFont val="Tahoma"/>
            <family val="2"/>
          </rPr>
          <t>Becky Dzingeleski:</t>
        </r>
        <r>
          <rPr>
            <sz val="9"/>
            <color indexed="81"/>
            <rFont val="Tahoma"/>
            <family val="2"/>
          </rPr>
          <t xml:space="preserve">
Per FOD is a new Unit.  Contributions began in 2018</t>
        </r>
      </text>
    </comment>
    <comment ref="DSX19" authorId="0" shapeId="0" xr:uid="{A0C53028-9DFD-4C77-AE65-1CDE350EBCC4}">
      <text>
        <r>
          <rPr>
            <b/>
            <sz val="9"/>
            <color indexed="81"/>
            <rFont val="Tahoma"/>
            <family val="2"/>
          </rPr>
          <t>Becky Dzingeleski:</t>
        </r>
        <r>
          <rPr>
            <sz val="9"/>
            <color indexed="81"/>
            <rFont val="Tahoma"/>
            <family val="2"/>
          </rPr>
          <t xml:space="preserve">
Per FOD is a new Unit.  Contributions began in 2018</t>
        </r>
      </text>
    </comment>
    <comment ref="DTB19" authorId="0" shapeId="0" xr:uid="{28BCCCED-9AB6-4D54-B1D0-96F2950A6F70}">
      <text>
        <r>
          <rPr>
            <b/>
            <sz val="9"/>
            <color indexed="81"/>
            <rFont val="Tahoma"/>
            <family val="2"/>
          </rPr>
          <t>Becky Dzingeleski:</t>
        </r>
        <r>
          <rPr>
            <sz val="9"/>
            <color indexed="81"/>
            <rFont val="Tahoma"/>
            <family val="2"/>
          </rPr>
          <t xml:space="preserve">
Per FOD is a new Unit.  Contributions began in 2018</t>
        </r>
      </text>
    </comment>
    <comment ref="DTF19" authorId="0" shapeId="0" xr:uid="{66EE0981-756A-4ED5-8D6C-E14EDFF72497}">
      <text>
        <r>
          <rPr>
            <b/>
            <sz val="9"/>
            <color indexed="81"/>
            <rFont val="Tahoma"/>
            <family val="2"/>
          </rPr>
          <t>Becky Dzingeleski:</t>
        </r>
        <r>
          <rPr>
            <sz val="9"/>
            <color indexed="81"/>
            <rFont val="Tahoma"/>
            <family val="2"/>
          </rPr>
          <t xml:space="preserve">
Per FOD is a new Unit.  Contributions began in 2018</t>
        </r>
      </text>
    </comment>
    <comment ref="DTJ19" authorId="0" shapeId="0" xr:uid="{975E3896-EF91-48D8-B85D-7F23D1C1FD82}">
      <text>
        <r>
          <rPr>
            <b/>
            <sz val="9"/>
            <color indexed="81"/>
            <rFont val="Tahoma"/>
            <family val="2"/>
          </rPr>
          <t>Becky Dzingeleski:</t>
        </r>
        <r>
          <rPr>
            <sz val="9"/>
            <color indexed="81"/>
            <rFont val="Tahoma"/>
            <family val="2"/>
          </rPr>
          <t xml:space="preserve">
Per FOD is a new Unit.  Contributions began in 2018</t>
        </r>
      </text>
    </comment>
    <comment ref="DTN19" authorId="0" shapeId="0" xr:uid="{B6F02722-1D7C-4B11-B7D1-620B21AFEBE9}">
      <text>
        <r>
          <rPr>
            <b/>
            <sz val="9"/>
            <color indexed="81"/>
            <rFont val="Tahoma"/>
            <family val="2"/>
          </rPr>
          <t>Becky Dzingeleski:</t>
        </r>
        <r>
          <rPr>
            <sz val="9"/>
            <color indexed="81"/>
            <rFont val="Tahoma"/>
            <family val="2"/>
          </rPr>
          <t xml:space="preserve">
Per FOD is a new Unit.  Contributions began in 2018</t>
        </r>
      </text>
    </comment>
    <comment ref="DTR19" authorId="0" shapeId="0" xr:uid="{E12A418C-B315-4D16-928A-7A9102662C4E}">
      <text>
        <r>
          <rPr>
            <b/>
            <sz val="9"/>
            <color indexed="81"/>
            <rFont val="Tahoma"/>
            <family val="2"/>
          </rPr>
          <t>Becky Dzingeleski:</t>
        </r>
        <r>
          <rPr>
            <sz val="9"/>
            <color indexed="81"/>
            <rFont val="Tahoma"/>
            <family val="2"/>
          </rPr>
          <t xml:space="preserve">
Per FOD is a new Unit.  Contributions began in 2018</t>
        </r>
      </text>
    </comment>
    <comment ref="DTV19" authorId="0" shapeId="0" xr:uid="{8BFDD563-B8BC-4673-8CEE-91C129E70DAA}">
      <text>
        <r>
          <rPr>
            <b/>
            <sz val="9"/>
            <color indexed="81"/>
            <rFont val="Tahoma"/>
            <family val="2"/>
          </rPr>
          <t>Becky Dzingeleski:</t>
        </r>
        <r>
          <rPr>
            <sz val="9"/>
            <color indexed="81"/>
            <rFont val="Tahoma"/>
            <family val="2"/>
          </rPr>
          <t xml:space="preserve">
Per FOD is a new Unit.  Contributions began in 2018</t>
        </r>
      </text>
    </comment>
    <comment ref="DTZ19" authorId="0" shapeId="0" xr:uid="{7D8A3E06-2846-4458-B65A-9D737DB0B1D5}">
      <text>
        <r>
          <rPr>
            <b/>
            <sz val="9"/>
            <color indexed="81"/>
            <rFont val="Tahoma"/>
            <family val="2"/>
          </rPr>
          <t>Becky Dzingeleski:</t>
        </r>
        <r>
          <rPr>
            <sz val="9"/>
            <color indexed="81"/>
            <rFont val="Tahoma"/>
            <family val="2"/>
          </rPr>
          <t xml:space="preserve">
Per FOD is a new Unit.  Contributions began in 2018</t>
        </r>
      </text>
    </comment>
    <comment ref="DUD19" authorId="0" shapeId="0" xr:uid="{CEF47450-1E5A-4EE8-997A-127321D5FB48}">
      <text>
        <r>
          <rPr>
            <b/>
            <sz val="9"/>
            <color indexed="81"/>
            <rFont val="Tahoma"/>
            <family val="2"/>
          </rPr>
          <t>Becky Dzingeleski:</t>
        </r>
        <r>
          <rPr>
            <sz val="9"/>
            <color indexed="81"/>
            <rFont val="Tahoma"/>
            <family val="2"/>
          </rPr>
          <t xml:space="preserve">
Per FOD is a new Unit.  Contributions began in 2018</t>
        </r>
      </text>
    </comment>
    <comment ref="DUH19" authorId="0" shapeId="0" xr:uid="{B371E701-D97A-4E72-8693-B1F51E0B396E}">
      <text>
        <r>
          <rPr>
            <b/>
            <sz val="9"/>
            <color indexed="81"/>
            <rFont val="Tahoma"/>
            <family val="2"/>
          </rPr>
          <t>Becky Dzingeleski:</t>
        </r>
        <r>
          <rPr>
            <sz val="9"/>
            <color indexed="81"/>
            <rFont val="Tahoma"/>
            <family val="2"/>
          </rPr>
          <t xml:space="preserve">
Per FOD is a new Unit.  Contributions began in 2018</t>
        </r>
      </text>
    </comment>
    <comment ref="DUL19" authorId="0" shapeId="0" xr:uid="{5E89E836-998B-4E8A-96B8-BCA9A6C16936}">
      <text>
        <r>
          <rPr>
            <b/>
            <sz val="9"/>
            <color indexed="81"/>
            <rFont val="Tahoma"/>
            <family val="2"/>
          </rPr>
          <t>Becky Dzingeleski:</t>
        </r>
        <r>
          <rPr>
            <sz val="9"/>
            <color indexed="81"/>
            <rFont val="Tahoma"/>
            <family val="2"/>
          </rPr>
          <t xml:space="preserve">
Per FOD is a new Unit.  Contributions began in 2018</t>
        </r>
      </text>
    </comment>
    <comment ref="DUP19" authorId="0" shapeId="0" xr:uid="{26E4DE54-2469-4E6E-AB1D-CD375B3D3A47}">
      <text>
        <r>
          <rPr>
            <b/>
            <sz val="9"/>
            <color indexed="81"/>
            <rFont val="Tahoma"/>
            <family val="2"/>
          </rPr>
          <t>Becky Dzingeleski:</t>
        </r>
        <r>
          <rPr>
            <sz val="9"/>
            <color indexed="81"/>
            <rFont val="Tahoma"/>
            <family val="2"/>
          </rPr>
          <t xml:space="preserve">
Per FOD is a new Unit.  Contributions began in 2018</t>
        </r>
      </text>
    </comment>
    <comment ref="DUT19" authorId="0" shapeId="0" xr:uid="{B8431472-B2B1-4DF3-8F5B-B751B7DCFCEC}">
      <text>
        <r>
          <rPr>
            <b/>
            <sz val="9"/>
            <color indexed="81"/>
            <rFont val="Tahoma"/>
            <family val="2"/>
          </rPr>
          <t>Becky Dzingeleski:</t>
        </r>
        <r>
          <rPr>
            <sz val="9"/>
            <color indexed="81"/>
            <rFont val="Tahoma"/>
            <family val="2"/>
          </rPr>
          <t xml:space="preserve">
Per FOD is a new Unit.  Contributions began in 2018</t>
        </r>
      </text>
    </comment>
    <comment ref="DUX19" authorId="0" shapeId="0" xr:uid="{0DF15A49-9961-43D9-AD53-1D3FF68E612E}">
      <text>
        <r>
          <rPr>
            <b/>
            <sz val="9"/>
            <color indexed="81"/>
            <rFont val="Tahoma"/>
            <family val="2"/>
          </rPr>
          <t>Becky Dzingeleski:</t>
        </r>
        <r>
          <rPr>
            <sz val="9"/>
            <color indexed="81"/>
            <rFont val="Tahoma"/>
            <family val="2"/>
          </rPr>
          <t xml:space="preserve">
Per FOD is a new Unit.  Contributions began in 2018</t>
        </r>
      </text>
    </comment>
    <comment ref="DVB19" authorId="0" shapeId="0" xr:uid="{34858649-6246-474B-8641-55CE4F3B6AEA}">
      <text>
        <r>
          <rPr>
            <b/>
            <sz val="9"/>
            <color indexed="81"/>
            <rFont val="Tahoma"/>
            <family val="2"/>
          </rPr>
          <t>Becky Dzingeleski:</t>
        </r>
        <r>
          <rPr>
            <sz val="9"/>
            <color indexed="81"/>
            <rFont val="Tahoma"/>
            <family val="2"/>
          </rPr>
          <t xml:space="preserve">
Per FOD is a new Unit.  Contributions began in 2018</t>
        </r>
      </text>
    </comment>
    <comment ref="DVF19" authorId="0" shapeId="0" xr:uid="{F94ED0F2-56E1-43AA-94BC-B0E2CAF80BDE}">
      <text>
        <r>
          <rPr>
            <b/>
            <sz val="9"/>
            <color indexed="81"/>
            <rFont val="Tahoma"/>
            <family val="2"/>
          </rPr>
          <t>Becky Dzingeleski:</t>
        </r>
        <r>
          <rPr>
            <sz val="9"/>
            <color indexed="81"/>
            <rFont val="Tahoma"/>
            <family val="2"/>
          </rPr>
          <t xml:space="preserve">
Per FOD is a new Unit.  Contributions began in 2018</t>
        </r>
      </text>
    </comment>
    <comment ref="DVJ19" authorId="0" shapeId="0" xr:uid="{B38D6637-46C8-48EF-BF29-39210F87D8FE}">
      <text>
        <r>
          <rPr>
            <b/>
            <sz val="9"/>
            <color indexed="81"/>
            <rFont val="Tahoma"/>
            <family val="2"/>
          </rPr>
          <t>Becky Dzingeleski:</t>
        </r>
        <r>
          <rPr>
            <sz val="9"/>
            <color indexed="81"/>
            <rFont val="Tahoma"/>
            <family val="2"/>
          </rPr>
          <t xml:space="preserve">
Per FOD is a new Unit.  Contributions began in 2018</t>
        </r>
      </text>
    </comment>
    <comment ref="DVN19" authorId="0" shapeId="0" xr:uid="{E3D0C874-F67A-4438-8C69-7AF219BE6417}">
      <text>
        <r>
          <rPr>
            <b/>
            <sz val="9"/>
            <color indexed="81"/>
            <rFont val="Tahoma"/>
            <family val="2"/>
          </rPr>
          <t>Becky Dzingeleski:</t>
        </r>
        <r>
          <rPr>
            <sz val="9"/>
            <color indexed="81"/>
            <rFont val="Tahoma"/>
            <family val="2"/>
          </rPr>
          <t xml:space="preserve">
Per FOD is a new Unit.  Contributions began in 2018</t>
        </r>
      </text>
    </comment>
    <comment ref="DVR19" authorId="0" shapeId="0" xr:uid="{5526E9D4-C4F5-4FE3-A235-23537C5FBA74}">
      <text>
        <r>
          <rPr>
            <b/>
            <sz val="9"/>
            <color indexed="81"/>
            <rFont val="Tahoma"/>
            <family val="2"/>
          </rPr>
          <t>Becky Dzingeleski:</t>
        </r>
        <r>
          <rPr>
            <sz val="9"/>
            <color indexed="81"/>
            <rFont val="Tahoma"/>
            <family val="2"/>
          </rPr>
          <t xml:space="preserve">
Per FOD is a new Unit.  Contributions began in 2018</t>
        </r>
      </text>
    </comment>
    <comment ref="DVV19" authorId="0" shapeId="0" xr:uid="{DF92AA22-A0B5-4D5B-9FFC-042D61AABD8B}">
      <text>
        <r>
          <rPr>
            <b/>
            <sz val="9"/>
            <color indexed="81"/>
            <rFont val="Tahoma"/>
            <family val="2"/>
          </rPr>
          <t>Becky Dzingeleski:</t>
        </r>
        <r>
          <rPr>
            <sz val="9"/>
            <color indexed="81"/>
            <rFont val="Tahoma"/>
            <family val="2"/>
          </rPr>
          <t xml:space="preserve">
Per FOD is a new Unit.  Contributions began in 2018</t>
        </r>
      </text>
    </comment>
    <comment ref="DVZ19" authorId="0" shapeId="0" xr:uid="{20EF3CC6-68C2-4558-B4A1-459C5050D035}">
      <text>
        <r>
          <rPr>
            <b/>
            <sz val="9"/>
            <color indexed="81"/>
            <rFont val="Tahoma"/>
            <family val="2"/>
          </rPr>
          <t>Becky Dzingeleski:</t>
        </r>
        <r>
          <rPr>
            <sz val="9"/>
            <color indexed="81"/>
            <rFont val="Tahoma"/>
            <family val="2"/>
          </rPr>
          <t xml:space="preserve">
Per FOD is a new Unit.  Contributions began in 2018</t>
        </r>
      </text>
    </comment>
    <comment ref="DWD19" authorId="0" shapeId="0" xr:uid="{703086AB-3147-4E76-A026-22B17FFCE4D6}">
      <text>
        <r>
          <rPr>
            <b/>
            <sz val="9"/>
            <color indexed="81"/>
            <rFont val="Tahoma"/>
            <family val="2"/>
          </rPr>
          <t>Becky Dzingeleski:</t>
        </r>
        <r>
          <rPr>
            <sz val="9"/>
            <color indexed="81"/>
            <rFont val="Tahoma"/>
            <family val="2"/>
          </rPr>
          <t xml:space="preserve">
Per FOD is a new Unit.  Contributions began in 2018</t>
        </r>
      </text>
    </comment>
    <comment ref="DWH19" authorId="0" shapeId="0" xr:uid="{3960837F-E494-46A3-9687-17DA06FF20C0}">
      <text>
        <r>
          <rPr>
            <b/>
            <sz val="9"/>
            <color indexed="81"/>
            <rFont val="Tahoma"/>
            <family val="2"/>
          </rPr>
          <t>Becky Dzingeleski:</t>
        </r>
        <r>
          <rPr>
            <sz val="9"/>
            <color indexed="81"/>
            <rFont val="Tahoma"/>
            <family val="2"/>
          </rPr>
          <t xml:space="preserve">
Per FOD is a new Unit.  Contributions began in 2018</t>
        </r>
      </text>
    </comment>
    <comment ref="DWL19" authorId="0" shapeId="0" xr:uid="{FD1BE07D-250C-4137-BCD1-41321F925073}">
      <text>
        <r>
          <rPr>
            <b/>
            <sz val="9"/>
            <color indexed="81"/>
            <rFont val="Tahoma"/>
            <family val="2"/>
          </rPr>
          <t>Becky Dzingeleski:</t>
        </r>
        <r>
          <rPr>
            <sz val="9"/>
            <color indexed="81"/>
            <rFont val="Tahoma"/>
            <family val="2"/>
          </rPr>
          <t xml:space="preserve">
Per FOD is a new Unit.  Contributions began in 2018</t>
        </r>
      </text>
    </comment>
    <comment ref="DWP19" authorId="0" shapeId="0" xr:uid="{0FA5BA10-2BCD-4346-94E0-6391055B826D}">
      <text>
        <r>
          <rPr>
            <b/>
            <sz val="9"/>
            <color indexed="81"/>
            <rFont val="Tahoma"/>
            <family val="2"/>
          </rPr>
          <t>Becky Dzingeleski:</t>
        </r>
        <r>
          <rPr>
            <sz val="9"/>
            <color indexed="81"/>
            <rFont val="Tahoma"/>
            <family val="2"/>
          </rPr>
          <t xml:space="preserve">
Per FOD is a new Unit.  Contributions began in 2018</t>
        </r>
      </text>
    </comment>
    <comment ref="DWT19" authorId="0" shapeId="0" xr:uid="{90F9FB0B-66DA-4432-901E-1FB7C69DD3C8}">
      <text>
        <r>
          <rPr>
            <b/>
            <sz val="9"/>
            <color indexed="81"/>
            <rFont val="Tahoma"/>
            <family val="2"/>
          </rPr>
          <t>Becky Dzingeleski:</t>
        </r>
        <r>
          <rPr>
            <sz val="9"/>
            <color indexed="81"/>
            <rFont val="Tahoma"/>
            <family val="2"/>
          </rPr>
          <t xml:space="preserve">
Per FOD is a new Unit.  Contributions began in 2018</t>
        </r>
      </text>
    </comment>
    <comment ref="DWX19" authorId="0" shapeId="0" xr:uid="{B8B16567-F595-408F-8B80-0B0F8EC66A62}">
      <text>
        <r>
          <rPr>
            <b/>
            <sz val="9"/>
            <color indexed="81"/>
            <rFont val="Tahoma"/>
            <family val="2"/>
          </rPr>
          <t>Becky Dzingeleski:</t>
        </r>
        <r>
          <rPr>
            <sz val="9"/>
            <color indexed="81"/>
            <rFont val="Tahoma"/>
            <family val="2"/>
          </rPr>
          <t xml:space="preserve">
Per FOD is a new Unit.  Contributions began in 2018</t>
        </r>
      </text>
    </comment>
    <comment ref="DXB19" authorId="0" shapeId="0" xr:uid="{277CDEA9-DC8A-41EB-8634-CC67ECFEEA56}">
      <text>
        <r>
          <rPr>
            <b/>
            <sz val="9"/>
            <color indexed="81"/>
            <rFont val="Tahoma"/>
            <family val="2"/>
          </rPr>
          <t>Becky Dzingeleski:</t>
        </r>
        <r>
          <rPr>
            <sz val="9"/>
            <color indexed="81"/>
            <rFont val="Tahoma"/>
            <family val="2"/>
          </rPr>
          <t xml:space="preserve">
Per FOD is a new Unit.  Contributions began in 2018</t>
        </r>
      </text>
    </comment>
    <comment ref="DXF19" authorId="0" shapeId="0" xr:uid="{EA188FDB-32B5-4A8C-94DC-8737D343B347}">
      <text>
        <r>
          <rPr>
            <b/>
            <sz val="9"/>
            <color indexed="81"/>
            <rFont val="Tahoma"/>
            <family val="2"/>
          </rPr>
          <t>Becky Dzingeleski:</t>
        </r>
        <r>
          <rPr>
            <sz val="9"/>
            <color indexed="81"/>
            <rFont val="Tahoma"/>
            <family val="2"/>
          </rPr>
          <t xml:space="preserve">
Per FOD is a new Unit.  Contributions began in 2018</t>
        </r>
      </text>
    </comment>
    <comment ref="DXJ19" authorId="0" shapeId="0" xr:uid="{5436DAEE-9220-4CD6-858D-C3E0ECA7EAE6}">
      <text>
        <r>
          <rPr>
            <b/>
            <sz val="9"/>
            <color indexed="81"/>
            <rFont val="Tahoma"/>
            <family val="2"/>
          </rPr>
          <t>Becky Dzingeleski:</t>
        </r>
        <r>
          <rPr>
            <sz val="9"/>
            <color indexed="81"/>
            <rFont val="Tahoma"/>
            <family val="2"/>
          </rPr>
          <t xml:space="preserve">
Per FOD is a new Unit.  Contributions began in 2018</t>
        </r>
      </text>
    </comment>
    <comment ref="DXN19" authorId="0" shapeId="0" xr:uid="{03915C3C-1A26-4683-985B-FE91FCB67D58}">
      <text>
        <r>
          <rPr>
            <b/>
            <sz val="9"/>
            <color indexed="81"/>
            <rFont val="Tahoma"/>
            <family val="2"/>
          </rPr>
          <t>Becky Dzingeleski:</t>
        </r>
        <r>
          <rPr>
            <sz val="9"/>
            <color indexed="81"/>
            <rFont val="Tahoma"/>
            <family val="2"/>
          </rPr>
          <t xml:space="preserve">
Per FOD is a new Unit.  Contributions began in 2018</t>
        </r>
      </text>
    </comment>
    <comment ref="DXR19" authorId="0" shapeId="0" xr:uid="{602EA7F9-4BAA-46E8-AA4F-8425E7F642BE}">
      <text>
        <r>
          <rPr>
            <b/>
            <sz val="9"/>
            <color indexed="81"/>
            <rFont val="Tahoma"/>
            <family val="2"/>
          </rPr>
          <t>Becky Dzingeleski:</t>
        </r>
        <r>
          <rPr>
            <sz val="9"/>
            <color indexed="81"/>
            <rFont val="Tahoma"/>
            <family val="2"/>
          </rPr>
          <t xml:space="preserve">
Per FOD is a new Unit.  Contributions began in 2018</t>
        </r>
      </text>
    </comment>
    <comment ref="DXV19" authorId="0" shapeId="0" xr:uid="{3AAC78FA-8EBA-4029-9E28-B573705D3F14}">
      <text>
        <r>
          <rPr>
            <b/>
            <sz val="9"/>
            <color indexed="81"/>
            <rFont val="Tahoma"/>
            <family val="2"/>
          </rPr>
          <t>Becky Dzingeleski:</t>
        </r>
        <r>
          <rPr>
            <sz val="9"/>
            <color indexed="81"/>
            <rFont val="Tahoma"/>
            <family val="2"/>
          </rPr>
          <t xml:space="preserve">
Per FOD is a new Unit.  Contributions began in 2018</t>
        </r>
      </text>
    </comment>
    <comment ref="DXZ19" authorId="0" shapeId="0" xr:uid="{DECEF932-1285-48EC-AF37-8E343140C75F}">
      <text>
        <r>
          <rPr>
            <b/>
            <sz val="9"/>
            <color indexed="81"/>
            <rFont val="Tahoma"/>
            <family val="2"/>
          </rPr>
          <t>Becky Dzingeleski:</t>
        </r>
        <r>
          <rPr>
            <sz val="9"/>
            <color indexed="81"/>
            <rFont val="Tahoma"/>
            <family val="2"/>
          </rPr>
          <t xml:space="preserve">
Per FOD is a new Unit.  Contributions began in 2018</t>
        </r>
      </text>
    </comment>
    <comment ref="DYD19" authorId="0" shapeId="0" xr:uid="{40287EAF-1D8D-4AE5-AFA6-47734E0DB325}">
      <text>
        <r>
          <rPr>
            <b/>
            <sz val="9"/>
            <color indexed="81"/>
            <rFont val="Tahoma"/>
            <family val="2"/>
          </rPr>
          <t>Becky Dzingeleski:</t>
        </r>
        <r>
          <rPr>
            <sz val="9"/>
            <color indexed="81"/>
            <rFont val="Tahoma"/>
            <family val="2"/>
          </rPr>
          <t xml:space="preserve">
Per FOD is a new Unit.  Contributions began in 2018</t>
        </r>
      </text>
    </comment>
    <comment ref="DYH19" authorId="0" shapeId="0" xr:uid="{65A1DFA4-D0AE-449B-9682-A7535D017A47}">
      <text>
        <r>
          <rPr>
            <b/>
            <sz val="9"/>
            <color indexed="81"/>
            <rFont val="Tahoma"/>
            <family val="2"/>
          </rPr>
          <t>Becky Dzingeleski:</t>
        </r>
        <r>
          <rPr>
            <sz val="9"/>
            <color indexed="81"/>
            <rFont val="Tahoma"/>
            <family val="2"/>
          </rPr>
          <t xml:space="preserve">
Per FOD is a new Unit.  Contributions began in 2018</t>
        </r>
      </text>
    </comment>
    <comment ref="DYL19" authorId="0" shapeId="0" xr:uid="{89C7B480-802E-410A-99BE-1C9A3FC41C75}">
      <text>
        <r>
          <rPr>
            <b/>
            <sz val="9"/>
            <color indexed="81"/>
            <rFont val="Tahoma"/>
            <family val="2"/>
          </rPr>
          <t>Becky Dzingeleski:</t>
        </r>
        <r>
          <rPr>
            <sz val="9"/>
            <color indexed="81"/>
            <rFont val="Tahoma"/>
            <family val="2"/>
          </rPr>
          <t xml:space="preserve">
Per FOD is a new Unit.  Contributions began in 2018</t>
        </r>
      </text>
    </comment>
    <comment ref="DYP19" authorId="0" shapeId="0" xr:uid="{5A3CA161-CE68-43E6-9A97-9C02634171F8}">
      <text>
        <r>
          <rPr>
            <b/>
            <sz val="9"/>
            <color indexed="81"/>
            <rFont val="Tahoma"/>
            <family val="2"/>
          </rPr>
          <t>Becky Dzingeleski:</t>
        </r>
        <r>
          <rPr>
            <sz val="9"/>
            <color indexed="81"/>
            <rFont val="Tahoma"/>
            <family val="2"/>
          </rPr>
          <t xml:space="preserve">
Per FOD is a new Unit.  Contributions began in 2018</t>
        </r>
      </text>
    </comment>
    <comment ref="DYT19" authorId="0" shapeId="0" xr:uid="{B5301B4D-25BF-452D-A28D-F38287407B0E}">
      <text>
        <r>
          <rPr>
            <b/>
            <sz val="9"/>
            <color indexed="81"/>
            <rFont val="Tahoma"/>
            <family val="2"/>
          </rPr>
          <t>Becky Dzingeleski:</t>
        </r>
        <r>
          <rPr>
            <sz val="9"/>
            <color indexed="81"/>
            <rFont val="Tahoma"/>
            <family val="2"/>
          </rPr>
          <t xml:space="preserve">
Per FOD is a new Unit.  Contributions began in 2018</t>
        </r>
      </text>
    </comment>
    <comment ref="DYX19" authorId="0" shapeId="0" xr:uid="{07D5B0BA-4855-4702-A6B4-514BF38315AE}">
      <text>
        <r>
          <rPr>
            <b/>
            <sz val="9"/>
            <color indexed="81"/>
            <rFont val="Tahoma"/>
            <family val="2"/>
          </rPr>
          <t>Becky Dzingeleski:</t>
        </r>
        <r>
          <rPr>
            <sz val="9"/>
            <color indexed="81"/>
            <rFont val="Tahoma"/>
            <family val="2"/>
          </rPr>
          <t xml:space="preserve">
Per FOD is a new Unit.  Contributions began in 2018</t>
        </r>
      </text>
    </comment>
    <comment ref="DZB19" authorId="0" shapeId="0" xr:uid="{14AEAC21-A060-46A4-B4BD-C0CA82929EB7}">
      <text>
        <r>
          <rPr>
            <b/>
            <sz val="9"/>
            <color indexed="81"/>
            <rFont val="Tahoma"/>
            <family val="2"/>
          </rPr>
          <t>Becky Dzingeleski:</t>
        </r>
        <r>
          <rPr>
            <sz val="9"/>
            <color indexed="81"/>
            <rFont val="Tahoma"/>
            <family val="2"/>
          </rPr>
          <t xml:space="preserve">
Per FOD is a new Unit.  Contributions began in 2018</t>
        </r>
      </text>
    </comment>
    <comment ref="DZF19" authorId="0" shapeId="0" xr:uid="{0D5B4147-E18A-4010-992D-F8F901961592}">
      <text>
        <r>
          <rPr>
            <b/>
            <sz val="9"/>
            <color indexed="81"/>
            <rFont val="Tahoma"/>
            <family val="2"/>
          </rPr>
          <t>Becky Dzingeleski:</t>
        </r>
        <r>
          <rPr>
            <sz val="9"/>
            <color indexed="81"/>
            <rFont val="Tahoma"/>
            <family val="2"/>
          </rPr>
          <t xml:space="preserve">
Per FOD is a new Unit.  Contributions began in 2018</t>
        </r>
      </text>
    </comment>
    <comment ref="DZJ19" authorId="0" shapeId="0" xr:uid="{7FB2D434-7271-40CB-9506-EB1FC6794D81}">
      <text>
        <r>
          <rPr>
            <b/>
            <sz val="9"/>
            <color indexed="81"/>
            <rFont val="Tahoma"/>
            <family val="2"/>
          </rPr>
          <t>Becky Dzingeleski:</t>
        </r>
        <r>
          <rPr>
            <sz val="9"/>
            <color indexed="81"/>
            <rFont val="Tahoma"/>
            <family val="2"/>
          </rPr>
          <t xml:space="preserve">
Per FOD is a new Unit.  Contributions began in 2018</t>
        </r>
      </text>
    </comment>
    <comment ref="DZN19" authorId="0" shapeId="0" xr:uid="{C8308276-BEF5-40D6-A47C-ABCF1B20FAFA}">
      <text>
        <r>
          <rPr>
            <b/>
            <sz val="9"/>
            <color indexed="81"/>
            <rFont val="Tahoma"/>
            <family val="2"/>
          </rPr>
          <t>Becky Dzingeleski:</t>
        </r>
        <r>
          <rPr>
            <sz val="9"/>
            <color indexed="81"/>
            <rFont val="Tahoma"/>
            <family val="2"/>
          </rPr>
          <t xml:space="preserve">
Per FOD is a new Unit.  Contributions began in 2018</t>
        </r>
      </text>
    </comment>
    <comment ref="DZR19" authorId="0" shapeId="0" xr:uid="{E2DA9658-7604-4C69-80BC-AFFEAFD5F7DB}">
      <text>
        <r>
          <rPr>
            <b/>
            <sz val="9"/>
            <color indexed="81"/>
            <rFont val="Tahoma"/>
            <family val="2"/>
          </rPr>
          <t>Becky Dzingeleski:</t>
        </r>
        <r>
          <rPr>
            <sz val="9"/>
            <color indexed="81"/>
            <rFont val="Tahoma"/>
            <family val="2"/>
          </rPr>
          <t xml:space="preserve">
Per FOD is a new Unit.  Contributions began in 2018</t>
        </r>
      </text>
    </comment>
    <comment ref="DZV19" authorId="0" shapeId="0" xr:uid="{9A721617-D022-48E8-9572-96F96C5487A6}">
      <text>
        <r>
          <rPr>
            <b/>
            <sz val="9"/>
            <color indexed="81"/>
            <rFont val="Tahoma"/>
            <family val="2"/>
          </rPr>
          <t>Becky Dzingeleski:</t>
        </r>
        <r>
          <rPr>
            <sz val="9"/>
            <color indexed="81"/>
            <rFont val="Tahoma"/>
            <family val="2"/>
          </rPr>
          <t xml:space="preserve">
Per FOD is a new Unit.  Contributions began in 2018</t>
        </r>
      </text>
    </comment>
    <comment ref="DZZ19" authorId="0" shapeId="0" xr:uid="{7D3D0E53-0186-4682-A45C-FEF35647AC7B}">
      <text>
        <r>
          <rPr>
            <b/>
            <sz val="9"/>
            <color indexed="81"/>
            <rFont val="Tahoma"/>
            <family val="2"/>
          </rPr>
          <t>Becky Dzingeleski:</t>
        </r>
        <r>
          <rPr>
            <sz val="9"/>
            <color indexed="81"/>
            <rFont val="Tahoma"/>
            <family val="2"/>
          </rPr>
          <t xml:space="preserve">
Per FOD is a new Unit.  Contributions began in 2018</t>
        </r>
      </text>
    </comment>
    <comment ref="EAD19" authorId="0" shapeId="0" xr:uid="{E0994F39-9E15-4C96-AE41-A90FE756207F}">
      <text>
        <r>
          <rPr>
            <b/>
            <sz val="9"/>
            <color indexed="81"/>
            <rFont val="Tahoma"/>
            <family val="2"/>
          </rPr>
          <t>Becky Dzingeleski:</t>
        </r>
        <r>
          <rPr>
            <sz val="9"/>
            <color indexed="81"/>
            <rFont val="Tahoma"/>
            <family val="2"/>
          </rPr>
          <t xml:space="preserve">
Per FOD is a new Unit.  Contributions began in 2018</t>
        </r>
      </text>
    </comment>
    <comment ref="EAH19" authorId="0" shapeId="0" xr:uid="{E2D02C63-F4F6-4739-80C3-C0255809AE0F}">
      <text>
        <r>
          <rPr>
            <b/>
            <sz val="9"/>
            <color indexed="81"/>
            <rFont val="Tahoma"/>
            <family val="2"/>
          </rPr>
          <t>Becky Dzingeleski:</t>
        </r>
        <r>
          <rPr>
            <sz val="9"/>
            <color indexed="81"/>
            <rFont val="Tahoma"/>
            <family val="2"/>
          </rPr>
          <t xml:space="preserve">
Per FOD is a new Unit.  Contributions began in 2018</t>
        </r>
      </text>
    </comment>
    <comment ref="EAL19" authorId="0" shapeId="0" xr:uid="{F09209DE-E73D-4979-93CC-A74C7520D338}">
      <text>
        <r>
          <rPr>
            <b/>
            <sz val="9"/>
            <color indexed="81"/>
            <rFont val="Tahoma"/>
            <family val="2"/>
          </rPr>
          <t>Becky Dzingeleski:</t>
        </r>
        <r>
          <rPr>
            <sz val="9"/>
            <color indexed="81"/>
            <rFont val="Tahoma"/>
            <family val="2"/>
          </rPr>
          <t xml:space="preserve">
Per FOD is a new Unit.  Contributions began in 2018</t>
        </r>
      </text>
    </comment>
    <comment ref="EAP19" authorId="0" shapeId="0" xr:uid="{D1C3740A-4A7F-4EA7-B658-5991D3D87FDD}">
      <text>
        <r>
          <rPr>
            <b/>
            <sz val="9"/>
            <color indexed="81"/>
            <rFont val="Tahoma"/>
            <family val="2"/>
          </rPr>
          <t>Becky Dzingeleski:</t>
        </r>
        <r>
          <rPr>
            <sz val="9"/>
            <color indexed="81"/>
            <rFont val="Tahoma"/>
            <family val="2"/>
          </rPr>
          <t xml:space="preserve">
Per FOD is a new Unit.  Contributions began in 2018</t>
        </r>
      </text>
    </comment>
    <comment ref="EAT19" authorId="0" shapeId="0" xr:uid="{1FE1046B-B03D-4A1A-B3D7-33067B7AF9E9}">
      <text>
        <r>
          <rPr>
            <b/>
            <sz val="9"/>
            <color indexed="81"/>
            <rFont val="Tahoma"/>
            <family val="2"/>
          </rPr>
          <t>Becky Dzingeleski:</t>
        </r>
        <r>
          <rPr>
            <sz val="9"/>
            <color indexed="81"/>
            <rFont val="Tahoma"/>
            <family val="2"/>
          </rPr>
          <t xml:space="preserve">
Per FOD is a new Unit.  Contributions began in 2018</t>
        </r>
      </text>
    </comment>
    <comment ref="EAX19" authorId="0" shapeId="0" xr:uid="{30AFECBC-EF65-4E29-AEBD-C2333AB55FE3}">
      <text>
        <r>
          <rPr>
            <b/>
            <sz val="9"/>
            <color indexed="81"/>
            <rFont val="Tahoma"/>
            <family val="2"/>
          </rPr>
          <t>Becky Dzingeleski:</t>
        </r>
        <r>
          <rPr>
            <sz val="9"/>
            <color indexed="81"/>
            <rFont val="Tahoma"/>
            <family val="2"/>
          </rPr>
          <t xml:space="preserve">
Per FOD is a new Unit.  Contributions began in 2018</t>
        </r>
      </text>
    </comment>
    <comment ref="EBB19" authorId="0" shapeId="0" xr:uid="{BDE717EA-62E6-4674-93C7-C500FA898B75}">
      <text>
        <r>
          <rPr>
            <b/>
            <sz val="9"/>
            <color indexed="81"/>
            <rFont val="Tahoma"/>
            <family val="2"/>
          </rPr>
          <t>Becky Dzingeleski:</t>
        </r>
        <r>
          <rPr>
            <sz val="9"/>
            <color indexed="81"/>
            <rFont val="Tahoma"/>
            <family val="2"/>
          </rPr>
          <t xml:space="preserve">
Per FOD is a new Unit.  Contributions began in 2018</t>
        </r>
      </text>
    </comment>
    <comment ref="EBF19" authorId="0" shapeId="0" xr:uid="{5298ED8A-EC0E-47DD-9B22-7F183309F645}">
      <text>
        <r>
          <rPr>
            <b/>
            <sz val="9"/>
            <color indexed="81"/>
            <rFont val="Tahoma"/>
            <family val="2"/>
          </rPr>
          <t>Becky Dzingeleski:</t>
        </r>
        <r>
          <rPr>
            <sz val="9"/>
            <color indexed="81"/>
            <rFont val="Tahoma"/>
            <family val="2"/>
          </rPr>
          <t xml:space="preserve">
Per FOD is a new Unit.  Contributions began in 2018</t>
        </r>
      </text>
    </comment>
    <comment ref="EBJ19" authorId="0" shapeId="0" xr:uid="{726895B3-2D66-453B-879F-34524BA34D8E}">
      <text>
        <r>
          <rPr>
            <b/>
            <sz val="9"/>
            <color indexed="81"/>
            <rFont val="Tahoma"/>
            <family val="2"/>
          </rPr>
          <t>Becky Dzingeleski:</t>
        </r>
        <r>
          <rPr>
            <sz val="9"/>
            <color indexed="81"/>
            <rFont val="Tahoma"/>
            <family val="2"/>
          </rPr>
          <t xml:space="preserve">
Per FOD is a new Unit.  Contributions began in 2018</t>
        </r>
      </text>
    </comment>
    <comment ref="EBN19" authorId="0" shapeId="0" xr:uid="{C6E01E70-3CC9-44AB-A06E-908B0FE9F980}">
      <text>
        <r>
          <rPr>
            <b/>
            <sz val="9"/>
            <color indexed="81"/>
            <rFont val="Tahoma"/>
            <family val="2"/>
          </rPr>
          <t>Becky Dzingeleski:</t>
        </r>
        <r>
          <rPr>
            <sz val="9"/>
            <color indexed="81"/>
            <rFont val="Tahoma"/>
            <family val="2"/>
          </rPr>
          <t xml:space="preserve">
Per FOD is a new Unit.  Contributions began in 2018</t>
        </r>
      </text>
    </comment>
    <comment ref="EBR19" authorId="0" shapeId="0" xr:uid="{C5C711BB-B007-4E21-9FFF-9037F8692918}">
      <text>
        <r>
          <rPr>
            <b/>
            <sz val="9"/>
            <color indexed="81"/>
            <rFont val="Tahoma"/>
            <family val="2"/>
          </rPr>
          <t>Becky Dzingeleski:</t>
        </r>
        <r>
          <rPr>
            <sz val="9"/>
            <color indexed="81"/>
            <rFont val="Tahoma"/>
            <family val="2"/>
          </rPr>
          <t xml:space="preserve">
Per FOD is a new Unit.  Contributions began in 2018</t>
        </r>
      </text>
    </comment>
    <comment ref="EBV19" authorId="0" shapeId="0" xr:uid="{16BA356F-0D31-4152-A18A-5D7CC67AAAC1}">
      <text>
        <r>
          <rPr>
            <b/>
            <sz val="9"/>
            <color indexed="81"/>
            <rFont val="Tahoma"/>
            <family val="2"/>
          </rPr>
          <t>Becky Dzingeleski:</t>
        </r>
        <r>
          <rPr>
            <sz val="9"/>
            <color indexed="81"/>
            <rFont val="Tahoma"/>
            <family val="2"/>
          </rPr>
          <t xml:space="preserve">
Per FOD is a new Unit.  Contributions began in 2018</t>
        </r>
      </text>
    </comment>
    <comment ref="EBZ19" authorId="0" shapeId="0" xr:uid="{361ACACF-B7A4-49CC-9694-A18193A0D215}">
      <text>
        <r>
          <rPr>
            <b/>
            <sz val="9"/>
            <color indexed="81"/>
            <rFont val="Tahoma"/>
            <family val="2"/>
          </rPr>
          <t>Becky Dzingeleski:</t>
        </r>
        <r>
          <rPr>
            <sz val="9"/>
            <color indexed="81"/>
            <rFont val="Tahoma"/>
            <family val="2"/>
          </rPr>
          <t xml:space="preserve">
Per FOD is a new Unit.  Contributions began in 2018</t>
        </r>
      </text>
    </comment>
    <comment ref="ECD19" authorId="0" shapeId="0" xr:uid="{96C594C8-40C2-4978-AF33-C3E42206B44B}">
      <text>
        <r>
          <rPr>
            <b/>
            <sz val="9"/>
            <color indexed="81"/>
            <rFont val="Tahoma"/>
            <family val="2"/>
          </rPr>
          <t>Becky Dzingeleski:</t>
        </r>
        <r>
          <rPr>
            <sz val="9"/>
            <color indexed="81"/>
            <rFont val="Tahoma"/>
            <family val="2"/>
          </rPr>
          <t xml:space="preserve">
Per FOD is a new Unit.  Contributions began in 2018</t>
        </r>
      </text>
    </comment>
    <comment ref="ECH19" authorId="0" shapeId="0" xr:uid="{03A2D542-829C-4D0F-BF9B-25968861283B}">
      <text>
        <r>
          <rPr>
            <b/>
            <sz val="9"/>
            <color indexed="81"/>
            <rFont val="Tahoma"/>
            <family val="2"/>
          </rPr>
          <t>Becky Dzingeleski:</t>
        </r>
        <r>
          <rPr>
            <sz val="9"/>
            <color indexed="81"/>
            <rFont val="Tahoma"/>
            <family val="2"/>
          </rPr>
          <t xml:space="preserve">
Per FOD is a new Unit.  Contributions began in 2018</t>
        </r>
      </text>
    </comment>
    <comment ref="ECL19" authorId="0" shapeId="0" xr:uid="{CFF95941-33C7-4E5F-BD15-16CB583168C2}">
      <text>
        <r>
          <rPr>
            <b/>
            <sz val="9"/>
            <color indexed="81"/>
            <rFont val="Tahoma"/>
            <family val="2"/>
          </rPr>
          <t>Becky Dzingeleski:</t>
        </r>
        <r>
          <rPr>
            <sz val="9"/>
            <color indexed="81"/>
            <rFont val="Tahoma"/>
            <family val="2"/>
          </rPr>
          <t xml:space="preserve">
Per FOD is a new Unit.  Contributions began in 2018</t>
        </r>
      </text>
    </comment>
    <comment ref="ECP19" authorId="0" shapeId="0" xr:uid="{C4F2179E-B230-473F-A348-102FD92F4411}">
      <text>
        <r>
          <rPr>
            <b/>
            <sz val="9"/>
            <color indexed="81"/>
            <rFont val="Tahoma"/>
            <family val="2"/>
          </rPr>
          <t>Becky Dzingeleski:</t>
        </r>
        <r>
          <rPr>
            <sz val="9"/>
            <color indexed="81"/>
            <rFont val="Tahoma"/>
            <family val="2"/>
          </rPr>
          <t xml:space="preserve">
Per FOD is a new Unit.  Contributions began in 2018</t>
        </r>
      </text>
    </comment>
    <comment ref="ECT19" authorId="0" shapeId="0" xr:uid="{78DA8B54-B4EF-4F4F-9C6C-64F88EEC671C}">
      <text>
        <r>
          <rPr>
            <b/>
            <sz val="9"/>
            <color indexed="81"/>
            <rFont val="Tahoma"/>
            <family val="2"/>
          </rPr>
          <t>Becky Dzingeleski:</t>
        </r>
        <r>
          <rPr>
            <sz val="9"/>
            <color indexed="81"/>
            <rFont val="Tahoma"/>
            <family val="2"/>
          </rPr>
          <t xml:space="preserve">
Per FOD is a new Unit.  Contributions began in 2018</t>
        </r>
      </text>
    </comment>
    <comment ref="ECX19" authorId="0" shapeId="0" xr:uid="{FE423373-64B4-4E1E-9BCA-95DACC3401EE}">
      <text>
        <r>
          <rPr>
            <b/>
            <sz val="9"/>
            <color indexed="81"/>
            <rFont val="Tahoma"/>
            <family val="2"/>
          </rPr>
          <t>Becky Dzingeleski:</t>
        </r>
        <r>
          <rPr>
            <sz val="9"/>
            <color indexed="81"/>
            <rFont val="Tahoma"/>
            <family val="2"/>
          </rPr>
          <t xml:space="preserve">
Per FOD is a new Unit.  Contributions began in 2018</t>
        </r>
      </text>
    </comment>
    <comment ref="EDB19" authorId="0" shapeId="0" xr:uid="{C47164C9-BB68-4A81-A6CD-B17B1B6D6454}">
      <text>
        <r>
          <rPr>
            <b/>
            <sz val="9"/>
            <color indexed="81"/>
            <rFont val="Tahoma"/>
            <family val="2"/>
          </rPr>
          <t>Becky Dzingeleski:</t>
        </r>
        <r>
          <rPr>
            <sz val="9"/>
            <color indexed="81"/>
            <rFont val="Tahoma"/>
            <family val="2"/>
          </rPr>
          <t xml:space="preserve">
Per FOD is a new Unit.  Contributions began in 2018</t>
        </r>
      </text>
    </comment>
    <comment ref="EDF19" authorId="0" shapeId="0" xr:uid="{2C8CEAA2-2173-4875-B12C-CA29C7A57A94}">
      <text>
        <r>
          <rPr>
            <b/>
            <sz val="9"/>
            <color indexed="81"/>
            <rFont val="Tahoma"/>
            <family val="2"/>
          </rPr>
          <t>Becky Dzingeleski:</t>
        </r>
        <r>
          <rPr>
            <sz val="9"/>
            <color indexed="81"/>
            <rFont val="Tahoma"/>
            <family val="2"/>
          </rPr>
          <t xml:space="preserve">
Per FOD is a new Unit.  Contributions began in 2018</t>
        </r>
      </text>
    </comment>
    <comment ref="EDJ19" authorId="0" shapeId="0" xr:uid="{703565A7-A369-4E79-B03E-6609D8F39C42}">
      <text>
        <r>
          <rPr>
            <b/>
            <sz val="9"/>
            <color indexed="81"/>
            <rFont val="Tahoma"/>
            <family val="2"/>
          </rPr>
          <t>Becky Dzingeleski:</t>
        </r>
        <r>
          <rPr>
            <sz val="9"/>
            <color indexed="81"/>
            <rFont val="Tahoma"/>
            <family val="2"/>
          </rPr>
          <t xml:space="preserve">
Per FOD is a new Unit.  Contributions began in 2018</t>
        </r>
      </text>
    </comment>
    <comment ref="EDN19" authorId="0" shapeId="0" xr:uid="{8F2B907D-9986-4D6B-AAD4-A5C00270B0F6}">
      <text>
        <r>
          <rPr>
            <b/>
            <sz val="9"/>
            <color indexed="81"/>
            <rFont val="Tahoma"/>
            <family val="2"/>
          </rPr>
          <t>Becky Dzingeleski:</t>
        </r>
        <r>
          <rPr>
            <sz val="9"/>
            <color indexed="81"/>
            <rFont val="Tahoma"/>
            <family val="2"/>
          </rPr>
          <t xml:space="preserve">
Per FOD is a new Unit.  Contributions began in 2018</t>
        </r>
      </text>
    </comment>
    <comment ref="EDR19" authorId="0" shapeId="0" xr:uid="{57CB25D3-0487-4BAB-BB4D-B12E98AB5FEE}">
      <text>
        <r>
          <rPr>
            <b/>
            <sz val="9"/>
            <color indexed="81"/>
            <rFont val="Tahoma"/>
            <family val="2"/>
          </rPr>
          <t>Becky Dzingeleski:</t>
        </r>
        <r>
          <rPr>
            <sz val="9"/>
            <color indexed="81"/>
            <rFont val="Tahoma"/>
            <family val="2"/>
          </rPr>
          <t xml:space="preserve">
Per FOD is a new Unit.  Contributions began in 2018</t>
        </r>
      </text>
    </comment>
    <comment ref="EDV19" authorId="0" shapeId="0" xr:uid="{6F89F1D5-6DBC-40E5-9A79-BB99DCF5E8AC}">
      <text>
        <r>
          <rPr>
            <b/>
            <sz val="9"/>
            <color indexed="81"/>
            <rFont val="Tahoma"/>
            <family val="2"/>
          </rPr>
          <t>Becky Dzingeleski:</t>
        </r>
        <r>
          <rPr>
            <sz val="9"/>
            <color indexed="81"/>
            <rFont val="Tahoma"/>
            <family val="2"/>
          </rPr>
          <t xml:space="preserve">
Per FOD is a new Unit.  Contributions began in 2018</t>
        </r>
      </text>
    </comment>
    <comment ref="EDZ19" authorId="0" shapeId="0" xr:uid="{67643608-561D-45CB-8707-DEE9CA84B5CC}">
      <text>
        <r>
          <rPr>
            <b/>
            <sz val="9"/>
            <color indexed="81"/>
            <rFont val="Tahoma"/>
            <family val="2"/>
          </rPr>
          <t>Becky Dzingeleski:</t>
        </r>
        <r>
          <rPr>
            <sz val="9"/>
            <color indexed="81"/>
            <rFont val="Tahoma"/>
            <family val="2"/>
          </rPr>
          <t xml:space="preserve">
Per FOD is a new Unit.  Contributions began in 2018</t>
        </r>
      </text>
    </comment>
    <comment ref="EED19" authorId="0" shapeId="0" xr:uid="{B27ABFF9-F909-4CE9-AF05-D1ED3531BD7B}">
      <text>
        <r>
          <rPr>
            <b/>
            <sz val="9"/>
            <color indexed="81"/>
            <rFont val="Tahoma"/>
            <family val="2"/>
          </rPr>
          <t>Becky Dzingeleski:</t>
        </r>
        <r>
          <rPr>
            <sz val="9"/>
            <color indexed="81"/>
            <rFont val="Tahoma"/>
            <family val="2"/>
          </rPr>
          <t xml:space="preserve">
Per FOD is a new Unit.  Contributions began in 2018</t>
        </r>
      </text>
    </comment>
    <comment ref="EEH19" authorId="0" shapeId="0" xr:uid="{762BA118-F6CC-467D-A5EF-D984C559E074}">
      <text>
        <r>
          <rPr>
            <b/>
            <sz val="9"/>
            <color indexed="81"/>
            <rFont val="Tahoma"/>
            <family val="2"/>
          </rPr>
          <t>Becky Dzingeleski:</t>
        </r>
        <r>
          <rPr>
            <sz val="9"/>
            <color indexed="81"/>
            <rFont val="Tahoma"/>
            <family val="2"/>
          </rPr>
          <t xml:space="preserve">
Per FOD is a new Unit.  Contributions began in 2018</t>
        </r>
      </text>
    </comment>
    <comment ref="EEL19" authorId="0" shapeId="0" xr:uid="{EC65D995-0231-4E20-BEB1-456BBA7E74DE}">
      <text>
        <r>
          <rPr>
            <b/>
            <sz val="9"/>
            <color indexed="81"/>
            <rFont val="Tahoma"/>
            <family val="2"/>
          </rPr>
          <t>Becky Dzingeleski:</t>
        </r>
        <r>
          <rPr>
            <sz val="9"/>
            <color indexed="81"/>
            <rFont val="Tahoma"/>
            <family val="2"/>
          </rPr>
          <t xml:space="preserve">
Per FOD is a new Unit.  Contributions began in 2018</t>
        </r>
      </text>
    </comment>
    <comment ref="EEP19" authorId="0" shapeId="0" xr:uid="{25F9490E-8727-457B-841B-3EFA4F8F5C36}">
      <text>
        <r>
          <rPr>
            <b/>
            <sz val="9"/>
            <color indexed="81"/>
            <rFont val="Tahoma"/>
            <family val="2"/>
          </rPr>
          <t>Becky Dzingeleski:</t>
        </r>
        <r>
          <rPr>
            <sz val="9"/>
            <color indexed="81"/>
            <rFont val="Tahoma"/>
            <family val="2"/>
          </rPr>
          <t xml:space="preserve">
Per FOD is a new Unit.  Contributions began in 2018</t>
        </r>
      </text>
    </comment>
    <comment ref="EET19" authorId="0" shapeId="0" xr:uid="{0A79BE1E-B4E9-42FE-8C28-820BFDA8CB02}">
      <text>
        <r>
          <rPr>
            <b/>
            <sz val="9"/>
            <color indexed="81"/>
            <rFont val="Tahoma"/>
            <family val="2"/>
          </rPr>
          <t>Becky Dzingeleski:</t>
        </r>
        <r>
          <rPr>
            <sz val="9"/>
            <color indexed="81"/>
            <rFont val="Tahoma"/>
            <family val="2"/>
          </rPr>
          <t xml:space="preserve">
Per FOD is a new Unit.  Contributions began in 2018</t>
        </r>
      </text>
    </comment>
    <comment ref="EEX19" authorId="0" shapeId="0" xr:uid="{FF05F07F-2524-4DDB-8071-A614ECC9F90A}">
      <text>
        <r>
          <rPr>
            <b/>
            <sz val="9"/>
            <color indexed="81"/>
            <rFont val="Tahoma"/>
            <family val="2"/>
          </rPr>
          <t>Becky Dzingeleski:</t>
        </r>
        <r>
          <rPr>
            <sz val="9"/>
            <color indexed="81"/>
            <rFont val="Tahoma"/>
            <family val="2"/>
          </rPr>
          <t xml:space="preserve">
Per FOD is a new Unit.  Contributions began in 2018</t>
        </r>
      </text>
    </comment>
    <comment ref="EFB19" authorId="0" shapeId="0" xr:uid="{9AB94F71-4B09-4C68-98A8-BB7648A701BD}">
      <text>
        <r>
          <rPr>
            <b/>
            <sz val="9"/>
            <color indexed="81"/>
            <rFont val="Tahoma"/>
            <family val="2"/>
          </rPr>
          <t>Becky Dzingeleski:</t>
        </r>
        <r>
          <rPr>
            <sz val="9"/>
            <color indexed="81"/>
            <rFont val="Tahoma"/>
            <family val="2"/>
          </rPr>
          <t xml:space="preserve">
Per FOD is a new Unit.  Contributions began in 2018</t>
        </r>
      </text>
    </comment>
    <comment ref="EFF19" authorId="0" shapeId="0" xr:uid="{B0C77DCB-F944-4015-9167-9E0CC0E1EAF2}">
      <text>
        <r>
          <rPr>
            <b/>
            <sz val="9"/>
            <color indexed="81"/>
            <rFont val="Tahoma"/>
            <family val="2"/>
          </rPr>
          <t>Becky Dzingeleski:</t>
        </r>
        <r>
          <rPr>
            <sz val="9"/>
            <color indexed="81"/>
            <rFont val="Tahoma"/>
            <family val="2"/>
          </rPr>
          <t xml:space="preserve">
Per FOD is a new Unit.  Contributions began in 2018</t>
        </r>
      </text>
    </comment>
    <comment ref="EFJ19" authorId="0" shapeId="0" xr:uid="{8039527A-B19F-4F5D-8694-6740ECA2C929}">
      <text>
        <r>
          <rPr>
            <b/>
            <sz val="9"/>
            <color indexed="81"/>
            <rFont val="Tahoma"/>
            <family val="2"/>
          </rPr>
          <t>Becky Dzingeleski:</t>
        </r>
        <r>
          <rPr>
            <sz val="9"/>
            <color indexed="81"/>
            <rFont val="Tahoma"/>
            <family val="2"/>
          </rPr>
          <t xml:space="preserve">
Per FOD is a new Unit.  Contributions began in 2018</t>
        </r>
      </text>
    </comment>
    <comment ref="EFN19" authorId="0" shapeId="0" xr:uid="{946F836A-6495-4969-A0C8-97DCD662BE84}">
      <text>
        <r>
          <rPr>
            <b/>
            <sz val="9"/>
            <color indexed="81"/>
            <rFont val="Tahoma"/>
            <family val="2"/>
          </rPr>
          <t>Becky Dzingeleski:</t>
        </r>
        <r>
          <rPr>
            <sz val="9"/>
            <color indexed="81"/>
            <rFont val="Tahoma"/>
            <family val="2"/>
          </rPr>
          <t xml:space="preserve">
Per FOD is a new Unit.  Contributions began in 2018</t>
        </r>
      </text>
    </comment>
    <comment ref="EFR19" authorId="0" shapeId="0" xr:uid="{73C28D08-6B47-4C2C-AE56-9A8A608F9FA5}">
      <text>
        <r>
          <rPr>
            <b/>
            <sz val="9"/>
            <color indexed="81"/>
            <rFont val="Tahoma"/>
            <family val="2"/>
          </rPr>
          <t>Becky Dzingeleski:</t>
        </r>
        <r>
          <rPr>
            <sz val="9"/>
            <color indexed="81"/>
            <rFont val="Tahoma"/>
            <family val="2"/>
          </rPr>
          <t xml:space="preserve">
Per FOD is a new Unit.  Contributions began in 2018</t>
        </r>
      </text>
    </comment>
    <comment ref="EFV19" authorId="0" shapeId="0" xr:uid="{C6BD0107-B8D3-47AB-B6B0-AFFF0ACB24AC}">
      <text>
        <r>
          <rPr>
            <b/>
            <sz val="9"/>
            <color indexed="81"/>
            <rFont val="Tahoma"/>
            <family val="2"/>
          </rPr>
          <t>Becky Dzingeleski:</t>
        </r>
        <r>
          <rPr>
            <sz val="9"/>
            <color indexed="81"/>
            <rFont val="Tahoma"/>
            <family val="2"/>
          </rPr>
          <t xml:space="preserve">
Per FOD is a new Unit.  Contributions began in 2018</t>
        </r>
      </text>
    </comment>
    <comment ref="EFZ19" authorId="0" shapeId="0" xr:uid="{D539E1E7-35FF-4BDE-B961-BBDCC34DCD15}">
      <text>
        <r>
          <rPr>
            <b/>
            <sz val="9"/>
            <color indexed="81"/>
            <rFont val="Tahoma"/>
            <family val="2"/>
          </rPr>
          <t>Becky Dzingeleski:</t>
        </r>
        <r>
          <rPr>
            <sz val="9"/>
            <color indexed="81"/>
            <rFont val="Tahoma"/>
            <family val="2"/>
          </rPr>
          <t xml:space="preserve">
Per FOD is a new Unit.  Contributions began in 2018</t>
        </r>
      </text>
    </comment>
    <comment ref="EGD19" authorId="0" shapeId="0" xr:uid="{E8E5D9C8-F2E0-44A8-B63C-09FF88CDA4A3}">
      <text>
        <r>
          <rPr>
            <b/>
            <sz val="9"/>
            <color indexed="81"/>
            <rFont val="Tahoma"/>
            <family val="2"/>
          </rPr>
          <t>Becky Dzingeleski:</t>
        </r>
        <r>
          <rPr>
            <sz val="9"/>
            <color indexed="81"/>
            <rFont val="Tahoma"/>
            <family val="2"/>
          </rPr>
          <t xml:space="preserve">
Per FOD is a new Unit.  Contributions began in 2018</t>
        </r>
      </text>
    </comment>
    <comment ref="EGH19" authorId="0" shapeId="0" xr:uid="{074C1398-8AF7-411B-81BD-5AA9E1C8AEED}">
      <text>
        <r>
          <rPr>
            <b/>
            <sz val="9"/>
            <color indexed="81"/>
            <rFont val="Tahoma"/>
            <family val="2"/>
          </rPr>
          <t>Becky Dzingeleski:</t>
        </r>
        <r>
          <rPr>
            <sz val="9"/>
            <color indexed="81"/>
            <rFont val="Tahoma"/>
            <family val="2"/>
          </rPr>
          <t xml:space="preserve">
Per FOD is a new Unit.  Contributions began in 2018</t>
        </r>
      </text>
    </comment>
    <comment ref="EGL19" authorId="0" shapeId="0" xr:uid="{82559317-8975-436E-8476-3D6E81EC0BCE}">
      <text>
        <r>
          <rPr>
            <b/>
            <sz val="9"/>
            <color indexed="81"/>
            <rFont val="Tahoma"/>
            <family val="2"/>
          </rPr>
          <t>Becky Dzingeleski:</t>
        </r>
        <r>
          <rPr>
            <sz val="9"/>
            <color indexed="81"/>
            <rFont val="Tahoma"/>
            <family val="2"/>
          </rPr>
          <t xml:space="preserve">
Per FOD is a new Unit.  Contributions began in 2018</t>
        </r>
      </text>
    </comment>
    <comment ref="EGP19" authorId="0" shapeId="0" xr:uid="{CC4B44B1-8587-48BE-806D-10E41DD0E480}">
      <text>
        <r>
          <rPr>
            <b/>
            <sz val="9"/>
            <color indexed="81"/>
            <rFont val="Tahoma"/>
            <family val="2"/>
          </rPr>
          <t>Becky Dzingeleski:</t>
        </r>
        <r>
          <rPr>
            <sz val="9"/>
            <color indexed="81"/>
            <rFont val="Tahoma"/>
            <family val="2"/>
          </rPr>
          <t xml:space="preserve">
Per FOD is a new Unit.  Contributions began in 2018</t>
        </r>
      </text>
    </comment>
    <comment ref="EGT19" authorId="0" shapeId="0" xr:uid="{02D3049F-2AA9-448D-9B03-EE519F53EC3E}">
      <text>
        <r>
          <rPr>
            <b/>
            <sz val="9"/>
            <color indexed="81"/>
            <rFont val="Tahoma"/>
            <family val="2"/>
          </rPr>
          <t>Becky Dzingeleski:</t>
        </r>
        <r>
          <rPr>
            <sz val="9"/>
            <color indexed="81"/>
            <rFont val="Tahoma"/>
            <family val="2"/>
          </rPr>
          <t xml:space="preserve">
Per FOD is a new Unit.  Contributions began in 2018</t>
        </r>
      </text>
    </comment>
    <comment ref="EGX19" authorId="0" shapeId="0" xr:uid="{DAE8FD1B-DF9E-4106-87F8-A7D8074E1190}">
      <text>
        <r>
          <rPr>
            <b/>
            <sz val="9"/>
            <color indexed="81"/>
            <rFont val="Tahoma"/>
            <family val="2"/>
          </rPr>
          <t>Becky Dzingeleski:</t>
        </r>
        <r>
          <rPr>
            <sz val="9"/>
            <color indexed="81"/>
            <rFont val="Tahoma"/>
            <family val="2"/>
          </rPr>
          <t xml:space="preserve">
Per FOD is a new Unit.  Contributions began in 2018</t>
        </r>
      </text>
    </comment>
    <comment ref="EHB19" authorId="0" shapeId="0" xr:uid="{F39E9D9E-71F1-4478-84D5-1CDCEDAB7B39}">
      <text>
        <r>
          <rPr>
            <b/>
            <sz val="9"/>
            <color indexed="81"/>
            <rFont val="Tahoma"/>
            <family val="2"/>
          </rPr>
          <t>Becky Dzingeleski:</t>
        </r>
        <r>
          <rPr>
            <sz val="9"/>
            <color indexed="81"/>
            <rFont val="Tahoma"/>
            <family val="2"/>
          </rPr>
          <t xml:space="preserve">
Per FOD is a new Unit.  Contributions began in 2018</t>
        </r>
      </text>
    </comment>
    <comment ref="EHF19" authorId="0" shapeId="0" xr:uid="{94C771FD-686F-4D42-B1D0-CDF546D204E3}">
      <text>
        <r>
          <rPr>
            <b/>
            <sz val="9"/>
            <color indexed="81"/>
            <rFont val="Tahoma"/>
            <family val="2"/>
          </rPr>
          <t>Becky Dzingeleski:</t>
        </r>
        <r>
          <rPr>
            <sz val="9"/>
            <color indexed="81"/>
            <rFont val="Tahoma"/>
            <family val="2"/>
          </rPr>
          <t xml:space="preserve">
Per FOD is a new Unit.  Contributions began in 2018</t>
        </r>
      </text>
    </comment>
    <comment ref="EHJ19" authorId="0" shapeId="0" xr:uid="{F119D5EA-8226-4333-A73C-1633AD966BAF}">
      <text>
        <r>
          <rPr>
            <b/>
            <sz val="9"/>
            <color indexed="81"/>
            <rFont val="Tahoma"/>
            <family val="2"/>
          </rPr>
          <t>Becky Dzingeleski:</t>
        </r>
        <r>
          <rPr>
            <sz val="9"/>
            <color indexed="81"/>
            <rFont val="Tahoma"/>
            <family val="2"/>
          </rPr>
          <t xml:space="preserve">
Per FOD is a new Unit.  Contributions began in 2018</t>
        </r>
      </text>
    </comment>
    <comment ref="EHN19" authorId="0" shapeId="0" xr:uid="{915AB666-A42D-4FF2-92CA-32407EDF8767}">
      <text>
        <r>
          <rPr>
            <b/>
            <sz val="9"/>
            <color indexed="81"/>
            <rFont val="Tahoma"/>
            <family val="2"/>
          </rPr>
          <t>Becky Dzingeleski:</t>
        </r>
        <r>
          <rPr>
            <sz val="9"/>
            <color indexed="81"/>
            <rFont val="Tahoma"/>
            <family val="2"/>
          </rPr>
          <t xml:space="preserve">
Per FOD is a new Unit.  Contributions began in 2018</t>
        </r>
      </text>
    </comment>
    <comment ref="EHR19" authorId="0" shapeId="0" xr:uid="{6BBCB354-ACE5-44E9-9616-DE90B191DBFD}">
      <text>
        <r>
          <rPr>
            <b/>
            <sz val="9"/>
            <color indexed="81"/>
            <rFont val="Tahoma"/>
            <family val="2"/>
          </rPr>
          <t>Becky Dzingeleski:</t>
        </r>
        <r>
          <rPr>
            <sz val="9"/>
            <color indexed="81"/>
            <rFont val="Tahoma"/>
            <family val="2"/>
          </rPr>
          <t xml:space="preserve">
Per FOD is a new Unit.  Contributions began in 2018</t>
        </r>
      </text>
    </comment>
    <comment ref="EHV19" authorId="0" shapeId="0" xr:uid="{CD894081-1E43-4589-B602-56E2962A983D}">
      <text>
        <r>
          <rPr>
            <b/>
            <sz val="9"/>
            <color indexed="81"/>
            <rFont val="Tahoma"/>
            <family val="2"/>
          </rPr>
          <t>Becky Dzingeleski:</t>
        </r>
        <r>
          <rPr>
            <sz val="9"/>
            <color indexed="81"/>
            <rFont val="Tahoma"/>
            <family val="2"/>
          </rPr>
          <t xml:space="preserve">
Per FOD is a new Unit.  Contributions began in 2018</t>
        </r>
      </text>
    </comment>
    <comment ref="EHZ19" authorId="0" shapeId="0" xr:uid="{D92B4AE9-76E2-4B89-9C2F-BB9FA1D6D577}">
      <text>
        <r>
          <rPr>
            <b/>
            <sz val="9"/>
            <color indexed="81"/>
            <rFont val="Tahoma"/>
            <family val="2"/>
          </rPr>
          <t>Becky Dzingeleski:</t>
        </r>
        <r>
          <rPr>
            <sz val="9"/>
            <color indexed="81"/>
            <rFont val="Tahoma"/>
            <family val="2"/>
          </rPr>
          <t xml:space="preserve">
Per FOD is a new Unit.  Contributions began in 2018</t>
        </r>
      </text>
    </comment>
    <comment ref="EID19" authorId="0" shapeId="0" xr:uid="{F5A0E392-E1FB-4D7E-88A0-1A2C2B0B046F}">
      <text>
        <r>
          <rPr>
            <b/>
            <sz val="9"/>
            <color indexed="81"/>
            <rFont val="Tahoma"/>
            <family val="2"/>
          </rPr>
          <t>Becky Dzingeleski:</t>
        </r>
        <r>
          <rPr>
            <sz val="9"/>
            <color indexed="81"/>
            <rFont val="Tahoma"/>
            <family val="2"/>
          </rPr>
          <t xml:space="preserve">
Per FOD is a new Unit.  Contributions began in 2018</t>
        </r>
      </text>
    </comment>
    <comment ref="EIH19" authorId="0" shapeId="0" xr:uid="{EACFD255-EC38-4A56-AF8E-8DE46AF69A38}">
      <text>
        <r>
          <rPr>
            <b/>
            <sz val="9"/>
            <color indexed="81"/>
            <rFont val="Tahoma"/>
            <family val="2"/>
          </rPr>
          <t>Becky Dzingeleski:</t>
        </r>
        <r>
          <rPr>
            <sz val="9"/>
            <color indexed="81"/>
            <rFont val="Tahoma"/>
            <family val="2"/>
          </rPr>
          <t xml:space="preserve">
Per FOD is a new Unit.  Contributions began in 2018</t>
        </r>
      </text>
    </comment>
    <comment ref="EIL19" authorId="0" shapeId="0" xr:uid="{7DC63AE5-22E0-46FB-AFD4-E0530CCCBA8D}">
      <text>
        <r>
          <rPr>
            <b/>
            <sz val="9"/>
            <color indexed="81"/>
            <rFont val="Tahoma"/>
            <family val="2"/>
          </rPr>
          <t>Becky Dzingeleski:</t>
        </r>
        <r>
          <rPr>
            <sz val="9"/>
            <color indexed="81"/>
            <rFont val="Tahoma"/>
            <family val="2"/>
          </rPr>
          <t xml:space="preserve">
Per FOD is a new Unit.  Contributions began in 2018</t>
        </r>
      </text>
    </comment>
    <comment ref="EIP19" authorId="0" shapeId="0" xr:uid="{97C20BA5-90FA-4962-9B16-65A02E54098D}">
      <text>
        <r>
          <rPr>
            <b/>
            <sz val="9"/>
            <color indexed="81"/>
            <rFont val="Tahoma"/>
            <family val="2"/>
          </rPr>
          <t>Becky Dzingeleski:</t>
        </r>
        <r>
          <rPr>
            <sz val="9"/>
            <color indexed="81"/>
            <rFont val="Tahoma"/>
            <family val="2"/>
          </rPr>
          <t xml:space="preserve">
Per FOD is a new Unit.  Contributions began in 2018</t>
        </r>
      </text>
    </comment>
    <comment ref="EIT19" authorId="0" shapeId="0" xr:uid="{4922E104-13C5-447D-9D27-73A12E545475}">
      <text>
        <r>
          <rPr>
            <b/>
            <sz val="9"/>
            <color indexed="81"/>
            <rFont val="Tahoma"/>
            <family val="2"/>
          </rPr>
          <t>Becky Dzingeleski:</t>
        </r>
        <r>
          <rPr>
            <sz val="9"/>
            <color indexed="81"/>
            <rFont val="Tahoma"/>
            <family val="2"/>
          </rPr>
          <t xml:space="preserve">
Per FOD is a new Unit.  Contributions began in 2018</t>
        </r>
      </text>
    </comment>
    <comment ref="EIX19" authorId="0" shapeId="0" xr:uid="{F4DEB8BB-0FEB-4B0B-BAE6-8569B439EE5A}">
      <text>
        <r>
          <rPr>
            <b/>
            <sz val="9"/>
            <color indexed="81"/>
            <rFont val="Tahoma"/>
            <family val="2"/>
          </rPr>
          <t>Becky Dzingeleski:</t>
        </r>
        <r>
          <rPr>
            <sz val="9"/>
            <color indexed="81"/>
            <rFont val="Tahoma"/>
            <family val="2"/>
          </rPr>
          <t xml:space="preserve">
Per FOD is a new Unit.  Contributions began in 2018</t>
        </r>
      </text>
    </comment>
    <comment ref="EJB19" authorId="0" shapeId="0" xr:uid="{0D4CEAB5-9675-41A5-AE68-15F1B1169A20}">
      <text>
        <r>
          <rPr>
            <b/>
            <sz val="9"/>
            <color indexed="81"/>
            <rFont val="Tahoma"/>
            <family val="2"/>
          </rPr>
          <t>Becky Dzingeleski:</t>
        </r>
        <r>
          <rPr>
            <sz val="9"/>
            <color indexed="81"/>
            <rFont val="Tahoma"/>
            <family val="2"/>
          </rPr>
          <t xml:space="preserve">
Per FOD is a new Unit.  Contributions began in 2018</t>
        </r>
      </text>
    </comment>
    <comment ref="EJF19" authorId="0" shapeId="0" xr:uid="{6E154132-EA05-4147-9E51-AD70423FBC30}">
      <text>
        <r>
          <rPr>
            <b/>
            <sz val="9"/>
            <color indexed="81"/>
            <rFont val="Tahoma"/>
            <family val="2"/>
          </rPr>
          <t>Becky Dzingeleski:</t>
        </r>
        <r>
          <rPr>
            <sz val="9"/>
            <color indexed="81"/>
            <rFont val="Tahoma"/>
            <family val="2"/>
          </rPr>
          <t xml:space="preserve">
Per FOD is a new Unit.  Contributions began in 2018</t>
        </r>
      </text>
    </comment>
    <comment ref="EJJ19" authorId="0" shapeId="0" xr:uid="{1265F377-AA9B-4AAA-93AF-6A0485F865DD}">
      <text>
        <r>
          <rPr>
            <b/>
            <sz val="9"/>
            <color indexed="81"/>
            <rFont val="Tahoma"/>
            <family val="2"/>
          </rPr>
          <t>Becky Dzingeleski:</t>
        </r>
        <r>
          <rPr>
            <sz val="9"/>
            <color indexed="81"/>
            <rFont val="Tahoma"/>
            <family val="2"/>
          </rPr>
          <t xml:space="preserve">
Per FOD is a new Unit.  Contributions began in 2018</t>
        </r>
      </text>
    </comment>
    <comment ref="EJN19" authorId="0" shapeId="0" xr:uid="{86C227EF-D94D-446E-B771-140929F5F353}">
      <text>
        <r>
          <rPr>
            <b/>
            <sz val="9"/>
            <color indexed="81"/>
            <rFont val="Tahoma"/>
            <family val="2"/>
          </rPr>
          <t>Becky Dzingeleski:</t>
        </r>
        <r>
          <rPr>
            <sz val="9"/>
            <color indexed="81"/>
            <rFont val="Tahoma"/>
            <family val="2"/>
          </rPr>
          <t xml:space="preserve">
Per FOD is a new Unit.  Contributions began in 2018</t>
        </r>
      </text>
    </comment>
    <comment ref="EJR19" authorId="0" shapeId="0" xr:uid="{D1521EA8-53CB-45EE-8ABA-B0D5B77BF0CF}">
      <text>
        <r>
          <rPr>
            <b/>
            <sz val="9"/>
            <color indexed="81"/>
            <rFont val="Tahoma"/>
            <family val="2"/>
          </rPr>
          <t>Becky Dzingeleski:</t>
        </r>
        <r>
          <rPr>
            <sz val="9"/>
            <color indexed="81"/>
            <rFont val="Tahoma"/>
            <family val="2"/>
          </rPr>
          <t xml:space="preserve">
Per FOD is a new Unit.  Contributions began in 2018</t>
        </r>
      </text>
    </comment>
    <comment ref="EJV19" authorId="0" shapeId="0" xr:uid="{09267A90-DB12-4F47-80C1-DE54BF2F1115}">
      <text>
        <r>
          <rPr>
            <b/>
            <sz val="9"/>
            <color indexed="81"/>
            <rFont val="Tahoma"/>
            <family val="2"/>
          </rPr>
          <t>Becky Dzingeleski:</t>
        </r>
        <r>
          <rPr>
            <sz val="9"/>
            <color indexed="81"/>
            <rFont val="Tahoma"/>
            <family val="2"/>
          </rPr>
          <t xml:space="preserve">
Per FOD is a new Unit.  Contributions began in 2018</t>
        </r>
      </text>
    </comment>
    <comment ref="EJZ19" authorId="0" shapeId="0" xr:uid="{D40D272B-2364-4A5B-BF5D-82186C5741C3}">
      <text>
        <r>
          <rPr>
            <b/>
            <sz val="9"/>
            <color indexed="81"/>
            <rFont val="Tahoma"/>
            <family val="2"/>
          </rPr>
          <t>Becky Dzingeleski:</t>
        </r>
        <r>
          <rPr>
            <sz val="9"/>
            <color indexed="81"/>
            <rFont val="Tahoma"/>
            <family val="2"/>
          </rPr>
          <t xml:space="preserve">
Per FOD is a new Unit.  Contributions began in 2018</t>
        </r>
      </text>
    </comment>
    <comment ref="EKD19" authorId="0" shapeId="0" xr:uid="{F057CD4E-A1C6-4903-A41A-BFDFA32480AA}">
      <text>
        <r>
          <rPr>
            <b/>
            <sz val="9"/>
            <color indexed="81"/>
            <rFont val="Tahoma"/>
            <family val="2"/>
          </rPr>
          <t>Becky Dzingeleski:</t>
        </r>
        <r>
          <rPr>
            <sz val="9"/>
            <color indexed="81"/>
            <rFont val="Tahoma"/>
            <family val="2"/>
          </rPr>
          <t xml:space="preserve">
Per FOD is a new Unit.  Contributions began in 2018</t>
        </r>
      </text>
    </comment>
    <comment ref="EKH19" authorId="0" shapeId="0" xr:uid="{8B09339F-A738-4423-9931-01A78699E385}">
      <text>
        <r>
          <rPr>
            <b/>
            <sz val="9"/>
            <color indexed="81"/>
            <rFont val="Tahoma"/>
            <family val="2"/>
          </rPr>
          <t>Becky Dzingeleski:</t>
        </r>
        <r>
          <rPr>
            <sz val="9"/>
            <color indexed="81"/>
            <rFont val="Tahoma"/>
            <family val="2"/>
          </rPr>
          <t xml:space="preserve">
Per FOD is a new Unit.  Contributions began in 2018</t>
        </r>
      </text>
    </comment>
    <comment ref="EKL19" authorId="0" shapeId="0" xr:uid="{CE7A8DD5-8E22-4F0D-AF67-202CAD4CBE0F}">
      <text>
        <r>
          <rPr>
            <b/>
            <sz val="9"/>
            <color indexed="81"/>
            <rFont val="Tahoma"/>
            <family val="2"/>
          </rPr>
          <t>Becky Dzingeleski:</t>
        </r>
        <r>
          <rPr>
            <sz val="9"/>
            <color indexed="81"/>
            <rFont val="Tahoma"/>
            <family val="2"/>
          </rPr>
          <t xml:space="preserve">
Per FOD is a new Unit.  Contributions began in 2018</t>
        </r>
      </text>
    </comment>
    <comment ref="EKP19" authorId="0" shapeId="0" xr:uid="{DC16FCDE-7AFE-431D-A4E4-BC9928C4532A}">
      <text>
        <r>
          <rPr>
            <b/>
            <sz val="9"/>
            <color indexed="81"/>
            <rFont val="Tahoma"/>
            <family val="2"/>
          </rPr>
          <t>Becky Dzingeleski:</t>
        </r>
        <r>
          <rPr>
            <sz val="9"/>
            <color indexed="81"/>
            <rFont val="Tahoma"/>
            <family val="2"/>
          </rPr>
          <t xml:space="preserve">
Per FOD is a new Unit.  Contributions began in 2018</t>
        </r>
      </text>
    </comment>
    <comment ref="EKT19" authorId="0" shapeId="0" xr:uid="{F03F2D98-8130-4766-98D8-562365480BE4}">
      <text>
        <r>
          <rPr>
            <b/>
            <sz val="9"/>
            <color indexed="81"/>
            <rFont val="Tahoma"/>
            <family val="2"/>
          </rPr>
          <t>Becky Dzingeleski:</t>
        </r>
        <r>
          <rPr>
            <sz val="9"/>
            <color indexed="81"/>
            <rFont val="Tahoma"/>
            <family val="2"/>
          </rPr>
          <t xml:space="preserve">
Per FOD is a new Unit.  Contributions began in 2018</t>
        </r>
      </text>
    </comment>
    <comment ref="EKX19" authorId="0" shapeId="0" xr:uid="{F4DDFDB0-1E78-4EE3-AE63-1A469943EAE5}">
      <text>
        <r>
          <rPr>
            <b/>
            <sz val="9"/>
            <color indexed="81"/>
            <rFont val="Tahoma"/>
            <family val="2"/>
          </rPr>
          <t>Becky Dzingeleski:</t>
        </r>
        <r>
          <rPr>
            <sz val="9"/>
            <color indexed="81"/>
            <rFont val="Tahoma"/>
            <family val="2"/>
          </rPr>
          <t xml:space="preserve">
Per FOD is a new Unit.  Contributions began in 2018</t>
        </r>
      </text>
    </comment>
    <comment ref="ELB19" authorId="0" shapeId="0" xr:uid="{721EF29F-089B-4055-A826-B06C2C8D3FF0}">
      <text>
        <r>
          <rPr>
            <b/>
            <sz val="9"/>
            <color indexed="81"/>
            <rFont val="Tahoma"/>
            <family val="2"/>
          </rPr>
          <t>Becky Dzingeleski:</t>
        </r>
        <r>
          <rPr>
            <sz val="9"/>
            <color indexed="81"/>
            <rFont val="Tahoma"/>
            <family val="2"/>
          </rPr>
          <t xml:space="preserve">
Per FOD is a new Unit.  Contributions began in 2018</t>
        </r>
      </text>
    </comment>
    <comment ref="ELF19" authorId="0" shapeId="0" xr:uid="{9513E87E-F8D0-475E-AF55-806C87060C6C}">
      <text>
        <r>
          <rPr>
            <b/>
            <sz val="9"/>
            <color indexed="81"/>
            <rFont val="Tahoma"/>
            <family val="2"/>
          </rPr>
          <t>Becky Dzingeleski:</t>
        </r>
        <r>
          <rPr>
            <sz val="9"/>
            <color indexed="81"/>
            <rFont val="Tahoma"/>
            <family val="2"/>
          </rPr>
          <t xml:space="preserve">
Per FOD is a new Unit.  Contributions began in 2018</t>
        </r>
      </text>
    </comment>
    <comment ref="ELJ19" authorId="0" shapeId="0" xr:uid="{21F8DFE8-C775-4F53-81EE-89007AF5AA11}">
      <text>
        <r>
          <rPr>
            <b/>
            <sz val="9"/>
            <color indexed="81"/>
            <rFont val="Tahoma"/>
            <family val="2"/>
          </rPr>
          <t>Becky Dzingeleski:</t>
        </r>
        <r>
          <rPr>
            <sz val="9"/>
            <color indexed="81"/>
            <rFont val="Tahoma"/>
            <family val="2"/>
          </rPr>
          <t xml:space="preserve">
Per FOD is a new Unit.  Contributions began in 2018</t>
        </r>
      </text>
    </comment>
    <comment ref="ELN19" authorId="0" shapeId="0" xr:uid="{8733B3CB-0560-472F-8A83-B08F31DDEFDB}">
      <text>
        <r>
          <rPr>
            <b/>
            <sz val="9"/>
            <color indexed="81"/>
            <rFont val="Tahoma"/>
            <family val="2"/>
          </rPr>
          <t>Becky Dzingeleski:</t>
        </r>
        <r>
          <rPr>
            <sz val="9"/>
            <color indexed="81"/>
            <rFont val="Tahoma"/>
            <family val="2"/>
          </rPr>
          <t xml:space="preserve">
Per FOD is a new Unit.  Contributions began in 2018</t>
        </r>
      </text>
    </comment>
    <comment ref="ELR19" authorId="0" shapeId="0" xr:uid="{0F55F356-F928-4A43-A85A-97B2B09B823F}">
      <text>
        <r>
          <rPr>
            <b/>
            <sz val="9"/>
            <color indexed="81"/>
            <rFont val="Tahoma"/>
            <family val="2"/>
          </rPr>
          <t>Becky Dzingeleski:</t>
        </r>
        <r>
          <rPr>
            <sz val="9"/>
            <color indexed="81"/>
            <rFont val="Tahoma"/>
            <family val="2"/>
          </rPr>
          <t xml:space="preserve">
Per FOD is a new Unit.  Contributions began in 2018</t>
        </r>
      </text>
    </comment>
    <comment ref="ELV19" authorId="0" shapeId="0" xr:uid="{F1564AD5-3A8D-4E97-A7A2-3A50991903F1}">
      <text>
        <r>
          <rPr>
            <b/>
            <sz val="9"/>
            <color indexed="81"/>
            <rFont val="Tahoma"/>
            <family val="2"/>
          </rPr>
          <t>Becky Dzingeleski:</t>
        </r>
        <r>
          <rPr>
            <sz val="9"/>
            <color indexed="81"/>
            <rFont val="Tahoma"/>
            <family val="2"/>
          </rPr>
          <t xml:space="preserve">
Per FOD is a new Unit.  Contributions began in 2018</t>
        </r>
      </text>
    </comment>
    <comment ref="ELZ19" authorId="0" shapeId="0" xr:uid="{0CBEEDF1-F538-47C2-9216-C0D445883465}">
      <text>
        <r>
          <rPr>
            <b/>
            <sz val="9"/>
            <color indexed="81"/>
            <rFont val="Tahoma"/>
            <family val="2"/>
          </rPr>
          <t>Becky Dzingeleski:</t>
        </r>
        <r>
          <rPr>
            <sz val="9"/>
            <color indexed="81"/>
            <rFont val="Tahoma"/>
            <family val="2"/>
          </rPr>
          <t xml:space="preserve">
Per FOD is a new Unit.  Contributions began in 2018</t>
        </r>
      </text>
    </comment>
    <comment ref="EMD19" authorId="0" shapeId="0" xr:uid="{A3E8CA1D-BBCA-44F2-9C72-0A7DEB7A05BB}">
      <text>
        <r>
          <rPr>
            <b/>
            <sz val="9"/>
            <color indexed="81"/>
            <rFont val="Tahoma"/>
            <family val="2"/>
          </rPr>
          <t>Becky Dzingeleski:</t>
        </r>
        <r>
          <rPr>
            <sz val="9"/>
            <color indexed="81"/>
            <rFont val="Tahoma"/>
            <family val="2"/>
          </rPr>
          <t xml:space="preserve">
Per FOD is a new Unit.  Contributions began in 2018</t>
        </r>
      </text>
    </comment>
    <comment ref="EMH19" authorId="0" shapeId="0" xr:uid="{AD44F9AB-D497-4C06-8DBA-A8C8E3D31980}">
      <text>
        <r>
          <rPr>
            <b/>
            <sz val="9"/>
            <color indexed="81"/>
            <rFont val="Tahoma"/>
            <family val="2"/>
          </rPr>
          <t>Becky Dzingeleski:</t>
        </r>
        <r>
          <rPr>
            <sz val="9"/>
            <color indexed="81"/>
            <rFont val="Tahoma"/>
            <family val="2"/>
          </rPr>
          <t xml:space="preserve">
Per FOD is a new Unit.  Contributions began in 2018</t>
        </r>
      </text>
    </comment>
    <comment ref="EML19" authorId="0" shapeId="0" xr:uid="{4501344B-5B36-4D30-9D6A-9FF6FFB34DD8}">
      <text>
        <r>
          <rPr>
            <b/>
            <sz val="9"/>
            <color indexed="81"/>
            <rFont val="Tahoma"/>
            <family val="2"/>
          </rPr>
          <t>Becky Dzingeleski:</t>
        </r>
        <r>
          <rPr>
            <sz val="9"/>
            <color indexed="81"/>
            <rFont val="Tahoma"/>
            <family val="2"/>
          </rPr>
          <t xml:space="preserve">
Per FOD is a new Unit.  Contributions began in 2018</t>
        </r>
      </text>
    </comment>
    <comment ref="EMP19" authorId="0" shapeId="0" xr:uid="{1AABC436-EB4B-4AEA-A287-339E4C01A8BE}">
      <text>
        <r>
          <rPr>
            <b/>
            <sz val="9"/>
            <color indexed="81"/>
            <rFont val="Tahoma"/>
            <family val="2"/>
          </rPr>
          <t>Becky Dzingeleski:</t>
        </r>
        <r>
          <rPr>
            <sz val="9"/>
            <color indexed="81"/>
            <rFont val="Tahoma"/>
            <family val="2"/>
          </rPr>
          <t xml:space="preserve">
Per FOD is a new Unit.  Contributions began in 2018</t>
        </r>
      </text>
    </comment>
    <comment ref="EMT19" authorId="0" shapeId="0" xr:uid="{D81F39CF-0C87-4893-BD54-EF44A5FC7786}">
      <text>
        <r>
          <rPr>
            <b/>
            <sz val="9"/>
            <color indexed="81"/>
            <rFont val="Tahoma"/>
            <family val="2"/>
          </rPr>
          <t>Becky Dzingeleski:</t>
        </r>
        <r>
          <rPr>
            <sz val="9"/>
            <color indexed="81"/>
            <rFont val="Tahoma"/>
            <family val="2"/>
          </rPr>
          <t xml:space="preserve">
Per FOD is a new Unit.  Contributions began in 2018</t>
        </r>
      </text>
    </comment>
    <comment ref="EMX19" authorId="0" shapeId="0" xr:uid="{A107FCF3-4D3F-4E51-9CC8-17A31F193A56}">
      <text>
        <r>
          <rPr>
            <b/>
            <sz val="9"/>
            <color indexed="81"/>
            <rFont val="Tahoma"/>
            <family val="2"/>
          </rPr>
          <t>Becky Dzingeleski:</t>
        </r>
        <r>
          <rPr>
            <sz val="9"/>
            <color indexed="81"/>
            <rFont val="Tahoma"/>
            <family val="2"/>
          </rPr>
          <t xml:space="preserve">
Per FOD is a new Unit.  Contributions began in 2018</t>
        </r>
      </text>
    </comment>
    <comment ref="ENB19" authorId="0" shapeId="0" xr:uid="{B6D28E09-B6B4-4F23-B048-CB9D07AB4E32}">
      <text>
        <r>
          <rPr>
            <b/>
            <sz val="9"/>
            <color indexed="81"/>
            <rFont val="Tahoma"/>
            <family val="2"/>
          </rPr>
          <t>Becky Dzingeleski:</t>
        </r>
        <r>
          <rPr>
            <sz val="9"/>
            <color indexed="81"/>
            <rFont val="Tahoma"/>
            <family val="2"/>
          </rPr>
          <t xml:space="preserve">
Per FOD is a new Unit.  Contributions began in 2018</t>
        </r>
      </text>
    </comment>
    <comment ref="ENF19" authorId="0" shapeId="0" xr:uid="{C71450D7-0AD1-42AC-980B-46B1AA0A0B70}">
      <text>
        <r>
          <rPr>
            <b/>
            <sz val="9"/>
            <color indexed="81"/>
            <rFont val="Tahoma"/>
            <family val="2"/>
          </rPr>
          <t>Becky Dzingeleski:</t>
        </r>
        <r>
          <rPr>
            <sz val="9"/>
            <color indexed="81"/>
            <rFont val="Tahoma"/>
            <family val="2"/>
          </rPr>
          <t xml:space="preserve">
Per FOD is a new Unit.  Contributions began in 2018</t>
        </r>
      </text>
    </comment>
    <comment ref="ENJ19" authorId="0" shapeId="0" xr:uid="{03ED6782-1782-441D-BDB2-AA1811382506}">
      <text>
        <r>
          <rPr>
            <b/>
            <sz val="9"/>
            <color indexed="81"/>
            <rFont val="Tahoma"/>
            <family val="2"/>
          </rPr>
          <t>Becky Dzingeleski:</t>
        </r>
        <r>
          <rPr>
            <sz val="9"/>
            <color indexed="81"/>
            <rFont val="Tahoma"/>
            <family val="2"/>
          </rPr>
          <t xml:space="preserve">
Per FOD is a new Unit.  Contributions began in 2018</t>
        </r>
      </text>
    </comment>
    <comment ref="ENN19" authorId="0" shapeId="0" xr:uid="{E7622D4E-7192-4D87-9EB9-EC41FC430658}">
      <text>
        <r>
          <rPr>
            <b/>
            <sz val="9"/>
            <color indexed="81"/>
            <rFont val="Tahoma"/>
            <family val="2"/>
          </rPr>
          <t>Becky Dzingeleski:</t>
        </r>
        <r>
          <rPr>
            <sz val="9"/>
            <color indexed="81"/>
            <rFont val="Tahoma"/>
            <family val="2"/>
          </rPr>
          <t xml:space="preserve">
Per FOD is a new Unit.  Contributions began in 2018</t>
        </r>
      </text>
    </comment>
    <comment ref="ENR19" authorId="0" shapeId="0" xr:uid="{54A50ACB-EC7C-4708-873B-C9192940DFFA}">
      <text>
        <r>
          <rPr>
            <b/>
            <sz val="9"/>
            <color indexed="81"/>
            <rFont val="Tahoma"/>
            <family val="2"/>
          </rPr>
          <t>Becky Dzingeleski:</t>
        </r>
        <r>
          <rPr>
            <sz val="9"/>
            <color indexed="81"/>
            <rFont val="Tahoma"/>
            <family val="2"/>
          </rPr>
          <t xml:space="preserve">
Per FOD is a new Unit.  Contributions began in 2018</t>
        </r>
      </text>
    </comment>
    <comment ref="ENV19" authorId="0" shapeId="0" xr:uid="{3F2D6186-78F1-4EE7-996E-2717BCF70BBC}">
      <text>
        <r>
          <rPr>
            <b/>
            <sz val="9"/>
            <color indexed="81"/>
            <rFont val="Tahoma"/>
            <family val="2"/>
          </rPr>
          <t>Becky Dzingeleski:</t>
        </r>
        <r>
          <rPr>
            <sz val="9"/>
            <color indexed="81"/>
            <rFont val="Tahoma"/>
            <family val="2"/>
          </rPr>
          <t xml:space="preserve">
Per FOD is a new Unit.  Contributions began in 2018</t>
        </r>
      </text>
    </comment>
    <comment ref="ENZ19" authorId="0" shapeId="0" xr:uid="{AEACADF2-6CAA-47A8-AAFD-A8EAE39CC720}">
      <text>
        <r>
          <rPr>
            <b/>
            <sz val="9"/>
            <color indexed="81"/>
            <rFont val="Tahoma"/>
            <family val="2"/>
          </rPr>
          <t>Becky Dzingeleski:</t>
        </r>
        <r>
          <rPr>
            <sz val="9"/>
            <color indexed="81"/>
            <rFont val="Tahoma"/>
            <family val="2"/>
          </rPr>
          <t xml:space="preserve">
Per FOD is a new Unit.  Contributions began in 2018</t>
        </r>
      </text>
    </comment>
    <comment ref="EOD19" authorId="0" shapeId="0" xr:uid="{572B3220-AF39-43BC-A525-B75F5B87444B}">
      <text>
        <r>
          <rPr>
            <b/>
            <sz val="9"/>
            <color indexed="81"/>
            <rFont val="Tahoma"/>
            <family val="2"/>
          </rPr>
          <t>Becky Dzingeleski:</t>
        </r>
        <r>
          <rPr>
            <sz val="9"/>
            <color indexed="81"/>
            <rFont val="Tahoma"/>
            <family val="2"/>
          </rPr>
          <t xml:space="preserve">
Per FOD is a new Unit.  Contributions began in 2018</t>
        </r>
      </text>
    </comment>
    <comment ref="EOH19" authorId="0" shapeId="0" xr:uid="{74BB1D43-1723-49B3-A3BE-70E5C1CE9D6A}">
      <text>
        <r>
          <rPr>
            <b/>
            <sz val="9"/>
            <color indexed="81"/>
            <rFont val="Tahoma"/>
            <family val="2"/>
          </rPr>
          <t>Becky Dzingeleski:</t>
        </r>
        <r>
          <rPr>
            <sz val="9"/>
            <color indexed="81"/>
            <rFont val="Tahoma"/>
            <family val="2"/>
          </rPr>
          <t xml:space="preserve">
Per FOD is a new Unit.  Contributions began in 2018</t>
        </r>
      </text>
    </comment>
    <comment ref="EOL19" authorId="0" shapeId="0" xr:uid="{7FF6BBAE-36D3-4DEA-A704-D8E4CDEEF2AC}">
      <text>
        <r>
          <rPr>
            <b/>
            <sz val="9"/>
            <color indexed="81"/>
            <rFont val="Tahoma"/>
            <family val="2"/>
          </rPr>
          <t>Becky Dzingeleski:</t>
        </r>
        <r>
          <rPr>
            <sz val="9"/>
            <color indexed="81"/>
            <rFont val="Tahoma"/>
            <family val="2"/>
          </rPr>
          <t xml:space="preserve">
Per FOD is a new Unit.  Contributions began in 2018</t>
        </r>
      </text>
    </comment>
    <comment ref="EOP19" authorId="0" shapeId="0" xr:uid="{CC66B294-8ADA-4277-BF7A-363DA80B5D4B}">
      <text>
        <r>
          <rPr>
            <b/>
            <sz val="9"/>
            <color indexed="81"/>
            <rFont val="Tahoma"/>
            <family val="2"/>
          </rPr>
          <t>Becky Dzingeleski:</t>
        </r>
        <r>
          <rPr>
            <sz val="9"/>
            <color indexed="81"/>
            <rFont val="Tahoma"/>
            <family val="2"/>
          </rPr>
          <t xml:space="preserve">
Per FOD is a new Unit.  Contributions began in 2018</t>
        </r>
      </text>
    </comment>
    <comment ref="EOT19" authorId="0" shapeId="0" xr:uid="{02BC8867-F32A-4E65-ABDA-7D84402288EB}">
      <text>
        <r>
          <rPr>
            <b/>
            <sz val="9"/>
            <color indexed="81"/>
            <rFont val="Tahoma"/>
            <family val="2"/>
          </rPr>
          <t>Becky Dzingeleski:</t>
        </r>
        <r>
          <rPr>
            <sz val="9"/>
            <color indexed="81"/>
            <rFont val="Tahoma"/>
            <family val="2"/>
          </rPr>
          <t xml:space="preserve">
Per FOD is a new Unit.  Contributions began in 2018</t>
        </r>
      </text>
    </comment>
    <comment ref="EOX19" authorId="0" shapeId="0" xr:uid="{B21B9839-78EA-4C37-84DF-7FC0D07C3D2C}">
      <text>
        <r>
          <rPr>
            <b/>
            <sz val="9"/>
            <color indexed="81"/>
            <rFont val="Tahoma"/>
            <family val="2"/>
          </rPr>
          <t>Becky Dzingeleski:</t>
        </r>
        <r>
          <rPr>
            <sz val="9"/>
            <color indexed="81"/>
            <rFont val="Tahoma"/>
            <family val="2"/>
          </rPr>
          <t xml:space="preserve">
Per FOD is a new Unit.  Contributions began in 2018</t>
        </r>
      </text>
    </comment>
    <comment ref="EPB19" authorId="0" shapeId="0" xr:uid="{2A1FE7A5-F513-495B-B3ED-BAC113005221}">
      <text>
        <r>
          <rPr>
            <b/>
            <sz val="9"/>
            <color indexed="81"/>
            <rFont val="Tahoma"/>
            <family val="2"/>
          </rPr>
          <t>Becky Dzingeleski:</t>
        </r>
        <r>
          <rPr>
            <sz val="9"/>
            <color indexed="81"/>
            <rFont val="Tahoma"/>
            <family val="2"/>
          </rPr>
          <t xml:space="preserve">
Per FOD is a new Unit.  Contributions began in 2018</t>
        </r>
      </text>
    </comment>
    <comment ref="EPF19" authorId="0" shapeId="0" xr:uid="{97E6FD31-3BBD-4FA3-B321-4E370193C32E}">
      <text>
        <r>
          <rPr>
            <b/>
            <sz val="9"/>
            <color indexed="81"/>
            <rFont val="Tahoma"/>
            <family val="2"/>
          </rPr>
          <t>Becky Dzingeleski:</t>
        </r>
        <r>
          <rPr>
            <sz val="9"/>
            <color indexed="81"/>
            <rFont val="Tahoma"/>
            <family val="2"/>
          </rPr>
          <t xml:space="preserve">
Per FOD is a new Unit.  Contributions began in 2018</t>
        </r>
      </text>
    </comment>
    <comment ref="EPJ19" authorId="0" shapeId="0" xr:uid="{A7C3AA8F-C3DF-4A46-A7D4-CB77667DA6A7}">
      <text>
        <r>
          <rPr>
            <b/>
            <sz val="9"/>
            <color indexed="81"/>
            <rFont val="Tahoma"/>
            <family val="2"/>
          </rPr>
          <t>Becky Dzingeleski:</t>
        </r>
        <r>
          <rPr>
            <sz val="9"/>
            <color indexed="81"/>
            <rFont val="Tahoma"/>
            <family val="2"/>
          </rPr>
          <t xml:space="preserve">
Per FOD is a new Unit.  Contributions began in 2018</t>
        </r>
      </text>
    </comment>
    <comment ref="EPN19" authorId="0" shapeId="0" xr:uid="{E8881587-F879-43C8-A50A-EAEAEEADDCA4}">
      <text>
        <r>
          <rPr>
            <b/>
            <sz val="9"/>
            <color indexed="81"/>
            <rFont val="Tahoma"/>
            <family val="2"/>
          </rPr>
          <t>Becky Dzingeleski:</t>
        </r>
        <r>
          <rPr>
            <sz val="9"/>
            <color indexed="81"/>
            <rFont val="Tahoma"/>
            <family val="2"/>
          </rPr>
          <t xml:space="preserve">
Per FOD is a new Unit.  Contributions began in 2018</t>
        </r>
      </text>
    </comment>
    <comment ref="EPR19" authorId="0" shapeId="0" xr:uid="{14B8F9AC-A536-48BD-BFD2-076ECCC49309}">
      <text>
        <r>
          <rPr>
            <b/>
            <sz val="9"/>
            <color indexed="81"/>
            <rFont val="Tahoma"/>
            <family val="2"/>
          </rPr>
          <t>Becky Dzingeleski:</t>
        </r>
        <r>
          <rPr>
            <sz val="9"/>
            <color indexed="81"/>
            <rFont val="Tahoma"/>
            <family val="2"/>
          </rPr>
          <t xml:space="preserve">
Per FOD is a new Unit.  Contributions began in 2018</t>
        </r>
      </text>
    </comment>
    <comment ref="EPV19" authorId="0" shapeId="0" xr:uid="{24774D58-C147-425F-8314-D82AAA8940A5}">
      <text>
        <r>
          <rPr>
            <b/>
            <sz val="9"/>
            <color indexed="81"/>
            <rFont val="Tahoma"/>
            <family val="2"/>
          </rPr>
          <t>Becky Dzingeleski:</t>
        </r>
        <r>
          <rPr>
            <sz val="9"/>
            <color indexed="81"/>
            <rFont val="Tahoma"/>
            <family val="2"/>
          </rPr>
          <t xml:space="preserve">
Per FOD is a new Unit.  Contributions began in 2018</t>
        </r>
      </text>
    </comment>
    <comment ref="EPZ19" authorId="0" shapeId="0" xr:uid="{8644872E-134A-4372-8F4C-68D0060B9542}">
      <text>
        <r>
          <rPr>
            <b/>
            <sz val="9"/>
            <color indexed="81"/>
            <rFont val="Tahoma"/>
            <family val="2"/>
          </rPr>
          <t>Becky Dzingeleski:</t>
        </r>
        <r>
          <rPr>
            <sz val="9"/>
            <color indexed="81"/>
            <rFont val="Tahoma"/>
            <family val="2"/>
          </rPr>
          <t xml:space="preserve">
Per FOD is a new Unit.  Contributions began in 2018</t>
        </r>
      </text>
    </comment>
    <comment ref="EQD19" authorId="0" shapeId="0" xr:uid="{09C7001D-EFF4-40B1-9E86-164EFEACC8C1}">
      <text>
        <r>
          <rPr>
            <b/>
            <sz val="9"/>
            <color indexed="81"/>
            <rFont val="Tahoma"/>
            <family val="2"/>
          </rPr>
          <t>Becky Dzingeleski:</t>
        </r>
        <r>
          <rPr>
            <sz val="9"/>
            <color indexed="81"/>
            <rFont val="Tahoma"/>
            <family val="2"/>
          </rPr>
          <t xml:space="preserve">
Per FOD is a new Unit.  Contributions began in 2018</t>
        </r>
      </text>
    </comment>
    <comment ref="EQH19" authorId="0" shapeId="0" xr:uid="{200D28DB-76C4-4013-AF94-684D31587D67}">
      <text>
        <r>
          <rPr>
            <b/>
            <sz val="9"/>
            <color indexed="81"/>
            <rFont val="Tahoma"/>
            <family val="2"/>
          </rPr>
          <t>Becky Dzingeleski:</t>
        </r>
        <r>
          <rPr>
            <sz val="9"/>
            <color indexed="81"/>
            <rFont val="Tahoma"/>
            <family val="2"/>
          </rPr>
          <t xml:space="preserve">
Per FOD is a new Unit.  Contributions began in 2018</t>
        </r>
      </text>
    </comment>
    <comment ref="EQL19" authorId="0" shapeId="0" xr:uid="{E74316E2-70BF-43C5-9257-7C6DF79997CC}">
      <text>
        <r>
          <rPr>
            <b/>
            <sz val="9"/>
            <color indexed="81"/>
            <rFont val="Tahoma"/>
            <family val="2"/>
          </rPr>
          <t>Becky Dzingeleski:</t>
        </r>
        <r>
          <rPr>
            <sz val="9"/>
            <color indexed="81"/>
            <rFont val="Tahoma"/>
            <family val="2"/>
          </rPr>
          <t xml:space="preserve">
Per FOD is a new Unit.  Contributions began in 2018</t>
        </r>
      </text>
    </comment>
    <comment ref="EQP19" authorId="0" shapeId="0" xr:uid="{A1265A1F-2F96-4903-9ED1-A981B84640B1}">
      <text>
        <r>
          <rPr>
            <b/>
            <sz val="9"/>
            <color indexed="81"/>
            <rFont val="Tahoma"/>
            <family val="2"/>
          </rPr>
          <t>Becky Dzingeleski:</t>
        </r>
        <r>
          <rPr>
            <sz val="9"/>
            <color indexed="81"/>
            <rFont val="Tahoma"/>
            <family val="2"/>
          </rPr>
          <t xml:space="preserve">
Per FOD is a new Unit.  Contributions began in 2018</t>
        </r>
      </text>
    </comment>
    <comment ref="EQT19" authorId="0" shapeId="0" xr:uid="{2EC02D36-ED8E-4574-91D7-D9296B8A408A}">
      <text>
        <r>
          <rPr>
            <b/>
            <sz val="9"/>
            <color indexed="81"/>
            <rFont val="Tahoma"/>
            <family val="2"/>
          </rPr>
          <t>Becky Dzingeleski:</t>
        </r>
        <r>
          <rPr>
            <sz val="9"/>
            <color indexed="81"/>
            <rFont val="Tahoma"/>
            <family val="2"/>
          </rPr>
          <t xml:space="preserve">
Per FOD is a new Unit.  Contributions began in 2018</t>
        </r>
      </text>
    </comment>
    <comment ref="EQX19" authorId="0" shapeId="0" xr:uid="{A8BD94A4-52B2-47C6-8A2D-33AE12913684}">
      <text>
        <r>
          <rPr>
            <b/>
            <sz val="9"/>
            <color indexed="81"/>
            <rFont val="Tahoma"/>
            <family val="2"/>
          </rPr>
          <t>Becky Dzingeleski:</t>
        </r>
        <r>
          <rPr>
            <sz val="9"/>
            <color indexed="81"/>
            <rFont val="Tahoma"/>
            <family val="2"/>
          </rPr>
          <t xml:space="preserve">
Per FOD is a new Unit.  Contributions began in 2018</t>
        </r>
      </text>
    </comment>
    <comment ref="ERB19" authorId="0" shapeId="0" xr:uid="{3461EA16-D3A0-4DC1-B058-1A046A84608F}">
      <text>
        <r>
          <rPr>
            <b/>
            <sz val="9"/>
            <color indexed="81"/>
            <rFont val="Tahoma"/>
            <family val="2"/>
          </rPr>
          <t>Becky Dzingeleski:</t>
        </r>
        <r>
          <rPr>
            <sz val="9"/>
            <color indexed="81"/>
            <rFont val="Tahoma"/>
            <family val="2"/>
          </rPr>
          <t xml:space="preserve">
Per FOD is a new Unit.  Contributions began in 2018</t>
        </r>
      </text>
    </comment>
    <comment ref="ERF19" authorId="0" shapeId="0" xr:uid="{DF13A921-8F20-4F4C-83EF-380C55028D38}">
      <text>
        <r>
          <rPr>
            <b/>
            <sz val="9"/>
            <color indexed="81"/>
            <rFont val="Tahoma"/>
            <family val="2"/>
          </rPr>
          <t>Becky Dzingeleski:</t>
        </r>
        <r>
          <rPr>
            <sz val="9"/>
            <color indexed="81"/>
            <rFont val="Tahoma"/>
            <family val="2"/>
          </rPr>
          <t xml:space="preserve">
Per FOD is a new Unit.  Contributions began in 2018</t>
        </r>
      </text>
    </comment>
    <comment ref="ERJ19" authorId="0" shapeId="0" xr:uid="{FF0ED30C-596A-4258-959B-119555794E30}">
      <text>
        <r>
          <rPr>
            <b/>
            <sz val="9"/>
            <color indexed="81"/>
            <rFont val="Tahoma"/>
            <family val="2"/>
          </rPr>
          <t>Becky Dzingeleski:</t>
        </r>
        <r>
          <rPr>
            <sz val="9"/>
            <color indexed="81"/>
            <rFont val="Tahoma"/>
            <family val="2"/>
          </rPr>
          <t xml:space="preserve">
Per FOD is a new Unit.  Contributions began in 2018</t>
        </r>
      </text>
    </comment>
    <comment ref="ERN19" authorId="0" shapeId="0" xr:uid="{EDF0DE5B-F402-4EC5-81B3-8F2E0DE8E752}">
      <text>
        <r>
          <rPr>
            <b/>
            <sz val="9"/>
            <color indexed="81"/>
            <rFont val="Tahoma"/>
            <family val="2"/>
          </rPr>
          <t>Becky Dzingeleski:</t>
        </r>
        <r>
          <rPr>
            <sz val="9"/>
            <color indexed="81"/>
            <rFont val="Tahoma"/>
            <family val="2"/>
          </rPr>
          <t xml:space="preserve">
Per FOD is a new Unit.  Contributions began in 2018</t>
        </r>
      </text>
    </comment>
    <comment ref="ERR19" authorId="0" shapeId="0" xr:uid="{00E7F064-4433-4A6C-99A3-02D367A12290}">
      <text>
        <r>
          <rPr>
            <b/>
            <sz val="9"/>
            <color indexed="81"/>
            <rFont val="Tahoma"/>
            <family val="2"/>
          </rPr>
          <t>Becky Dzingeleski:</t>
        </r>
        <r>
          <rPr>
            <sz val="9"/>
            <color indexed="81"/>
            <rFont val="Tahoma"/>
            <family val="2"/>
          </rPr>
          <t xml:space="preserve">
Per FOD is a new Unit.  Contributions began in 2018</t>
        </r>
      </text>
    </comment>
    <comment ref="ERV19" authorId="0" shapeId="0" xr:uid="{2C01B421-0695-4EC1-9440-DF8968E4FA6E}">
      <text>
        <r>
          <rPr>
            <b/>
            <sz val="9"/>
            <color indexed="81"/>
            <rFont val="Tahoma"/>
            <family val="2"/>
          </rPr>
          <t>Becky Dzingeleski:</t>
        </r>
        <r>
          <rPr>
            <sz val="9"/>
            <color indexed="81"/>
            <rFont val="Tahoma"/>
            <family val="2"/>
          </rPr>
          <t xml:space="preserve">
Per FOD is a new Unit.  Contributions began in 2018</t>
        </r>
      </text>
    </comment>
    <comment ref="ERZ19" authorId="0" shapeId="0" xr:uid="{0DA84E1F-26D7-461D-9B91-02A41D56A0D2}">
      <text>
        <r>
          <rPr>
            <b/>
            <sz val="9"/>
            <color indexed="81"/>
            <rFont val="Tahoma"/>
            <family val="2"/>
          </rPr>
          <t>Becky Dzingeleski:</t>
        </r>
        <r>
          <rPr>
            <sz val="9"/>
            <color indexed="81"/>
            <rFont val="Tahoma"/>
            <family val="2"/>
          </rPr>
          <t xml:space="preserve">
Per FOD is a new Unit.  Contributions began in 2018</t>
        </r>
      </text>
    </comment>
    <comment ref="ESD19" authorId="0" shapeId="0" xr:uid="{0F0F40C2-D82E-4EE5-BD19-864D6A813305}">
      <text>
        <r>
          <rPr>
            <b/>
            <sz val="9"/>
            <color indexed="81"/>
            <rFont val="Tahoma"/>
            <family val="2"/>
          </rPr>
          <t>Becky Dzingeleski:</t>
        </r>
        <r>
          <rPr>
            <sz val="9"/>
            <color indexed="81"/>
            <rFont val="Tahoma"/>
            <family val="2"/>
          </rPr>
          <t xml:space="preserve">
Per FOD is a new Unit.  Contributions began in 2018</t>
        </r>
      </text>
    </comment>
    <comment ref="ESH19" authorId="0" shapeId="0" xr:uid="{6BC8D0E4-F90F-44D3-86C4-D1711577644E}">
      <text>
        <r>
          <rPr>
            <b/>
            <sz val="9"/>
            <color indexed="81"/>
            <rFont val="Tahoma"/>
            <family val="2"/>
          </rPr>
          <t>Becky Dzingeleski:</t>
        </r>
        <r>
          <rPr>
            <sz val="9"/>
            <color indexed="81"/>
            <rFont val="Tahoma"/>
            <family val="2"/>
          </rPr>
          <t xml:space="preserve">
Per FOD is a new Unit.  Contributions began in 2018</t>
        </r>
      </text>
    </comment>
    <comment ref="ESL19" authorId="0" shapeId="0" xr:uid="{2BA383EF-5BFF-494C-ADEC-657272CBE88A}">
      <text>
        <r>
          <rPr>
            <b/>
            <sz val="9"/>
            <color indexed="81"/>
            <rFont val="Tahoma"/>
            <family val="2"/>
          </rPr>
          <t>Becky Dzingeleski:</t>
        </r>
        <r>
          <rPr>
            <sz val="9"/>
            <color indexed="81"/>
            <rFont val="Tahoma"/>
            <family val="2"/>
          </rPr>
          <t xml:space="preserve">
Per FOD is a new Unit.  Contributions began in 2018</t>
        </r>
      </text>
    </comment>
    <comment ref="ESP19" authorId="0" shapeId="0" xr:uid="{F867EC57-73BA-4FC7-9A9A-29A986220C0A}">
      <text>
        <r>
          <rPr>
            <b/>
            <sz val="9"/>
            <color indexed="81"/>
            <rFont val="Tahoma"/>
            <family val="2"/>
          </rPr>
          <t>Becky Dzingeleski:</t>
        </r>
        <r>
          <rPr>
            <sz val="9"/>
            <color indexed="81"/>
            <rFont val="Tahoma"/>
            <family val="2"/>
          </rPr>
          <t xml:space="preserve">
Per FOD is a new Unit.  Contributions began in 2018</t>
        </r>
      </text>
    </comment>
    <comment ref="EST19" authorId="0" shapeId="0" xr:uid="{D863B5E4-3FE7-4049-812D-A5B2A4DD8CD3}">
      <text>
        <r>
          <rPr>
            <b/>
            <sz val="9"/>
            <color indexed="81"/>
            <rFont val="Tahoma"/>
            <family val="2"/>
          </rPr>
          <t>Becky Dzingeleski:</t>
        </r>
        <r>
          <rPr>
            <sz val="9"/>
            <color indexed="81"/>
            <rFont val="Tahoma"/>
            <family val="2"/>
          </rPr>
          <t xml:space="preserve">
Per FOD is a new Unit.  Contributions began in 2018</t>
        </r>
      </text>
    </comment>
    <comment ref="ESX19" authorId="0" shapeId="0" xr:uid="{3F098919-41C0-40A7-A10A-C4FAF175DB67}">
      <text>
        <r>
          <rPr>
            <b/>
            <sz val="9"/>
            <color indexed="81"/>
            <rFont val="Tahoma"/>
            <family val="2"/>
          </rPr>
          <t>Becky Dzingeleski:</t>
        </r>
        <r>
          <rPr>
            <sz val="9"/>
            <color indexed="81"/>
            <rFont val="Tahoma"/>
            <family val="2"/>
          </rPr>
          <t xml:space="preserve">
Per FOD is a new Unit.  Contributions began in 2018</t>
        </r>
      </text>
    </comment>
    <comment ref="ETB19" authorId="0" shapeId="0" xr:uid="{51B290FA-6249-42AF-AF80-6F0310B30832}">
      <text>
        <r>
          <rPr>
            <b/>
            <sz val="9"/>
            <color indexed="81"/>
            <rFont val="Tahoma"/>
            <family val="2"/>
          </rPr>
          <t>Becky Dzingeleski:</t>
        </r>
        <r>
          <rPr>
            <sz val="9"/>
            <color indexed="81"/>
            <rFont val="Tahoma"/>
            <family val="2"/>
          </rPr>
          <t xml:space="preserve">
Per FOD is a new Unit.  Contributions began in 2018</t>
        </r>
      </text>
    </comment>
    <comment ref="ETF19" authorId="0" shapeId="0" xr:uid="{8F9A6E47-3115-4DFF-96B1-D28F4449D57E}">
      <text>
        <r>
          <rPr>
            <b/>
            <sz val="9"/>
            <color indexed="81"/>
            <rFont val="Tahoma"/>
            <family val="2"/>
          </rPr>
          <t>Becky Dzingeleski:</t>
        </r>
        <r>
          <rPr>
            <sz val="9"/>
            <color indexed="81"/>
            <rFont val="Tahoma"/>
            <family val="2"/>
          </rPr>
          <t xml:space="preserve">
Per FOD is a new Unit.  Contributions began in 2018</t>
        </r>
      </text>
    </comment>
    <comment ref="ETJ19" authorId="0" shapeId="0" xr:uid="{7F6CC207-B480-4A0E-969C-4621BC1D9F3C}">
      <text>
        <r>
          <rPr>
            <b/>
            <sz val="9"/>
            <color indexed="81"/>
            <rFont val="Tahoma"/>
            <family val="2"/>
          </rPr>
          <t>Becky Dzingeleski:</t>
        </r>
        <r>
          <rPr>
            <sz val="9"/>
            <color indexed="81"/>
            <rFont val="Tahoma"/>
            <family val="2"/>
          </rPr>
          <t xml:space="preserve">
Per FOD is a new Unit.  Contributions began in 2018</t>
        </r>
      </text>
    </comment>
    <comment ref="ETN19" authorId="0" shapeId="0" xr:uid="{CD140336-AC23-4651-8951-5AD33B5A28CB}">
      <text>
        <r>
          <rPr>
            <b/>
            <sz val="9"/>
            <color indexed="81"/>
            <rFont val="Tahoma"/>
            <family val="2"/>
          </rPr>
          <t>Becky Dzingeleski:</t>
        </r>
        <r>
          <rPr>
            <sz val="9"/>
            <color indexed="81"/>
            <rFont val="Tahoma"/>
            <family val="2"/>
          </rPr>
          <t xml:space="preserve">
Per FOD is a new Unit.  Contributions began in 2018</t>
        </r>
      </text>
    </comment>
    <comment ref="ETR19" authorId="0" shapeId="0" xr:uid="{D44F2888-2E5E-449D-9299-95669671F66F}">
      <text>
        <r>
          <rPr>
            <b/>
            <sz val="9"/>
            <color indexed="81"/>
            <rFont val="Tahoma"/>
            <family val="2"/>
          </rPr>
          <t>Becky Dzingeleski:</t>
        </r>
        <r>
          <rPr>
            <sz val="9"/>
            <color indexed="81"/>
            <rFont val="Tahoma"/>
            <family val="2"/>
          </rPr>
          <t xml:space="preserve">
Per FOD is a new Unit.  Contributions began in 2018</t>
        </r>
      </text>
    </comment>
    <comment ref="ETV19" authorId="0" shapeId="0" xr:uid="{C70F28B5-49D9-4962-9B73-ED46CC29F3BC}">
      <text>
        <r>
          <rPr>
            <b/>
            <sz val="9"/>
            <color indexed="81"/>
            <rFont val="Tahoma"/>
            <family val="2"/>
          </rPr>
          <t>Becky Dzingeleski:</t>
        </r>
        <r>
          <rPr>
            <sz val="9"/>
            <color indexed="81"/>
            <rFont val="Tahoma"/>
            <family val="2"/>
          </rPr>
          <t xml:space="preserve">
Per FOD is a new Unit.  Contributions began in 2018</t>
        </r>
      </text>
    </comment>
    <comment ref="ETZ19" authorId="0" shapeId="0" xr:uid="{D1B729BB-6F95-4D72-8378-315A3EEE9535}">
      <text>
        <r>
          <rPr>
            <b/>
            <sz val="9"/>
            <color indexed="81"/>
            <rFont val="Tahoma"/>
            <family val="2"/>
          </rPr>
          <t>Becky Dzingeleski:</t>
        </r>
        <r>
          <rPr>
            <sz val="9"/>
            <color indexed="81"/>
            <rFont val="Tahoma"/>
            <family val="2"/>
          </rPr>
          <t xml:space="preserve">
Per FOD is a new Unit.  Contributions began in 2018</t>
        </r>
      </text>
    </comment>
    <comment ref="EUD19" authorId="0" shapeId="0" xr:uid="{3421F7E3-B8E5-43EF-AA54-12225116F383}">
      <text>
        <r>
          <rPr>
            <b/>
            <sz val="9"/>
            <color indexed="81"/>
            <rFont val="Tahoma"/>
            <family val="2"/>
          </rPr>
          <t>Becky Dzingeleski:</t>
        </r>
        <r>
          <rPr>
            <sz val="9"/>
            <color indexed="81"/>
            <rFont val="Tahoma"/>
            <family val="2"/>
          </rPr>
          <t xml:space="preserve">
Per FOD is a new Unit.  Contributions began in 2018</t>
        </r>
      </text>
    </comment>
    <comment ref="EUH19" authorId="0" shapeId="0" xr:uid="{6B5F1B11-7F31-4E30-8F35-BCE567FC6710}">
      <text>
        <r>
          <rPr>
            <b/>
            <sz val="9"/>
            <color indexed="81"/>
            <rFont val="Tahoma"/>
            <family val="2"/>
          </rPr>
          <t>Becky Dzingeleski:</t>
        </r>
        <r>
          <rPr>
            <sz val="9"/>
            <color indexed="81"/>
            <rFont val="Tahoma"/>
            <family val="2"/>
          </rPr>
          <t xml:space="preserve">
Per FOD is a new Unit.  Contributions began in 2018</t>
        </r>
      </text>
    </comment>
    <comment ref="EUL19" authorId="0" shapeId="0" xr:uid="{6D9C1984-DD21-4CE9-BBAD-8D24407BCB0E}">
      <text>
        <r>
          <rPr>
            <b/>
            <sz val="9"/>
            <color indexed="81"/>
            <rFont val="Tahoma"/>
            <family val="2"/>
          </rPr>
          <t>Becky Dzingeleski:</t>
        </r>
        <r>
          <rPr>
            <sz val="9"/>
            <color indexed="81"/>
            <rFont val="Tahoma"/>
            <family val="2"/>
          </rPr>
          <t xml:space="preserve">
Per FOD is a new Unit.  Contributions began in 2018</t>
        </r>
      </text>
    </comment>
    <comment ref="EUP19" authorId="0" shapeId="0" xr:uid="{F07050EE-2329-442F-9688-CBB9AA183E38}">
      <text>
        <r>
          <rPr>
            <b/>
            <sz val="9"/>
            <color indexed="81"/>
            <rFont val="Tahoma"/>
            <family val="2"/>
          </rPr>
          <t>Becky Dzingeleski:</t>
        </r>
        <r>
          <rPr>
            <sz val="9"/>
            <color indexed="81"/>
            <rFont val="Tahoma"/>
            <family val="2"/>
          </rPr>
          <t xml:space="preserve">
Per FOD is a new Unit.  Contributions began in 2018</t>
        </r>
      </text>
    </comment>
    <comment ref="EUT19" authorId="0" shapeId="0" xr:uid="{7A37EF14-2983-4F83-9861-D97E4A12F901}">
      <text>
        <r>
          <rPr>
            <b/>
            <sz val="9"/>
            <color indexed="81"/>
            <rFont val="Tahoma"/>
            <family val="2"/>
          </rPr>
          <t>Becky Dzingeleski:</t>
        </r>
        <r>
          <rPr>
            <sz val="9"/>
            <color indexed="81"/>
            <rFont val="Tahoma"/>
            <family val="2"/>
          </rPr>
          <t xml:space="preserve">
Per FOD is a new Unit.  Contributions began in 2018</t>
        </r>
      </text>
    </comment>
    <comment ref="EUX19" authorId="0" shapeId="0" xr:uid="{30AE8A93-A0A7-408F-B477-7C7374F3C4F8}">
      <text>
        <r>
          <rPr>
            <b/>
            <sz val="9"/>
            <color indexed="81"/>
            <rFont val="Tahoma"/>
            <family val="2"/>
          </rPr>
          <t>Becky Dzingeleski:</t>
        </r>
        <r>
          <rPr>
            <sz val="9"/>
            <color indexed="81"/>
            <rFont val="Tahoma"/>
            <family val="2"/>
          </rPr>
          <t xml:space="preserve">
Per FOD is a new Unit.  Contributions began in 2018</t>
        </r>
      </text>
    </comment>
    <comment ref="EVB19" authorId="0" shapeId="0" xr:uid="{5EAF11A6-C11F-4D36-8BED-7A5AFDEACE48}">
      <text>
        <r>
          <rPr>
            <b/>
            <sz val="9"/>
            <color indexed="81"/>
            <rFont val="Tahoma"/>
            <family val="2"/>
          </rPr>
          <t>Becky Dzingeleski:</t>
        </r>
        <r>
          <rPr>
            <sz val="9"/>
            <color indexed="81"/>
            <rFont val="Tahoma"/>
            <family val="2"/>
          </rPr>
          <t xml:space="preserve">
Per FOD is a new Unit.  Contributions began in 2018</t>
        </r>
      </text>
    </comment>
    <comment ref="EVF19" authorId="0" shapeId="0" xr:uid="{68DD0372-7A91-4E21-9146-B2283C56F657}">
      <text>
        <r>
          <rPr>
            <b/>
            <sz val="9"/>
            <color indexed="81"/>
            <rFont val="Tahoma"/>
            <family val="2"/>
          </rPr>
          <t>Becky Dzingeleski:</t>
        </r>
        <r>
          <rPr>
            <sz val="9"/>
            <color indexed="81"/>
            <rFont val="Tahoma"/>
            <family val="2"/>
          </rPr>
          <t xml:space="preserve">
Per FOD is a new Unit.  Contributions began in 2018</t>
        </r>
      </text>
    </comment>
    <comment ref="EVJ19" authorId="0" shapeId="0" xr:uid="{370451A1-D890-448F-A3CB-E7DBC78630AD}">
      <text>
        <r>
          <rPr>
            <b/>
            <sz val="9"/>
            <color indexed="81"/>
            <rFont val="Tahoma"/>
            <family val="2"/>
          </rPr>
          <t>Becky Dzingeleski:</t>
        </r>
        <r>
          <rPr>
            <sz val="9"/>
            <color indexed="81"/>
            <rFont val="Tahoma"/>
            <family val="2"/>
          </rPr>
          <t xml:space="preserve">
Per FOD is a new Unit.  Contributions began in 2018</t>
        </r>
      </text>
    </comment>
    <comment ref="EVN19" authorId="0" shapeId="0" xr:uid="{CE6E2787-247A-4983-8ED2-B11CCEC2EBA6}">
      <text>
        <r>
          <rPr>
            <b/>
            <sz val="9"/>
            <color indexed="81"/>
            <rFont val="Tahoma"/>
            <family val="2"/>
          </rPr>
          <t>Becky Dzingeleski:</t>
        </r>
        <r>
          <rPr>
            <sz val="9"/>
            <color indexed="81"/>
            <rFont val="Tahoma"/>
            <family val="2"/>
          </rPr>
          <t xml:space="preserve">
Per FOD is a new Unit.  Contributions began in 2018</t>
        </r>
      </text>
    </comment>
    <comment ref="EVR19" authorId="0" shapeId="0" xr:uid="{AD33601E-C97A-4146-AC43-E5648A32CBE1}">
      <text>
        <r>
          <rPr>
            <b/>
            <sz val="9"/>
            <color indexed="81"/>
            <rFont val="Tahoma"/>
            <family val="2"/>
          </rPr>
          <t>Becky Dzingeleski:</t>
        </r>
        <r>
          <rPr>
            <sz val="9"/>
            <color indexed="81"/>
            <rFont val="Tahoma"/>
            <family val="2"/>
          </rPr>
          <t xml:space="preserve">
Per FOD is a new Unit.  Contributions began in 2018</t>
        </r>
      </text>
    </comment>
    <comment ref="EVV19" authorId="0" shapeId="0" xr:uid="{4232F848-701F-4F4E-935E-E89C57400C1B}">
      <text>
        <r>
          <rPr>
            <b/>
            <sz val="9"/>
            <color indexed="81"/>
            <rFont val="Tahoma"/>
            <family val="2"/>
          </rPr>
          <t>Becky Dzingeleski:</t>
        </r>
        <r>
          <rPr>
            <sz val="9"/>
            <color indexed="81"/>
            <rFont val="Tahoma"/>
            <family val="2"/>
          </rPr>
          <t xml:space="preserve">
Per FOD is a new Unit.  Contributions began in 2018</t>
        </r>
      </text>
    </comment>
    <comment ref="EVZ19" authorId="0" shapeId="0" xr:uid="{248F0CB3-B815-4830-BBA2-BAC0BC9A6D0B}">
      <text>
        <r>
          <rPr>
            <b/>
            <sz val="9"/>
            <color indexed="81"/>
            <rFont val="Tahoma"/>
            <family val="2"/>
          </rPr>
          <t>Becky Dzingeleski:</t>
        </r>
        <r>
          <rPr>
            <sz val="9"/>
            <color indexed="81"/>
            <rFont val="Tahoma"/>
            <family val="2"/>
          </rPr>
          <t xml:space="preserve">
Per FOD is a new Unit.  Contributions began in 2018</t>
        </r>
      </text>
    </comment>
    <comment ref="EWD19" authorId="0" shapeId="0" xr:uid="{32ED4BC4-22CD-41AE-A346-A50BC9F9A056}">
      <text>
        <r>
          <rPr>
            <b/>
            <sz val="9"/>
            <color indexed="81"/>
            <rFont val="Tahoma"/>
            <family val="2"/>
          </rPr>
          <t>Becky Dzingeleski:</t>
        </r>
        <r>
          <rPr>
            <sz val="9"/>
            <color indexed="81"/>
            <rFont val="Tahoma"/>
            <family val="2"/>
          </rPr>
          <t xml:space="preserve">
Per FOD is a new Unit.  Contributions began in 2018</t>
        </r>
      </text>
    </comment>
    <comment ref="EWH19" authorId="0" shapeId="0" xr:uid="{469B672F-4FA8-4FF7-BC57-C08E8EF75997}">
      <text>
        <r>
          <rPr>
            <b/>
            <sz val="9"/>
            <color indexed="81"/>
            <rFont val="Tahoma"/>
            <family val="2"/>
          </rPr>
          <t>Becky Dzingeleski:</t>
        </r>
        <r>
          <rPr>
            <sz val="9"/>
            <color indexed="81"/>
            <rFont val="Tahoma"/>
            <family val="2"/>
          </rPr>
          <t xml:space="preserve">
Per FOD is a new Unit.  Contributions began in 2018</t>
        </r>
      </text>
    </comment>
    <comment ref="EWL19" authorId="0" shapeId="0" xr:uid="{A0994D18-CC13-4960-B651-4B870D85B439}">
      <text>
        <r>
          <rPr>
            <b/>
            <sz val="9"/>
            <color indexed="81"/>
            <rFont val="Tahoma"/>
            <family val="2"/>
          </rPr>
          <t>Becky Dzingeleski:</t>
        </r>
        <r>
          <rPr>
            <sz val="9"/>
            <color indexed="81"/>
            <rFont val="Tahoma"/>
            <family val="2"/>
          </rPr>
          <t xml:space="preserve">
Per FOD is a new Unit.  Contributions began in 2018</t>
        </r>
      </text>
    </comment>
    <comment ref="EWP19" authorId="0" shapeId="0" xr:uid="{A1192BF1-E898-4472-B855-407801468675}">
      <text>
        <r>
          <rPr>
            <b/>
            <sz val="9"/>
            <color indexed="81"/>
            <rFont val="Tahoma"/>
            <family val="2"/>
          </rPr>
          <t>Becky Dzingeleski:</t>
        </r>
        <r>
          <rPr>
            <sz val="9"/>
            <color indexed="81"/>
            <rFont val="Tahoma"/>
            <family val="2"/>
          </rPr>
          <t xml:space="preserve">
Per FOD is a new Unit.  Contributions began in 2018</t>
        </r>
      </text>
    </comment>
    <comment ref="EWT19" authorId="0" shapeId="0" xr:uid="{698D07C8-5F28-4395-88C7-57B0AC3C6C59}">
      <text>
        <r>
          <rPr>
            <b/>
            <sz val="9"/>
            <color indexed="81"/>
            <rFont val="Tahoma"/>
            <family val="2"/>
          </rPr>
          <t>Becky Dzingeleski:</t>
        </r>
        <r>
          <rPr>
            <sz val="9"/>
            <color indexed="81"/>
            <rFont val="Tahoma"/>
            <family val="2"/>
          </rPr>
          <t xml:space="preserve">
Per FOD is a new Unit.  Contributions began in 2018</t>
        </r>
      </text>
    </comment>
    <comment ref="EWX19" authorId="0" shapeId="0" xr:uid="{CCBC6B59-B450-4D81-87E1-6B344EE3097F}">
      <text>
        <r>
          <rPr>
            <b/>
            <sz val="9"/>
            <color indexed="81"/>
            <rFont val="Tahoma"/>
            <family val="2"/>
          </rPr>
          <t>Becky Dzingeleski:</t>
        </r>
        <r>
          <rPr>
            <sz val="9"/>
            <color indexed="81"/>
            <rFont val="Tahoma"/>
            <family val="2"/>
          </rPr>
          <t xml:space="preserve">
Per FOD is a new Unit.  Contributions began in 2018</t>
        </r>
      </text>
    </comment>
    <comment ref="EXB19" authorId="0" shapeId="0" xr:uid="{92D111A2-4278-4F4C-89BD-EF00004AEF33}">
      <text>
        <r>
          <rPr>
            <b/>
            <sz val="9"/>
            <color indexed="81"/>
            <rFont val="Tahoma"/>
            <family val="2"/>
          </rPr>
          <t>Becky Dzingeleski:</t>
        </r>
        <r>
          <rPr>
            <sz val="9"/>
            <color indexed="81"/>
            <rFont val="Tahoma"/>
            <family val="2"/>
          </rPr>
          <t xml:space="preserve">
Per FOD is a new Unit.  Contributions began in 2018</t>
        </r>
      </text>
    </comment>
    <comment ref="EXF19" authorId="0" shapeId="0" xr:uid="{000E02AA-D575-4BE5-AA7D-B703481C718E}">
      <text>
        <r>
          <rPr>
            <b/>
            <sz val="9"/>
            <color indexed="81"/>
            <rFont val="Tahoma"/>
            <family val="2"/>
          </rPr>
          <t>Becky Dzingeleski:</t>
        </r>
        <r>
          <rPr>
            <sz val="9"/>
            <color indexed="81"/>
            <rFont val="Tahoma"/>
            <family val="2"/>
          </rPr>
          <t xml:space="preserve">
Per FOD is a new Unit.  Contributions began in 2018</t>
        </r>
      </text>
    </comment>
    <comment ref="EXJ19" authorId="0" shapeId="0" xr:uid="{F57FE341-0EE0-42BC-8B26-27CA1147C059}">
      <text>
        <r>
          <rPr>
            <b/>
            <sz val="9"/>
            <color indexed="81"/>
            <rFont val="Tahoma"/>
            <family val="2"/>
          </rPr>
          <t>Becky Dzingeleski:</t>
        </r>
        <r>
          <rPr>
            <sz val="9"/>
            <color indexed="81"/>
            <rFont val="Tahoma"/>
            <family val="2"/>
          </rPr>
          <t xml:space="preserve">
Per FOD is a new Unit.  Contributions began in 2018</t>
        </r>
      </text>
    </comment>
    <comment ref="EXN19" authorId="0" shapeId="0" xr:uid="{9405B416-F684-4A7A-9593-0DB0885EABD8}">
      <text>
        <r>
          <rPr>
            <b/>
            <sz val="9"/>
            <color indexed="81"/>
            <rFont val="Tahoma"/>
            <family val="2"/>
          </rPr>
          <t>Becky Dzingeleski:</t>
        </r>
        <r>
          <rPr>
            <sz val="9"/>
            <color indexed="81"/>
            <rFont val="Tahoma"/>
            <family val="2"/>
          </rPr>
          <t xml:space="preserve">
Per FOD is a new Unit.  Contributions began in 2018</t>
        </r>
      </text>
    </comment>
    <comment ref="EXR19" authorId="0" shapeId="0" xr:uid="{82E25B45-4A57-4331-B7E2-6EA5B3573DE1}">
      <text>
        <r>
          <rPr>
            <b/>
            <sz val="9"/>
            <color indexed="81"/>
            <rFont val="Tahoma"/>
            <family val="2"/>
          </rPr>
          <t>Becky Dzingeleski:</t>
        </r>
        <r>
          <rPr>
            <sz val="9"/>
            <color indexed="81"/>
            <rFont val="Tahoma"/>
            <family val="2"/>
          </rPr>
          <t xml:space="preserve">
Per FOD is a new Unit.  Contributions began in 2018</t>
        </r>
      </text>
    </comment>
    <comment ref="EXV19" authorId="0" shapeId="0" xr:uid="{2741EFA1-D6A2-4E4E-A503-E0BD0E8D6430}">
      <text>
        <r>
          <rPr>
            <b/>
            <sz val="9"/>
            <color indexed="81"/>
            <rFont val="Tahoma"/>
            <family val="2"/>
          </rPr>
          <t>Becky Dzingeleski:</t>
        </r>
        <r>
          <rPr>
            <sz val="9"/>
            <color indexed="81"/>
            <rFont val="Tahoma"/>
            <family val="2"/>
          </rPr>
          <t xml:space="preserve">
Per FOD is a new Unit.  Contributions began in 2018</t>
        </r>
      </text>
    </comment>
    <comment ref="EXZ19" authorId="0" shapeId="0" xr:uid="{E99B78E3-91A2-436C-90AA-0F2F0D26B6E0}">
      <text>
        <r>
          <rPr>
            <b/>
            <sz val="9"/>
            <color indexed="81"/>
            <rFont val="Tahoma"/>
            <family val="2"/>
          </rPr>
          <t>Becky Dzingeleski:</t>
        </r>
        <r>
          <rPr>
            <sz val="9"/>
            <color indexed="81"/>
            <rFont val="Tahoma"/>
            <family val="2"/>
          </rPr>
          <t xml:space="preserve">
Per FOD is a new Unit.  Contributions began in 2018</t>
        </r>
      </text>
    </comment>
    <comment ref="EYD19" authorId="0" shapeId="0" xr:uid="{30F1DB57-16A0-4187-8972-E64F4A7BA04E}">
      <text>
        <r>
          <rPr>
            <b/>
            <sz val="9"/>
            <color indexed="81"/>
            <rFont val="Tahoma"/>
            <family val="2"/>
          </rPr>
          <t>Becky Dzingeleski:</t>
        </r>
        <r>
          <rPr>
            <sz val="9"/>
            <color indexed="81"/>
            <rFont val="Tahoma"/>
            <family val="2"/>
          </rPr>
          <t xml:space="preserve">
Per FOD is a new Unit.  Contributions began in 2018</t>
        </r>
      </text>
    </comment>
    <comment ref="EYH19" authorId="0" shapeId="0" xr:uid="{C1376495-F806-4320-9611-110A5B8BA5E2}">
      <text>
        <r>
          <rPr>
            <b/>
            <sz val="9"/>
            <color indexed="81"/>
            <rFont val="Tahoma"/>
            <family val="2"/>
          </rPr>
          <t>Becky Dzingeleski:</t>
        </r>
        <r>
          <rPr>
            <sz val="9"/>
            <color indexed="81"/>
            <rFont val="Tahoma"/>
            <family val="2"/>
          </rPr>
          <t xml:space="preserve">
Per FOD is a new Unit.  Contributions began in 2018</t>
        </r>
      </text>
    </comment>
    <comment ref="EYL19" authorId="0" shapeId="0" xr:uid="{24DE469C-F799-4209-9E75-845FBE01BDD5}">
      <text>
        <r>
          <rPr>
            <b/>
            <sz val="9"/>
            <color indexed="81"/>
            <rFont val="Tahoma"/>
            <family val="2"/>
          </rPr>
          <t>Becky Dzingeleski:</t>
        </r>
        <r>
          <rPr>
            <sz val="9"/>
            <color indexed="81"/>
            <rFont val="Tahoma"/>
            <family val="2"/>
          </rPr>
          <t xml:space="preserve">
Per FOD is a new Unit.  Contributions began in 2018</t>
        </r>
      </text>
    </comment>
    <comment ref="EYP19" authorId="0" shapeId="0" xr:uid="{AF9281AB-4E86-498D-B51E-C2AED48AE8F8}">
      <text>
        <r>
          <rPr>
            <b/>
            <sz val="9"/>
            <color indexed="81"/>
            <rFont val="Tahoma"/>
            <family val="2"/>
          </rPr>
          <t>Becky Dzingeleski:</t>
        </r>
        <r>
          <rPr>
            <sz val="9"/>
            <color indexed="81"/>
            <rFont val="Tahoma"/>
            <family val="2"/>
          </rPr>
          <t xml:space="preserve">
Per FOD is a new Unit.  Contributions began in 2018</t>
        </r>
      </text>
    </comment>
    <comment ref="EYT19" authorId="0" shapeId="0" xr:uid="{F3112950-7F0E-4A8C-9634-75AD9B7AD013}">
      <text>
        <r>
          <rPr>
            <b/>
            <sz val="9"/>
            <color indexed="81"/>
            <rFont val="Tahoma"/>
            <family val="2"/>
          </rPr>
          <t>Becky Dzingeleski:</t>
        </r>
        <r>
          <rPr>
            <sz val="9"/>
            <color indexed="81"/>
            <rFont val="Tahoma"/>
            <family val="2"/>
          </rPr>
          <t xml:space="preserve">
Per FOD is a new Unit.  Contributions began in 2018</t>
        </r>
      </text>
    </comment>
    <comment ref="EYX19" authorId="0" shapeId="0" xr:uid="{759F9EC9-94C3-476E-AEAF-E69118F41E44}">
      <text>
        <r>
          <rPr>
            <b/>
            <sz val="9"/>
            <color indexed="81"/>
            <rFont val="Tahoma"/>
            <family val="2"/>
          </rPr>
          <t>Becky Dzingeleski:</t>
        </r>
        <r>
          <rPr>
            <sz val="9"/>
            <color indexed="81"/>
            <rFont val="Tahoma"/>
            <family val="2"/>
          </rPr>
          <t xml:space="preserve">
Per FOD is a new Unit.  Contributions began in 2018</t>
        </r>
      </text>
    </comment>
    <comment ref="EZB19" authorId="0" shapeId="0" xr:uid="{1449D170-0F02-43A3-BE8B-C3D36A93A03A}">
      <text>
        <r>
          <rPr>
            <b/>
            <sz val="9"/>
            <color indexed="81"/>
            <rFont val="Tahoma"/>
            <family val="2"/>
          </rPr>
          <t>Becky Dzingeleski:</t>
        </r>
        <r>
          <rPr>
            <sz val="9"/>
            <color indexed="81"/>
            <rFont val="Tahoma"/>
            <family val="2"/>
          </rPr>
          <t xml:space="preserve">
Per FOD is a new Unit.  Contributions began in 2018</t>
        </r>
      </text>
    </comment>
    <comment ref="EZF19" authorId="0" shapeId="0" xr:uid="{CB69F406-E5A0-4B4B-9874-C710801C28C4}">
      <text>
        <r>
          <rPr>
            <b/>
            <sz val="9"/>
            <color indexed="81"/>
            <rFont val="Tahoma"/>
            <family val="2"/>
          </rPr>
          <t>Becky Dzingeleski:</t>
        </r>
        <r>
          <rPr>
            <sz val="9"/>
            <color indexed="81"/>
            <rFont val="Tahoma"/>
            <family val="2"/>
          </rPr>
          <t xml:space="preserve">
Per FOD is a new Unit.  Contributions began in 2018</t>
        </r>
      </text>
    </comment>
    <comment ref="EZJ19" authorId="0" shapeId="0" xr:uid="{0ADC13EB-23FA-42E2-B66F-D03B4428BA35}">
      <text>
        <r>
          <rPr>
            <b/>
            <sz val="9"/>
            <color indexed="81"/>
            <rFont val="Tahoma"/>
            <family val="2"/>
          </rPr>
          <t>Becky Dzingeleski:</t>
        </r>
        <r>
          <rPr>
            <sz val="9"/>
            <color indexed="81"/>
            <rFont val="Tahoma"/>
            <family val="2"/>
          </rPr>
          <t xml:space="preserve">
Per FOD is a new Unit.  Contributions began in 2018</t>
        </r>
      </text>
    </comment>
    <comment ref="EZN19" authorId="0" shapeId="0" xr:uid="{8002AB58-C499-4E9E-A499-D681DAF5C791}">
      <text>
        <r>
          <rPr>
            <b/>
            <sz val="9"/>
            <color indexed="81"/>
            <rFont val="Tahoma"/>
            <family val="2"/>
          </rPr>
          <t>Becky Dzingeleski:</t>
        </r>
        <r>
          <rPr>
            <sz val="9"/>
            <color indexed="81"/>
            <rFont val="Tahoma"/>
            <family val="2"/>
          </rPr>
          <t xml:space="preserve">
Per FOD is a new Unit.  Contributions began in 2018</t>
        </r>
      </text>
    </comment>
    <comment ref="EZR19" authorId="0" shapeId="0" xr:uid="{DECD20B6-694C-43D8-BC6F-30B60035D2EF}">
      <text>
        <r>
          <rPr>
            <b/>
            <sz val="9"/>
            <color indexed="81"/>
            <rFont val="Tahoma"/>
            <family val="2"/>
          </rPr>
          <t>Becky Dzingeleski:</t>
        </r>
        <r>
          <rPr>
            <sz val="9"/>
            <color indexed="81"/>
            <rFont val="Tahoma"/>
            <family val="2"/>
          </rPr>
          <t xml:space="preserve">
Per FOD is a new Unit.  Contributions began in 2018</t>
        </r>
      </text>
    </comment>
    <comment ref="EZV19" authorId="0" shapeId="0" xr:uid="{5BE3C571-F092-4D0F-A532-B43BB99BAEC8}">
      <text>
        <r>
          <rPr>
            <b/>
            <sz val="9"/>
            <color indexed="81"/>
            <rFont val="Tahoma"/>
            <family val="2"/>
          </rPr>
          <t>Becky Dzingeleski:</t>
        </r>
        <r>
          <rPr>
            <sz val="9"/>
            <color indexed="81"/>
            <rFont val="Tahoma"/>
            <family val="2"/>
          </rPr>
          <t xml:space="preserve">
Per FOD is a new Unit.  Contributions began in 2018</t>
        </r>
      </text>
    </comment>
    <comment ref="EZZ19" authorId="0" shapeId="0" xr:uid="{85D48DAF-4FAA-4325-8937-9D180743C173}">
      <text>
        <r>
          <rPr>
            <b/>
            <sz val="9"/>
            <color indexed="81"/>
            <rFont val="Tahoma"/>
            <family val="2"/>
          </rPr>
          <t>Becky Dzingeleski:</t>
        </r>
        <r>
          <rPr>
            <sz val="9"/>
            <color indexed="81"/>
            <rFont val="Tahoma"/>
            <family val="2"/>
          </rPr>
          <t xml:space="preserve">
Per FOD is a new Unit.  Contributions began in 2018</t>
        </r>
      </text>
    </comment>
    <comment ref="FAD19" authorId="0" shapeId="0" xr:uid="{B85835E6-4DD0-4111-B043-5DCACC3DF245}">
      <text>
        <r>
          <rPr>
            <b/>
            <sz val="9"/>
            <color indexed="81"/>
            <rFont val="Tahoma"/>
            <family val="2"/>
          </rPr>
          <t>Becky Dzingeleski:</t>
        </r>
        <r>
          <rPr>
            <sz val="9"/>
            <color indexed="81"/>
            <rFont val="Tahoma"/>
            <family val="2"/>
          </rPr>
          <t xml:space="preserve">
Per FOD is a new Unit.  Contributions began in 2018</t>
        </r>
      </text>
    </comment>
    <comment ref="FAH19" authorId="0" shapeId="0" xr:uid="{AB16C596-DDF3-40A4-A564-917A5238AD94}">
      <text>
        <r>
          <rPr>
            <b/>
            <sz val="9"/>
            <color indexed="81"/>
            <rFont val="Tahoma"/>
            <family val="2"/>
          </rPr>
          <t>Becky Dzingeleski:</t>
        </r>
        <r>
          <rPr>
            <sz val="9"/>
            <color indexed="81"/>
            <rFont val="Tahoma"/>
            <family val="2"/>
          </rPr>
          <t xml:space="preserve">
Per FOD is a new Unit.  Contributions began in 2018</t>
        </r>
      </text>
    </comment>
    <comment ref="FAL19" authorId="0" shapeId="0" xr:uid="{CF2FF853-ECC8-4CAB-B05B-5A3352CF4D65}">
      <text>
        <r>
          <rPr>
            <b/>
            <sz val="9"/>
            <color indexed="81"/>
            <rFont val="Tahoma"/>
            <family val="2"/>
          </rPr>
          <t>Becky Dzingeleski:</t>
        </r>
        <r>
          <rPr>
            <sz val="9"/>
            <color indexed="81"/>
            <rFont val="Tahoma"/>
            <family val="2"/>
          </rPr>
          <t xml:space="preserve">
Per FOD is a new Unit.  Contributions began in 2018</t>
        </r>
      </text>
    </comment>
    <comment ref="FAP19" authorId="0" shapeId="0" xr:uid="{440859A2-0160-4976-BF0D-523E67B9CB2B}">
      <text>
        <r>
          <rPr>
            <b/>
            <sz val="9"/>
            <color indexed="81"/>
            <rFont val="Tahoma"/>
            <family val="2"/>
          </rPr>
          <t>Becky Dzingeleski:</t>
        </r>
        <r>
          <rPr>
            <sz val="9"/>
            <color indexed="81"/>
            <rFont val="Tahoma"/>
            <family val="2"/>
          </rPr>
          <t xml:space="preserve">
Per FOD is a new Unit.  Contributions began in 2018</t>
        </r>
      </text>
    </comment>
    <comment ref="FAT19" authorId="0" shapeId="0" xr:uid="{D216FACE-D80F-42EC-9DDF-F46D2C8F11D0}">
      <text>
        <r>
          <rPr>
            <b/>
            <sz val="9"/>
            <color indexed="81"/>
            <rFont val="Tahoma"/>
            <family val="2"/>
          </rPr>
          <t>Becky Dzingeleski:</t>
        </r>
        <r>
          <rPr>
            <sz val="9"/>
            <color indexed="81"/>
            <rFont val="Tahoma"/>
            <family val="2"/>
          </rPr>
          <t xml:space="preserve">
Per FOD is a new Unit.  Contributions began in 2018</t>
        </r>
      </text>
    </comment>
    <comment ref="FAX19" authorId="0" shapeId="0" xr:uid="{FEA8F9B8-6D24-4C38-98D3-DB1DD07868E0}">
      <text>
        <r>
          <rPr>
            <b/>
            <sz val="9"/>
            <color indexed="81"/>
            <rFont val="Tahoma"/>
            <family val="2"/>
          </rPr>
          <t>Becky Dzingeleski:</t>
        </r>
        <r>
          <rPr>
            <sz val="9"/>
            <color indexed="81"/>
            <rFont val="Tahoma"/>
            <family val="2"/>
          </rPr>
          <t xml:space="preserve">
Per FOD is a new Unit.  Contributions began in 2018</t>
        </r>
      </text>
    </comment>
    <comment ref="FBB19" authorId="0" shapeId="0" xr:uid="{78405942-6A3B-42A2-B5EA-49F2A263665E}">
      <text>
        <r>
          <rPr>
            <b/>
            <sz val="9"/>
            <color indexed="81"/>
            <rFont val="Tahoma"/>
            <family val="2"/>
          </rPr>
          <t>Becky Dzingeleski:</t>
        </r>
        <r>
          <rPr>
            <sz val="9"/>
            <color indexed="81"/>
            <rFont val="Tahoma"/>
            <family val="2"/>
          </rPr>
          <t xml:space="preserve">
Per FOD is a new Unit.  Contributions began in 2018</t>
        </r>
      </text>
    </comment>
    <comment ref="FBF19" authorId="0" shapeId="0" xr:uid="{C7529817-9294-4A99-939F-631683516675}">
      <text>
        <r>
          <rPr>
            <b/>
            <sz val="9"/>
            <color indexed="81"/>
            <rFont val="Tahoma"/>
            <family val="2"/>
          </rPr>
          <t>Becky Dzingeleski:</t>
        </r>
        <r>
          <rPr>
            <sz val="9"/>
            <color indexed="81"/>
            <rFont val="Tahoma"/>
            <family val="2"/>
          </rPr>
          <t xml:space="preserve">
Per FOD is a new Unit.  Contributions began in 2018</t>
        </r>
      </text>
    </comment>
    <comment ref="FBJ19" authorId="0" shapeId="0" xr:uid="{99F67789-0909-4AEC-A03E-09D06A14D57F}">
      <text>
        <r>
          <rPr>
            <b/>
            <sz val="9"/>
            <color indexed="81"/>
            <rFont val="Tahoma"/>
            <family val="2"/>
          </rPr>
          <t>Becky Dzingeleski:</t>
        </r>
        <r>
          <rPr>
            <sz val="9"/>
            <color indexed="81"/>
            <rFont val="Tahoma"/>
            <family val="2"/>
          </rPr>
          <t xml:space="preserve">
Per FOD is a new Unit.  Contributions began in 2018</t>
        </r>
      </text>
    </comment>
    <comment ref="FBN19" authorId="0" shapeId="0" xr:uid="{A4C579D7-0E0A-4EB3-BF68-05BB858D7C41}">
      <text>
        <r>
          <rPr>
            <b/>
            <sz val="9"/>
            <color indexed="81"/>
            <rFont val="Tahoma"/>
            <family val="2"/>
          </rPr>
          <t>Becky Dzingeleski:</t>
        </r>
        <r>
          <rPr>
            <sz val="9"/>
            <color indexed="81"/>
            <rFont val="Tahoma"/>
            <family val="2"/>
          </rPr>
          <t xml:space="preserve">
Per FOD is a new Unit.  Contributions began in 2018</t>
        </r>
      </text>
    </comment>
    <comment ref="FBR19" authorId="0" shapeId="0" xr:uid="{98BE6125-19E8-4DE4-89AE-3D4B375F1830}">
      <text>
        <r>
          <rPr>
            <b/>
            <sz val="9"/>
            <color indexed="81"/>
            <rFont val="Tahoma"/>
            <family val="2"/>
          </rPr>
          <t>Becky Dzingeleski:</t>
        </r>
        <r>
          <rPr>
            <sz val="9"/>
            <color indexed="81"/>
            <rFont val="Tahoma"/>
            <family val="2"/>
          </rPr>
          <t xml:space="preserve">
Per FOD is a new Unit.  Contributions began in 2018</t>
        </r>
      </text>
    </comment>
    <comment ref="FBV19" authorId="0" shapeId="0" xr:uid="{DD3F2914-D4CA-47D2-AB40-7BA7D2D4ED87}">
      <text>
        <r>
          <rPr>
            <b/>
            <sz val="9"/>
            <color indexed="81"/>
            <rFont val="Tahoma"/>
            <family val="2"/>
          </rPr>
          <t>Becky Dzingeleski:</t>
        </r>
        <r>
          <rPr>
            <sz val="9"/>
            <color indexed="81"/>
            <rFont val="Tahoma"/>
            <family val="2"/>
          </rPr>
          <t xml:space="preserve">
Per FOD is a new Unit.  Contributions began in 2018</t>
        </r>
      </text>
    </comment>
    <comment ref="FBZ19" authorId="0" shapeId="0" xr:uid="{D317BEA5-EFC3-4F03-82A1-588F5C5943B3}">
      <text>
        <r>
          <rPr>
            <b/>
            <sz val="9"/>
            <color indexed="81"/>
            <rFont val="Tahoma"/>
            <family val="2"/>
          </rPr>
          <t>Becky Dzingeleski:</t>
        </r>
        <r>
          <rPr>
            <sz val="9"/>
            <color indexed="81"/>
            <rFont val="Tahoma"/>
            <family val="2"/>
          </rPr>
          <t xml:space="preserve">
Per FOD is a new Unit.  Contributions began in 2018</t>
        </r>
      </text>
    </comment>
    <comment ref="FCD19" authorId="0" shapeId="0" xr:uid="{3F0E03AB-99C7-440E-BFDA-250669C9822D}">
      <text>
        <r>
          <rPr>
            <b/>
            <sz val="9"/>
            <color indexed="81"/>
            <rFont val="Tahoma"/>
            <family val="2"/>
          </rPr>
          <t>Becky Dzingeleski:</t>
        </r>
        <r>
          <rPr>
            <sz val="9"/>
            <color indexed="81"/>
            <rFont val="Tahoma"/>
            <family val="2"/>
          </rPr>
          <t xml:space="preserve">
Per FOD is a new Unit.  Contributions began in 2018</t>
        </r>
      </text>
    </comment>
    <comment ref="FCH19" authorId="0" shapeId="0" xr:uid="{44B9F53E-CE04-42E4-A6CD-29F7A5AF7032}">
      <text>
        <r>
          <rPr>
            <b/>
            <sz val="9"/>
            <color indexed="81"/>
            <rFont val="Tahoma"/>
            <family val="2"/>
          </rPr>
          <t>Becky Dzingeleski:</t>
        </r>
        <r>
          <rPr>
            <sz val="9"/>
            <color indexed="81"/>
            <rFont val="Tahoma"/>
            <family val="2"/>
          </rPr>
          <t xml:space="preserve">
Per FOD is a new Unit.  Contributions began in 2018</t>
        </r>
      </text>
    </comment>
    <comment ref="FCL19" authorId="0" shapeId="0" xr:uid="{78BBD78B-E635-484E-98FD-A9BC5FB01E86}">
      <text>
        <r>
          <rPr>
            <b/>
            <sz val="9"/>
            <color indexed="81"/>
            <rFont val="Tahoma"/>
            <family val="2"/>
          </rPr>
          <t>Becky Dzingeleski:</t>
        </r>
        <r>
          <rPr>
            <sz val="9"/>
            <color indexed="81"/>
            <rFont val="Tahoma"/>
            <family val="2"/>
          </rPr>
          <t xml:space="preserve">
Per FOD is a new Unit.  Contributions began in 2018</t>
        </r>
      </text>
    </comment>
    <comment ref="FCP19" authorId="0" shapeId="0" xr:uid="{EA394560-77FF-44D4-BFBC-CC79AA9FEE88}">
      <text>
        <r>
          <rPr>
            <b/>
            <sz val="9"/>
            <color indexed="81"/>
            <rFont val="Tahoma"/>
            <family val="2"/>
          </rPr>
          <t>Becky Dzingeleski:</t>
        </r>
        <r>
          <rPr>
            <sz val="9"/>
            <color indexed="81"/>
            <rFont val="Tahoma"/>
            <family val="2"/>
          </rPr>
          <t xml:space="preserve">
Per FOD is a new Unit.  Contributions began in 2018</t>
        </r>
      </text>
    </comment>
    <comment ref="FCT19" authorId="0" shapeId="0" xr:uid="{59450A7D-EC79-44CE-ABE4-D0CBEAA4DD17}">
      <text>
        <r>
          <rPr>
            <b/>
            <sz val="9"/>
            <color indexed="81"/>
            <rFont val="Tahoma"/>
            <family val="2"/>
          </rPr>
          <t>Becky Dzingeleski:</t>
        </r>
        <r>
          <rPr>
            <sz val="9"/>
            <color indexed="81"/>
            <rFont val="Tahoma"/>
            <family val="2"/>
          </rPr>
          <t xml:space="preserve">
Per FOD is a new Unit.  Contributions began in 2018</t>
        </r>
      </text>
    </comment>
    <comment ref="FCX19" authorId="0" shapeId="0" xr:uid="{0EF4424D-C3A2-4EEA-A342-DE23D3F6BBC6}">
      <text>
        <r>
          <rPr>
            <b/>
            <sz val="9"/>
            <color indexed="81"/>
            <rFont val="Tahoma"/>
            <family val="2"/>
          </rPr>
          <t>Becky Dzingeleski:</t>
        </r>
        <r>
          <rPr>
            <sz val="9"/>
            <color indexed="81"/>
            <rFont val="Tahoma"/>
            <family val="2"/>
          </rPr>
          <t xml:space="preserve">
Per FOD is a new Unit.  Contributions began in 2018</t>
        </r>
      </text>
    </comment>
    <comment ref="FDB19" authorId="0" shapeId="0" xr:uid="{3416120B-AAC0-4658-9856-51D009AC4770}">
      <text>
        <r>
          <rPr>
            <b/>
            <sz val="9"/>
            <color indexed="81"/>
            <rFont val="Tahoma"/>
            <family val="2"/>
          </rPr>
          <t>Becky Dzingeleski:</t>
        </r>
        <r>
          <rPr>
            <sz val="9"/>
            <color indexed="81"/>
            <rFont val="Tahoma"/>
            <family val="2"/>
          </rPr>
          <t xml:space="preserve">
Per FOD is a new Unit.  Contributions began in 2018</t>
        </r>
      </text>
    </comment>
    <comment ref="FDF19" authorId="0" shapeId="0" xr:uid="{705239BA-44E5-4CD1-A048-27A5C63D9E5E}">
      <text>
        <r>
          <rPr>
            <b/>
            <sz val="9"/>
            <color indexed="81"/>
            <rFont val="Tahoma"/>
            <family val="2"/>
          </rPr>
          <t>Becky Dzingeleski:</t>
        </r>
        <r>
          <rPr>
            <sz val="9"/>
            <color indexed="81"/>
            <rFont val="Tahoma"/>
            <family val="2"/>
          </rPr>
          <t xml:space="preserve">
Per FOD is a new Unit.  Contributions began in 2018</t>
        </r>
      </text>
    </comment>
    <comment ref="FDJ19" authorId="0" shapeId="0" xr:uid="{6F3F0BAA-F31E-4C89-8867-798483712427}">
      <text>
        <r>
          <rPr>
            <b/>
            <sz val="9"/>
            <color indexed="81"/>
            <rFont val="Tahoma"/>
            <family val="2"/>
          </rPr>
          <t>Becky Dzingeleski:</t>
        </r>
        <r>
          <rPr>
            <sz val="9"/>
            <color indexed="81"/>
            <rFont val="Tahoma"/>
            <family val="2"/>
          </rPr>
          <t xml:space="preserve">
Per FOD is a new Unit.  Contributions began in 2018</t>
        </r>
      </text>
    </comment>
    <comment ref="FDN19" authorId="0" shapeId="0" xr:uid="{E6635522-77D1-4BE9-B7F3-8848A92DDDA4}">
      <text>
        <r>
          <rPr>
            <b/>
            <sz val="9"/>
            <color indexed="81"/>
            <rFont val="Tahoma"/>
            <family val="2"/>
          </rPr>
          <t>Becky Dzingeleski:</t>
        </r>
        <r>
          <rPr>
            <sz val="9"/>
            <color indexed="81"/>
            <rFont val="Tahoma"/>
            <family val="2"/>
          </rPr>
          <t xml:space="preserve">
Per FOD is a new Unit.  Contributions began in 2018</t>
        </r>
      </text>
    </comment>
    <comment ref="FDR19" authorId="0" shapeId="0" xr:uid="{9B108414-2E3A-4B38-A0D9-2857BB18878F}">
      <text>
        <r>
          <rPr>
            <b/>
            <sz val="9"/>
            <color indexed="81"/>
            <rFont val="Tahoma"/>
            <family val="2"/>
          </rPr>
          <t>Becky Dzingeleski:</t>
        </r>
        <r>
          <rPr>
            <sz val="9"/>
            <color indexed="81"/>
            <rFont val="Tahoma"/>
            <family val="2"/>
          </rPr>
          <t xml:space="preserve">
Per FOD is a new Unit.  Contributions began in 2018</t>
        </r>
      </text>
    </comment>
    <comment ref="FDV19" authorId="0" shapeId="0" xr:uid="{6D7996B8-A55A-4A03-B1B7-FB3C64DF8524}">
      <text>
        <r>
          <rPr>
            <b/>
            <sz val="9"/>
            <color indexed="81"/>
            <rFont val="Tahoma"/>
            <family val="2"/>
          </rPr>
          <t>Becky Dzingeleski:</t>
        </r>
        <r>
          <rPr>
            <sz val="9"/>
            <color indexed="81"/>
            <rFont val="Tahoma"/>
            <family val="2"/>
          </rPr>
          <t xml:space="preserve">
Per FOD is a new Unit.  Contributions began in 2018</t>
        </r>
      </text>
    </comment>
    <comment ref="FDZ19" authorId="0" shapeId="0" xr:uid="{AA544B9B-57DE-4B6C-9BE3-8B82C8A0D3A2}">
      <text>
        <r>
          <rPr>
            <b/>
            <sz val="9"/>
            <color indexed="81"/>
            <rFont val="Tahoma"/>
            <family val="2"/>
          </rPr>
          <t>Becky Dzingeleski:</t>
        </r>
        <r>
          <rPr>
            <sz val="9"/>
            <color indexed="81"/>
            <rFont val="Tahoma"/>
            <family val="2"/>
          </rPr>
          <t xml:space="preserve">
Per FOD is a new Unit.  Contributions began in 2018</t>
        </r>
      </text>
    </comment>
    <comment ref="FED19" authorId="0" shapeId="0" xr:uid="{B230523E-7171-47F0-881E-63889153ABBE}">
      <text>
        <r>
          <rPr>
            <b/>
            <sz val="9"/>
            <color indexed="81"/>
            <rFont val="Tahoma"/>
            <family val="2"/>
          </rPr>
          <t>Becky Dzingeleski:</t>
        </r>
        <r>
          <rPr>
            <sz val="9"/>
            <color indexed="81"/>
            <rFont val="Tahoma"/>
            <family val="2"/>
          </rPr>
          <t xml:space="preserve">
Per FOD is a new Unit.  Contributions began in 2018</t>
        </r>
      </text>
    </comment>
    <comment ref="FEH19" authorId="0" shapeId="0" xr:uid="{1526BCC0-A626-4E65-859A-F7F199818DEB}">
      <text>
        <r>
          <rPr>
            <b/>
            <sz val="9"/>
            <color indexed="81"/>
            <rFont val="Tahoma"/>
            <family val="2"/>
          </rPr>
          <t>Becky Dzingeleski:</t>
        </r>
        <r>
          <rPr>
            <sz val="9"/>
            <color indexed="81"/>
            <rFont val="Tahoma"/>
            <family val="2"/>
          </rPr>
          <t xml:space="preserve">
Per FOD is a new Unit.  Contributions began in 2018</t>
        </r>
      </text>
    </comment>
    <comment ref="FEL19" authorId="0" shapeId="0" xr:uid="{BF4030D7-5233-4681-ADC2-DBD107CFFB30}">
      <text>
        <r>
          <rPr>
            <b/>
            <sz val="9"/>
            <color indexed="81"/>
            <rFont val="Tahoma"/>
            <family val="2"/>
          </rPr>
          <t>Becky Dzingeleski:</t>
        </r>
        <r>
          <rPr>
            <sz val="9"/>
            <color indexed="81"/>
            <rFont val="Tahoma"/>
            <family val="2"/>
          </rPr>
          <t xml:space="preserve">
Per FOD is a new Unit.  Contributions began in 2018</t>
        </r>
      </text>
    </comment>
    <comment ref="FEP19" authorId="0" shapeId="0" xr:uid="{2F408D80-29C0-4F86-ADC9-A22363F68D16}">
      <text>
        <r>
          <rPr>
            <b/>
            <sz val="9"/>
            <color indexed="81"/>
            <rFont val="Tahoma"/>
            <family val="2"/>
          </rPr>
          <t>Becky Dzingeleski:</t>
        </r>
        <r>
          <rPr>
            <sz val="9"/>
            <color indexed="81"/>
            <rFont val="Tahoma"/>
            <family val="2"/>
          </rPr>
          <t xml:space="preserve">
Per FOD is a new Unit.  Contributions began in 2018</t>
        </r>
      </text>
    </comment>
    <comment ref="FET19" authorId="0" shapeId="0" xr:uid="{03FBC798-8F35-49BE-AA1F-4E268D0B53D7}">
      <text>
        <r>
          <rPr>
            <b/>
            <sz val="9"/>
            <color indexed="81"/>
            <rFont val="Tahoma"/>
            <family val="2"/>
          </rPr>
          <t>Becky Dzingeleski:</t>
        </r>
        <r>
          <rPr>
            <sz val="9"/>
            <color indexed="81"/>
            <rFont val="Tahoma"/>
            <family val="2"/>
          </rPr>
          <t xml:space="preserve">
Per FOD is a new Unit.  Contributions began in 2018</t>
        </r>
      </text>
    </comment>
    <comment ref="FEX19" authorId="0" shapeId="0" xr:uid="{4BCFC041-2496-4CF1-9A68-72BE330602C4}">
      <text>
        <r>
          <rPr>
            <b/>
            <sz val="9"/>
            <color indexed="81"/>
            <rFont val="Tahoma"/>
            <family val="2"/>
          </rPr>
          <t>Becky Dzingeleski:</t>
        </r>
        <r>
          <rPr>
            <sz val="9"/>
            <color indexed="81"/>
            <rFont val="Tahoma"/>
            <family val="2"/>
          </rPr>
          <t xml:space="preserve">
Per FOD is a new Unit.  Contributions began in 2018</t>
        </r>
      </text>
    </comment>
    <comment ref="FFB19" authorId="0" shapeId="0" xr:uid="{13945946-D340-44E3-B856-261AFC7E6BE3}">
      <text>
        <r>
          <rPr>
            <b/>
            <sz val="9"/>
            <color indexed="81"/>
            <rFont val="Tahoma"/>
            <family val="2"/>
          </rPr>
          <t>Becky Dzingeleski:</t>
        </r>
        <r>
          <rPr>
            <sz val="9"/>
            <color indexed="81"/>
            <rFont val="Tahoma"/>
            <family val="2"/>
          </rPr>
          <t xml:space="preserve">
Per FOD is a new Unit.  Contributions began in 2018</t>
        </r>
      </text>
    </comment>
    <comment ref="FFF19" authorId="0" shapeId="0" xr:uid="{AD7B9672-6846-4D0D-B41A-E8C3904723CB}">
      <text>
        <r>
          <rPr>
            <b/>
            <sz val="9"/>
            <color indexed="81"/>
            <rFont val="Tahoma"/>
            <family val="2"/>
          </rPr>
          <t>Becky Dzingeleski:</t>
        </r>
        <r>
          <rPr>
            <sz val="9"/>
            <color indexed="81"/>
            <rFont val="Tahoma"/>
            <family val="2"/>
          </rPr>
          <t xml:space="preserve">
Per FOD is a new Unit.  Contributions began in 2018</t>
        </r>
      </text>
    </comment>
    <comment ref="FFJ19" authorId="0" shapeId="0" xr:uid="{C7E62D4A-B858-45C8-A81C-D30E90FB5DFE}">
      <text>
        <r>
          <rPr>
            <b/>
            <sz val="9"/>
            <color indexed="81"/>
            <rFont val="Tahoma"/>
            <family val="2"/>
          </rPr>
          <t>Becky Dzingeleski:</t>
        </r>
        <r>
          <rPr>
            <sz val="9"/>
            <color indexed="81"/>
            <rFont val="Tahoma"/>
            <family val="2"/>
          </rPr>
          <t xml:space="preserve">
Per FOD is a new Unit.  Contributions began in 2018</t>
        </r>
      </text>
    </comment>
    <comment ref="FFN19" authorId="0" shapeId="0" xr:uid="{85150883-D7D1-4E41-B9F7-C1B741B78AA4}">
      <text>
        <r>
          <rPr>
            <b/>
            <sz val="9"/>
            <color indexed="81"/>
            <rFont val="Tahoma"/>
            <family val="2"/>
          </rPr>
          <t>Becky Dzingeleski:</t>
        </r>
        <r>
          <rPr>
            <sz val="9"/>
            <color indexed="81"/>
            <rFont val="Tahoma"/>
            <family val="2"/>
          </rPr>
          <t xml:space="preserve">
Per FOD is a new Unit.  Contributions began in 2018</t>
        </r>
      </text>
    </comment>
    <comment ref="FFR19" authorId="0" shapeId="0" xr:uid="{1B66BACC-0B08-49B9-A0B5-D743BB481CD6}">
      <text>
        <r>
          <rPr>
            <b/>
            <sz val="9"/>
            <color indexed="81"/>
            <rFont val="Tahoma"/>
            <family val="2"/>
          </rPr>
          <t>Becky Dzingeleski:</t>
        </r>
        <r>
          <rPr>
            <sz val="9"/>
            <color indexed="81"/>
            <rFont val="Tahoma"/>
            <family val="2"/>
          </rPr>
          <t xml:space="preserve">
Per FOD is a new Unit.  Contributions began in 2018</t>
        </r>
      </text>
    </comment>
    <comment ref="FFV19" authorId="0" shapeId="0" xr:uid="{993B4FB2-8A85-4AFD-9E95-025AD054F985}">
      <text>
        <r>
          <rPr>
            <b/>
            <sz val="9"/>
            <color indexed="81"/>
            <rFont val="Tahoma"/>
            <family val="2"/>
          </rPr>
          <t>Becky Dzingeleski:</t>
        </r>
        <r>
          <rPr>
            <sz val="9"/>
            <color indexed="81"/>
            <rFont val="Tahoma"/>
            <family val="2"/>
          </rPr>
          <t xml:space="preserve">
Per FOD is a new Unit.  Contributions began in 2018</t>
        </r>
      </text>
    </comment>
    <comment ref="FFZ19" authorId="0" shapeId="0" xr:uid="{28419A5E-FD56-4B74-9C01-71ED26E92C73}">
      <text>
        <r>
          <rPr>
            <b/>
            <sz val="9"/>
            <color indexed="81"/>
            <rFont val="Tahoma"/>
            <family val="2"/>
          </rPr>
          <t>Becky Dzingeleski:</t>
        </r>
        <r>
          <rPr>
            <sz val="9"/>
            <color indexed="81"/>
            <rFont val="Tahoma"/>
            <family val="2"/>
          </rPr>
          <t xml:space="preserve">
Per FOD is a new Unit.  Contributions began in 2018</t>
        </r>
      </text>
    </comment>
    <comment ref="FGD19" authorId="0" shapeId="0" xr:uid="{03EFAC22-B9B9-4966-A0B7-7837B6B027F2}">
      <text>
        <r>
          <rPr>
            <b/>
            <sz val="9"/>
            <color indexed="81"/>
            <rFont val="Tahoma"/>
            <family val="2"/>
          </rPr>
          <t>Becky Dzingeleski:</t>
        </r>
        <r>
          <rPr>
            <sz val="9"/>
            <color indexed="81"/>
            <rFont val="Tahoma"/>
            <family val="2"/>
          </rPr>
          <t xml:space="preserve">
Per FOD is a new Unit.  Contributions began in 2018</t>
        </r>
      </text>
    </comment>
    <comment ref="FGH19" authorId="0" shapeId="0" xr:uid="{43339CCC-7B57-4675-85DB-5C5EBCD38C3D}">
      <text>
        <r>
          <rPr>
            <b/>
            <sz val="9"/>
            <color indexed="81"/>
            <rFont val="Tahoma"/>
            <family val="2"/>
          </rPr>
          <t>Becky Dzingeleski:</t>
        </r>
        <r>
          <rPr>
            <sz val="9"/>
            <color indexed="81"/>
            <rFont val="Tahoma"/>
            <family val="2"/>
          </rPr>
          <t xml:space="preserve">
Per FOD is a new Unit.  Contributions began in 2018</t>
        </r>
      </text>
    </comment>
    <comment ref="FGL19" authorId="0" shapeId="0" xr:uid="{AACA152B-8BBC-416B-AF37-89C1B2286312}">
      <text>
        <r>
          <rPr>
            <b/>
            <sz val="9"/>
            <color indexed="81"/>
            <rFont val="Tahoma"/>
            <family val="2"/>
          </rPr>
          <t>Becky Dzingeleski:</t>
        </r>
        <r>
          <rPr>
            <sz val="9"/>
            <color indexed="81"/>
            <rFont val="Tahoma"/>
            <family val="2"/>
          </rPr>
          <t xml:space="preserve">
Per FOD is a new Unit.  Contributions began in 2018</t>
        </r>
      </text>
    </comment>
    <comment ref="FGP19" authorId="0" shapeId="0" xr:uid="{720CEB16-4738-4146-A6AA-0795D4F5201D}">
      <text>
        <r>
          <rPr>
            <b/>
            <sz val="9"/>
            <color indexed="81"/>
            <rFont val="Tahoma"/>
            <family val="2"/>
          </rPr>
          <t>Becky Dzingeleski:</t>
        </r>
        <r>
          <rPr>
            <sz val="9"/>
            <color indexed="81"/>
            <rFont val="Tahoma"/>
            <family val="2"/>
          </rPr>
          <t xml:space="preserve">
Per FOD is a new Unit.  Contributions began in 2018</t>
        </r>
      </text>
    </comment>
    <comment ref="FGT19" authorId="0" shapeId="0" xr:uid="{1FD056CA-9944-4FD0-9AD9-B8BF2A5FD675}">
      <text>
        <r>
          <rPr>
            <b/>
            <sz val="9"/>
            <color indexed="81"/>
            <rFont val="Tahoma"/>
            <family val="2"/>
          </rPr>
          <t>Becky Dzingeleski:</t>
        </r>
        <r>
          <rPr>
            <sz val="9"/>
            <color indexed="81"/>
            <rFont val="Tahoma"/>
            <family val="2"/>
          </rPr>
          <t xml:space="preserve">
Per FOD is a new Unit.  Contributions began in 2018</t>
        </r>
      </text>
    </comment>
    <comment ref="FGX19" authorId="0" shapeId="0" xr:uid="{AA608778-AEC7-4311-BB45-B9D2CE3A66E2}">
      <text>
        <r>
          <rPr>
            <b/>
            <sz val="9"/>
            <color indexed="81"/>
            <rFont val="Tahoma"/>
            <family val="2"/>
          </rPr>
          <t>Becky Dzingeleski:</t>
        </r>
        <r>
          <rPr>
            <sz val="9"/>
            <color indexed="81"/>
            <rFont val="Tahoma"/>
            <family val="2"/>
          </rPr>
          <t xml:space="preserve">
Per FOD is a new Unit.  Contributions began in 2018</t>
        </r>
      </text>
    </comment>
    <comment ref="FHB19" authorId="0" shapeId="0" xr:uid="{CF16D74F-C194-4CB8-B1AD-8147C6555833}">
      <text>
        <r>
          <rPr>
            <b/>
            <sz val="9"/>
            <color indexed="81"/>
            <rFont val="Tahoma"/>
            <family val="2"/>
          </rPr>
          <t>Becky Dzingeleski:</t>
        </r>
        <r>
          <rPr>
            <sz val="9"/>
            <color indexed="81"/>
            <rFont val="Tahoma"/>
            <family val="2"/>
          </rPr>
          <t xml:space="preserve">
Per FOD is a new Unit.  Contributions began in 2018</t>
        </r>
      </text>
    </comment>
    <comment ref="FHF19" authorId="0" shapeId="0" xr:uid="{3E662240-64C6-4132-97D4-6935FBA25E70}">
      <text>
        <r>
          <rPr>
            <b/>
            <sz val="9"/>
            <color indexed="81"/>
            <rFont val="Tahoma"/>
            <family val="2"/>
          </rPr>
          <t>Becky Dzingeleski:</t>
        </r>
        <r>
          <rPr>
            <sz val="9"/>
            <color indexed="81"/>
            <rFont val="Tahoma"/>
            <family val="2"/>
          </rPr>
          <t xml:space="preserve">
Per FOD is a new Unit.  Contributions began in 2018</t>
        </r>
      </text>
    </comment>
    <comment ref="FHJ19" authorId="0" shapeId="0" xr:uid="{B0F411F9-7B7A-4CF6-9A24-0A284A8F4578}">
      <text>
        <r>
          <rPr>
            <b/>
            <sz val="9"/>
            <color indexed="81"/>
            <rFont val="Tahoma"/>
            <family val="2"/>
          </rPr>
          <t>Becky Dzingeleski:</t>
        </r>
        <r>
          <rPr>
            <sz val="9"/>
            <color indexed="81"/>
            <rFont val="Tahoma"/>
            <family val="2"/>
          </rPr>
          <t xml:space="preserve">
Per FOD is a new Unit.  Contributions began in 2018</t>
        </r>
      </text>
    </comment>
    <comment ref="FHN19" authorId="0" shapeId="0" xr:uid="{ED0E5C9B-F738-4F32-9E6A-A7E19B674F67}">
      <text>
        <r>
          <rPr>
            <b/>
            <sz val="9"/>
            <color indexed="81"/>
            <rFont val="Tahoma"/>
            <family val="2"/>
          </rPr>
          <t>Becky Dzingeleski:</t>
        </r>
        <r>
          <rPr>
            <sz val="9"/>
            <color indexed="81"/>
            <rFont val="Tahoma"/>
            <family val="2"/>
          </rPr>
          <t xml:space="preserve">
Per FOD is a new Unit.  Contributions began in 2018</t>
        </r>
      </text>
    </comment>
    <comment ref="FHR19" authorId="0" shapeId="0" xr:uid="{7E4E4B97-29EB-446F-A382-217374FAEC35}">
      <text>
        <r>
          <rPr>
            <b/>
            <sz val="9"/>
            <color indexed="81"/>
            <rFont val="Tahoma"/>
            <family val="2"/>
          </rPr>
          <t>Becky Dzingeleski:</t>
        </r>
        <r>
          <rPr>
            <sz val="9"/>
            <color indexed="81"/>
            <rFont val="Tahoma"/>
            <family val="2"/>
          </rPr>
          <t xml:space="preserve">
Per FOD is a new Unit.  Contributions began in 2018</t>
        </r>
      </text>
    </comment>
    <comment ref="FHV19" authorId="0" shapeId="0" xr:uid="{818BCB64-4903-4B2E-B42F-B0BE65591DA9}">
      <text>
        <r>
          <rPr>
            <b/>
            <sz val="9"/>
            <color indexed="81"/>
            <rFont val="Tahoma"/>
            <family val="2"/>
          </rPr>
          <t>Becky Dzingeleski:</t>
        </r>
        <r>
          <rPr>
            <sz val="9"/>
            <color indexed="81"/>
            <rFont val="Tahoma"/>
            <family val="2"/>
          </rPr>
          <t xml:space="preserve">
Per FOD is a new Unit.  Contributions began in 2018</t>
        </r>
      </text>
    </comment>
    <comment ref="FHZ19" authorId="0" shapeId="0" xr:uid="{A1594421-636D-4E46-B316-46CFF78CC915}">
      <text>
        <r>
          <rPr>
            <b/>
            <sz val="9"/>
            <color indexed="81"/>
            <rFont val="Tahoma"/>
            <family val="2"/>
          </rPr>
          <t>Becky Dzingeleski:</t>
        </r>
        <r>
          <rPr>
            <sz val="9"/>
            <color indexed="81"/>
            <rFont val="Tahoma"/>
            <family val="2"/>
          </rPr>
          <t xml:space="preserve">
Per FOD is a new Unit.  Contributions began in 2018</t>
        </r>
      </text>
    </comment>
    <comment ref="FID19" authorId="0" shapeId="0" xr:uid="{7AE51A93-EFC4-4293-A2CA-21AD968879FD}">
      <text>
        <r>
          <rPr>
            <b/>
            <sz val="9"/>
            <color indexed="81"/>
            <rFont val="Tahoma"/>
            <family val="2"/>
          </rPr>
          <t>Becky Dzingeleski:</t>
        </r>
        <r>
          <rPr>
            <sz val="9"/>
            <color indexed="81"/>
            <rFont val="Tahoma"/>
            <family val="2"/>
          </rPr>
          <t xml:space="preserve">
Per FOD is a new Unit.  Contributions began in 2018</t>
        </r>
      </text>
    </comment>
    <comment ref="FIH19" authorId="0" shapeId="0" xr:uid="{FCF5EFA7-E968-4A7E-AF31-8BC039123128}">
      <text>
        <r>
          <rPr>
            <b/>
            <sz val="9"/>
            <color indexed="81"/>
            <rFont val="Tahoma"/>
            <family val="2"/>
          </rPr>
          <t>Becky Dzingeleski:</t>
        </r>
        <r>
          <rPr>
            <sz val="9"/>
            <color indexed="81"/>
            <rFont val="Tahoma"/>
            <family val="2"/>
          </rPr>
          <t xml:space="preserve">
Per FOD is a new Unit.  Contributions began in 2018</t>
        </r>
      </text>
    </comment>
    <comment ref="FIL19" authorId="0" shapeId="0" xr:uid="{8E95CD18-7D11-4DF6-9F33-6F4F4D5B30BD}">
      <text>
        <r>
          <rPr>
            <b/>
            <sz val="9"/>
            <color indexed="81"/>
            <rFont val="Tahoma"/>
            <family val="2"/>
          </rPr>
          <t>Becky Dzingeleski:</t>
        </r>
        <r>
          <rPr>
            <sz val="9"/>
            <color indexed="81"/>
            <rFont val="Tahoma"/>
            <family val="2"/>
          </rPr>
          <t xml:space="preserve">
Per FOD is a new Unit.  Contributions began in 2018</t>
        </r>
      </text>
    </comment>
    <comment ref="FIP19" authorId="0" shapeId="0" xr:uid="{C8B1D80C-C0AC-44D1-A37F-4317C9FF7736}">
      <text>
        <r>
          <rPr>
            <b/>
            <sz val="9"/>
            <color indexed="81"/>
            <rFont val="Tahoma"/>
            <family val="2"/>
          </rPr>
          <t>Becky Dzingeleski:</t>
        </r>
        <r>
          <rPr>
            <sz val="9"/>
            <color indexed="81"/>
            <rFont val="Tahoma"/>
            <family val="2"/>
          </rPr>
          <t xml:space="preserve">
Per FOD is a new Unit.  Contributions began in 2018</t>
        </r>
      </text>
    </comment>
    <comment ref="FIT19" authorId="0" shapeId="0" xr:uid="{1C7232FA-741D-4A84-A7C0-6C66828B693C}">
      <text>
        <r>
          <rPr>
            <b/>
            <sz val="9"/>
            <color indexed="81"/>
            <rFont val="Tahoma"/>
            <family val="2"/>
          </rPr>
          <t>Becky Dzingeleski:</t>
        </r>
        <r>
          <rPr>
            <sz val="9"/>
            <color indexed="81"/>
            <rFont val="Tahoma"/>
            <family val="2"/>
          </rPr>
          <t xml:space="preserve">
Per FOD is a new Unit.  Contributions began in 2018</t>
        </r>
      </text>
    </comment>
    <comment ref="FIX19" authorId="0" shapeId="0" xr:uid="{3D67A41D-A080-4B6E-AFDC-58707BE27B4F}">
      <text>
        <r>
          <rPr>
            <b/>
            <sz val="9"/>
            <color indexed="81"/>
            <rFont val="Tahoma"/>
            <family val="2"/>
          </rPr>
          <t>Becky Dzingeleski:</t>
        </r>
        <r>
          <rPr>
            <sz val="9"/>
            <color indexed="81"/>
            <rFont val="Tahoma"/>
            <family val="2"/>
          </rPr>
          <t xml:space="preserve">
Per FOD is a new Unit.  Contributions began in 2018</t>
        </r>
      </text>
    </comment>
    <comment ref="FJB19" authorId="0" shapeId="0" xr:uid="{3FAD0456-050F-4AA6-8222-61EEBBA04B18}">
      <text>
        <r>
          <rPr>
            <b/>
            <sz val="9"/>
            <color indexed="81"/>
            <rFont val="Tahoma"/>
            <family val="2"/>
          </rPr>
          <t>Becky Dzingeleski:</t>
        </r>
        <r>
          <rPr>
            <sz val="9"/>
            <color indexed="81"/>
            <rFont val="Tahoma"/>
            <family val="2"/>
          </rPr>
          <t xml:space="preserve">
Per FOD is a new Unit.  Contributions began in 2018</t>
        </r>
      </text>
    </comment>
    <comment ref="FJF19" authorId="0" shapeId="0" xr:uid="{1D644328-B562-4EE2-BB87-F0127B2DF46B}">
      <text>
        <r>
          <rPr>
            <b/>
            <sz val="9"/>
            <color indexed="81"/>
            <rFont val="Tahoma"/>
            <family val="2"/>
          </rPr>
          <t>Becky Dzingeleski:</t>
        </r>
        <r>
          <rPr>
            <sz val="9"/>
            <color indexed="81"/>
            <rFont val="Tahoma"/>
            <family val="2"/>
          </rPr>
          <t xml:space="preserve">
Per FOD is a new Unit.  Contributions began in 2018</t>
        </r>
      </text>
    </comment>
    <comment ref="FJJ19" authorId="0" shapeId="0" xr:uid="{1E62358F-4104-4E05-A76E-6B6130C300D0}">
      <text>
        <r>
          <rPr>
            <b/>
            <sz val="9"/>
            <color indexed="81"/>
            <rFont val="Tahoma"/>
            <family val="2"/>
          </rPr>
          <t>Becky Dzingeleski:</t>
        </r>
        <r>
          <rPr>
            <sz val="9"/>
            <color indexed="81"/>
            <rFont val="Tahoma"/>
            <family val="2"/>
          </rPr>
          <t xml:space="preserve">
Per FOD is a new Unit.  Contributions began in 2018</t>
        </r>
      </text>
    </comment>
    <comment ref="FJN19" authorId="0" shapeId="0" xr:uid="{4C1FC348-AA6B-4FB5-A872-04679522B9CD}">
      <text>
        <r>
          <rPr>
            <b/>
            <sz val="9"/>
            <color indexed="81"/>
            <rFont val="Tahoma"/>
            <family val="2"/>
          </rPr>
          <t>Becky Dzingeleski:</t>
        </r>
        <r>
          <rPr>
            <sz val="9"/>
            <color indexed="81"/>
            <rFont val="Tahoma"/>
            <family val="2"/>
          </rPr>
          <t xml:space="preserve">
Per FOD is a new Unit.  Contributions began in 2018</t>
        </r>
      </text>
    </comment>
    <comment ref="FJR19" authorId="0" shapeId="0" xr:uid="{AB001235-A8BD-4950-A118-DBAA30FAB349}">
      <text>
        <r>
          <rPr>
            <b/>
            <sz val="9"/>
            <color indexed="81"/>
            <rFont val="Tahoma"/>
            <family val="2"/>
          </rPr>
          <t>Becky Dzingeleski:</t>
        </r>
        <r>
          <rPr>
            <sz val="9"/>
            <color indexed="81"/>
            <rFont val="Tahoma"/>
            <family val="2"/>
          </rPr>
          <t xml:space="preserve">
Per FOD is a new Unit.  Contributions began in 2018</t>
        </r>
      </text>
    </comment>
    <comment ref="FJV19" authorId="0" shapeId="0" xr:uid="{97ECC3C9-B478-42C5-85B3-5EEB3A75AEC9}">
      <text>
        <r>
          <rPr>
            <b/>
            <sz val="9"/>
            <color indexed="81"/>
            <rFont val="Tahoma"/>
            <family val="2"/>
          </rPr>
          <t>Becky Dzingeleski:</t>
        </r>
        <r>
          <rPr>
            <sz val="9"/>
            <color indexed="81"/>
            <rFont val="Tahoma"/>
            <family val="2"/>
          </rPr>
          <t xml:space="preserve">
Per FOD is a new Unit.  Contributions began in 2018</t>
        </r>
      </text>
    </comment>
    <comment ref="FJZ19" authorId="0" shapeId="0" xr:uid="{B9EC56C1-9A2F-4E12-A851-A7E85E51F62B}">
      <text>
        <r>
          <rPr>
            <b/>
            <sz val="9"/>
            <color indexed="81"/>
            <rFont val="Tahoma"/>
            <family val="2"/>
          </rPr>
          <t>Becky Dzingeleski:</t>
        </r>
        <r>
          <rPr>
            <sz val="9"/>
            <color indexed="81"/>
            <rFont val="Tahoma"/>
            <family val="2"/>
          </rPr>
          <t xml:space="preserve">
Per FOD is a new Unit.  Contributions began in 2018</t>
        </r>
      </text>
    </comment>
    <comment ref="FKD19" authorId="0" shapeId="0" xr:uid="{B0FCB011-70FB-4878-8CE8-F57D654ED11D}">
      <text>
        <r>
          <rPr>
            <b/>
            <sz val="9"/>
            <color indexed="81"/>
            <rFont val="Tahoma"/>
            <family val="2"/>
          </rPr>
          <t>Becky Dzingeleski:</t>
        </r>
        <r>
          <rPr>
            <sz val="9"/>
            <color indexed="81"/>
            <rFont val="Tahoma"/>
            <family val="2"/>
          </rPr>
          <t xml:space="preserve">
Per FOD is a new Unit.  Contributions began in 2018</t>
        </r>
      </text>
    </comment>
    <comment ref="FKH19" authorId="0" shapeId="0" xr:uid="{D2095BB3-AC0F-4A5C-94A9-C26C0ED2E21D}">
      <text>
        <r>
          <rPr>
            <b/>
            <sz val="9"/>
            <color indexed="81"/>
            <rFont val="Tahoma"/>
            <family val="2"/>
          </rPr>
          <t>Becky Dzingeleski:</t>
        </r>
        <r>
          <rPr>
            <sz val="9"/>
            <color indexed="81"/>
            <rFont val="Tahoma"/>
            <family val="2"/>
          </rPr>
          <t xml:space="preserve">
Per FOD is a new Unit.  Contributions began in 2018</t>
        </r>
      </text>
    </comment>
    <comment ref="FKL19" authorId="0" shapeId="0" xr:uid="{AB6AD1CA-18A8-41AE-B5A7-D88DDA2B6392}">
      <text>
        <r>
          <rPr>
            <b/>
            <sz val="9"/>
            <color indexed="81"/>
            <rFont val="Tahoma"/>
            <family val="2"/>
          </rPr>
          <t>Becky Dzingeleski:</t>
        </r>
        <r>
          <rPr>
            <sz val="9"/>
            <color indexed="81"/>
            <rFont val="Tahoma"/>
            <family val="2"/>
          </rPr>
          <t xml:space="preserve">
Per FOD is a new Unit.  Contributions began in 2018</t>
        </r>
      </text>
    </comment>
    <comment ref="FKP19" authorId="0" shapeId="0" xr:uid="{6956D5CD-1B4B-48CE-9846-083A1C99BBFF}">
      <text>
        <r>
          <rPr>
            <b/>
            <sz val="9"/>
            <color indexed="81"/>
            <rFont val="Tahoma"/>
            <family val="2"/>
          </rPr>
          <t>Becky Dzingeleski:</t>
        </r>
        <r>
          <rPr>
            <sz val="9"/>
            <color indexed="81"/>
            <rFont val="Tahoma"/>
            <family val="2"/>
          </rPr>
          <t xml:space="preserve">
Per FOD is a new Unit.  Contributions began in 2018</t>
        </r>
      </text>
    </comment>
    <comment ref="FKT19" authorId="0" shapeId="0" xr:uid="{D60E89FE-56AD-4310-8E65-50BF24729D1B}">
      <text>
        <r>
          <rPr>
            <b/>
            <sz val="9"/>
            <color indexed="81"/>
            <rFont val="Tahoma"/>
            <family val="2"/>
          </rPr>
          <t>Becky Dzingeleski:</t>
        </r>
        <r>
          <rPr>
            <sz val="9"/>
            <color indexed="81"/>
            <rFont val="Tahoma"/>
            <family val="2"/>
          </rPr>
          <t xml:space="preserve">
Per FOD is a new Unit.  Contributions began in 2018</t>
        </r>
      </text>
    </comment>
    <comment ref="FKX19" authorId="0" shapeId="0" xr:uid="{C78F228C-D1A5-43E0-A073-1EDF83AFE3B9}">
      <text>
        <r>
          <rPr>
            <b/>
            <sz val="9"/>
            <color indexed="81"/>
            <rFont val="Tahoma"/>
            <family val="2"/>
          </rPr>
          <t>Becky Dzingeleski:</t>
        </r>
        <r>
          <rPr>
            <sz val="9"/>
            <color indexed="81"/>
            <rFont val="Tahoma"/>
            <family val="2"/>
          </rPr>
          <t xml:space="preserve">
Per FOD is a new Unit.  Contributions began in 2018</t>
        </r>
      </text>
    </comment>
    <comment ref="FLB19" authorId="0" shapeId="0" xr:uid="{04EDFE2D-4A65-4CD1-92AD-2EE8CB7E304A}">
      <text>
        <r>
          <rPr>
            <b/>
            <sz val="9"/>
            <color indexed="81"/>
            <rFont val="Tahoma"/>
            <family val="2"/>
          </rPr>
          <t>Becky Dzingeleski:</t>
        </r>
        <r>
          <rPr>
            <sz val="9"/>
            <color indexed="81"/>
            <rFont val="Tahoma"/>
            <family val="2"/>
          </rPr>
          <t xml:space="preserve">
Per FOD is a new Unit.  Contributions began in 2018</t>
        </r>
      </text>
    </comment>
    <comment ref="FLF19" authorId="0" shapeId="0" xr:uid="{910CF5E0-53F3-41A4-A658-527816FCD5CF}">
      <text>
        <r>
          <rPr>
            <b/>
            <sz val="9"/>
            <color indexed="81"/>
            <rFont val="Tahoma"/>
            <family val="2"/>
          </rPr>
          <t>Becky Dzingeleski:</t>
        </r>
        <r>
          <rPr>
            <sz val="9"/>
            <color indexed="81"/>
            <rFont val="Tahoma"/>
            <family val="2"/>
          </rPr>
          <t xml:space="preserve">
Per FOD is a new Unit.  Contributions began in 2018</t>
        </r>
      </text>
    </comment>
    <comment ref="FLJ19" authorId="0" shapeId="0" xr:uid="{32C0EFBD-C6FE-4D78-8D15-6469C709C77B}">
      <text>
        <r>
          <rPr>
            <b/>
            <sz val="9"/>
            <color indexed="81"/>
            <rFont val="Tahoma"/>
            <family val="2"/>
          </rPr>
          <t>Becky Dzingeleski:</t>
        </r>
        <r>
          <rPr>
            <sz val="9"/>
            <color indexed="81"/>
            <rFont val="Tahoma"/>
            <family val="2"/>
          </rPr>
          <t xml:space="preserve">
Per FOD is a new Unit.  Contributions began in 2018</t>
        </r>
      </text>
    </comment>
    <comment ref="FLN19" authorId="0" shapeId="0" xr:uid="{6C624EC4-6AFA-4984-94F0-EB461C57A8F7}">
      <text>
        <r>
          <rPr>
            <b/>
            <sz val="9"/>
            <color indexed="81"/>
            <rFont val="Tahoma"/>
            <family val="2"/>
          </rPr>
          <t>Becky Dzingeleski:</t>
        </r>
        <r>
          <rPr>
            <sz val="9"/>
            <color indexed="81"/>
            <rFont val="Tahoma"/>
            <family val="2"/>
          </rPr>
          <t xml:space="preserve">
Per FOD is a new Unit.  Contributions began in 2018</t>
        </r>
      </text>
    </comment>
    <comment ref="FLR19" authorId="0" shapeId="0" xr:uid="{B4319F2C-4485-4A3C-93DA-63A67EE2A01D}">
      <text>
        <r>
          <rPr>
            <b/>
            <sz val="9"/>
            <color indexed="81"/>
            <rFont val="Tahoma"/>
            <family val="2"/>
          </rPr>
          <t>Becky Dzingeleski:</t>
        </r>
        <r>
          <rPr>
            <sz val="9"/>
            <color indexed="81"/>
            <rFont val="Tahoma"/>
            <family val="2"/>
          </rPr>
          <t xml:space="preserve">
Per FOD is a new Unit.  Contributions began in 2018</t>
        </r>
      </text>
    </comment>
    <comment ref="FLV19" authorId="0" shapeId="0" xr:uid="{49D70582-A9E9-4F2D-90DC-2E9D6550CB63}">
      <text>
        <r>
          <rPr>
            <b/>
            <sz val="9"/>
            <color indexed="81"/>
            <rFont val="Tahoma"/>
            <family val="2"/>
          </rPr>
          <t>Becky Dzingeleski:</t>
        </r>
        <r>
          <rPr>
            <sz val="9"/>
            <color indexed="81"/>
            <rFont val="Tahoma"/>
            <family val="2"/>
          </rPr>
          <t xml:space="preserve">
Per FOD is a new Unit.  Contributions began in 2018</t>
        </r>
      </text>
    </comment>
    <comment ref="FLZ19" authorId="0" shapeId="0" xr:uid="{9A727FEC-E00D-488A-BD8F-9A28856C9084}">
      <text>
        <r>
          <rPr>
            <b/>
            <sz val="9"/>
            <color indexed="81"/>
            <rFont val="Tahoma"/>
            <family val="2"/>
          </rPr>
          <t>Becky Dzingeleski:</t>
        </r>
        <r>
          <rPr>
            <sz val="9"/>
            <color indexed="81"/>
            <rFont val="Tahoma"/>
            <family val="2"/>
          </rPr>
          <t xml:space="preserve">
Per FOD is a new Unit.  Contributions began in 2018</t>
        </r>
      </text>
    </comment>
    <comment ref="FMD19" authorId="0" shapeId="0" xr:uid="{2B37A91F-D98D-4699-9520-EDD9EF6491C0}">
      <text>
        <r>
          <rPr>
            <b/>
            <sz val="9"/>
            <color indexed="81"/>
            <rFont val="Tahoma"/>
            <family val="2"/>
          </rPr>
          <t>Becky Dzingeleski:</t>
        </r>
        <r>
          <rPr>
            <sz val="9"/>
            <color indexed="81"/>
            <rFont val="Tahoma"/>
            <family val="2"/>
          </rPr>
          <t xml:space="preserve">
Per FOD is a new Unit.  Contributions began in 2018</t>
        </r>
      </text>
    </comment>
    <comment ref="FMH19" authorId="0" shapeId="0" xr:uid="{120C1709-045E-479D-B0D2-E1A11AF18CED}">
      <text>
        <r>
          <rPr>
            <b/>
            <sz val="9"/>
            <color indexed="81"/>
            <rFont val="Tahoma"/>
            <family val="2"/>
          </rPr>
          <t>Becky Dzingeleski:</t>
        </r>
        <r>
          <rPr>
            <sz val="9"/>
            <color indexed="81"/>
            <rFont val="Tahoma"/>
            <family val="2"/>
          </rPr>
          <t xml:space="preserve">
Per FOD is a new Unit.  Contributions began in 2018</t>
        </r>
      </text>
    </comment>
    <comment ref="FML19" authorId="0" shapeId="0" xr:uid="{02419091-1663-4776-908D-2CBECA31D49D}">
      <text>
        <r>
          <rPr>
            <b/>
            <sz val="9"/>
            <color indexed="81"/>
            <rFont val="Tahoma"/>
            <family val="2"/>
          </rPr>
          <t>Becky Dzingeleski:</t>
        </r>
        <r>
          <rPr>
            <sz val="9"/>
            <color indexed="81"/>
            <rFont val="Tahoma"/>
            <family val="2"/>
          </rPr>
          <t xml:space="preserve">
Per FOD is a new Unit.  Contributions began in 2018</t>
        </r>
      </text>
    </comment>
    <comment ref="FMP19" authorId="0" shapeId="0" xr:uid="{E33BC4DB-9F7F-428F-968F-7354389AAA41}">
      <text>
        <r>
          <rPr>
            <b/>
            <sz val="9"/>
            <color indexed="81"/>
            <rFont val="Tahoma"/>
            <family val="2"/>
          </rPr>
          <t>Becky Dzingeleski:</t>
        </r>
        <r>
          <rPr>
            <sz val="9"/>
            <color indexed="81"/>
            <rFont val="Tahoma"/>
            <family val="2"/>
          </rPr>
          <t xml:space="preserve">
Per FOD is a new Unit.  Contributions began in 2018</t>
        </r>
      </text>
    </comment>
    <comment ref="FMT19" authorId="0" shapeId="0" xr:uid="{3D3DF007-D88A-4AC1-9BE6-CBBA9D2400C8}">
      <text>
        <r>
          <rPr>
            <b/>
            <sz val="9"/>
            <color indexed="81"/>
            <rFont val="Tahoma"/>
            <family val="2"/>
          </rPr>
          <t>Becky Dzingeleski:</t>
        </r>
        <r>
          <rPr>
            <sz val="9"/>
            <color indexed="81"/>
            <rFont val="Tahoma"/>
            <family val="2"/>
          </rPr>
          <t xml:space="preserve">
Per FOD is a new Unit.  Contributions began in 2018</t>
        </r>
      </text>
    </comment>
    <comment ref="FMX19" authorId="0" shapeId="0" xr:uid="{B8026A57-A3A7-4081-84E7-51B3A1578866}">
      <text>
        <r>
          <rPr>
            <b/>
            <sz val="9"/>
            <color indexed="81"/>
            <rFont val="Tahoma"/>
            <family val="2"/>
          </rPr>
          <t>Becky Dzingeleski:</t>
        </r>
        <r>
          <rPr>
            <sz val="9"/>
            <color indexed="81"/>
            <rFont val="Tahoma"/>
            <family val="2"/>
          </rPr>
          <t xml:space="preserve">
Per FOD is a new Unit.  Contributions began in 2018</t>
        </r>
      </text>
    </comment>
    <comment ref="FNB19" authorId="0" shapeId="0" xr:uid="{33A4B99C-B430-423B-B53D-949638D026F4}">
      <text>
        <r>
          <rPr>
            <b/>
            <sz val="9"/>
            <color indexed="81"/>
            <rFont val="Tahoma"/>
            <family val="2"/>
          </rPr>
          <t>Becky Dzingeleski:</t>
        </r>
        <r>
          <rPr>
            <sz val="9"/>
            <color indexed="81"/>
            <rFont val="Tahoma"/>
            <family val="2"/>
          </rPr>
          <t xml:space="preserve">
Per FOD is a new Unit.  Contributions began in 2018</t>
        </r>
      </text>
    </comment>
    <comment ref="FNF19" authorId="0" shapeId="0" xr:uid="{7794868B-8D39-4583-A6C3-D48E859C5827}">
      <text>
        <r>
          <rPr>
            <b/>
            <sz val="9"/>
            <color indexed="81"/>
            <rFont val="Tahoma"/>
            <family val="2"/>
          </rPr>
          <t>Becky Dzingeleski:</t>
        </r>
        <r>
          <rPr>
            <sz val="9"/>
            <color indexed="81"/>
            <rFont val="Tahoma"/>
            <family val="2"/>
          </rPr>
          <t xml:space="preserve">
Per FOD is a new Unit.  Contributions began in 2018</t>
        </r>
      </text>
    </comment>
    <comment ref="FNJ19" authorId="0" shapeId="0" xr:uid="{8213EDE8-F182-4950-A749-BAB644979CC4}">
      <text>
        <r>
          <rPr>
            <b/>
            <sz val="9"/>
            <color indexed="81"/>
            <rFont val="Tahoma"/>
            <family val="2"/>
          </rPr>
          <t>Becky Dzingeleski:</t>
        </r>
        <r>
          <rPr>
            <sz val="9"/>
            <color indexed="81"/>
            <rFont val="Tahoma"/>
            <family val="2"/>
          </rPr>
          <t xml:space="preserve">
Per FOD is a new Unit.  Contributions began in 2018</t>
        </r>
      </text>
    </comment>
    <comment ref="FNN19" authorId="0" shapeId="0" xr:uid="{DF6F4083-9BF6-43BC-87F3-BA62661F7714}">
      <text>
        <r>
          <rPr>
            <b/>
            <sz val="9"/>
            <color indexed="81"/>
            <rFont val="Tahoma"/>
            <family val="2"/>
          </rPr>
          <t>Becky Dzingeleski:</t>
        </r>
        <r>
          <rPr>
            <sz val="9"/>
            <color indexed="81"/>
            <rFont val="Tahoma"/>
            <family val="2"/>
          </rPr>
          <t xml:space="preserve">
Per FOD is a new Unit.  Contributions began in 2018</t>
        </r>
      </text>
    </comment>
    <comment ref="FNR19" authorId="0" shapeId="0" xr:uid="{30A8134A-347B-4417-8A10-31E0D575C988}">
      <text>
        <r>
          <rPr>
            <b/>
            <sz val="9"/>
            <color indexed="81"/>
            <rFont val="Tahoma"/>
            <family val="2"/>
          </rPr>
          <t>Becky Dzingeleski:</t>
        </r>
        <r>
          <rPr>
            <sz val="9"/>
            <color indexed="81"/>
            <rFont val="Tahoma"/>
            <family val="2"/>
          </rPr>
          <t xml:space="preserve">
Per FOD is a new Unit.  Contributions began in 2018</t>
        </r>
      </text>
    </comment>
    <comment ref="FNV19" authorId="0" shapeId="0" xr:uid="{28E5F36A-32CD-4166-AF78-BB3D794312DD}">
      <text>
        <r>
          <rPr>
            <b/>
            <sz val="9"/>
            <color indexed="81"/>
            <rFont val="Tahoma"/>
            <family val="2"/>
          </rPr>
          <t>Becky Dzingeleski:</t>
        </r>
        <r>
          <rPr>
            <sz val="9"/>
            <color indexed="81"/>
            <rFont val="Tahoma"/>
            <family val="2"/>
          </rPr>
          <t xml:space="preserve">
Per FOD is a new Unit.  Contributions began in 2018</t>
        </r>
      </text>
    </comment>
    <comment ref="FNZ19" authorId="0" shapeId="0" xr:uid="{D8C7EE43-7C04-498B-88F3-CA4B7E6B8B5B}">
      <text>
        <r>
          <rPr>
            <b/>
            <sz val="9"/>
            <color indexed="81"/>
            <rFont val="Tahoma"/>
            <family val="2"/>
          </rPr>
          <t>Becky Dzingeleski:</t>
        </r>
        <r>
          <rPr>
            <sz val="9"/>
            <color indexed="81"/>
            <rFont val="Tahoma"/>
            <family val="2"/>
          </rPr>
          <t xml:space="preserve">
Per FOD is a new Unit.  Contributions began in 2018</t>
        </r>
      </text>
    </comment>
    <comment ref="FOD19" authorId="0" shapeId="0" xr:uid="{94B7AFDA-4872-421B-99C2-75293D5FE0F0}">
      <text>
        <r>
          <rPr>
            <b/>
            <sz val="9"/>
            <color indexed="81"/>
            <rFont val="Tahoma"/>
            <family val="2"/>
          </rPr>
          <t>Becky Dzingeleski:</t>
        </r>
        <r>
          <rPr>
            <sz val="9"/>
            <color indexed="81"/>
            <rFont val="Tahoma"/>
            <family val="2"/>
          </rPr>
          <t xml:space="preserve">
Per FOD is a new Unit.  Contributions began in 2018</t>
        </r>
      </text>
    </comment>
    <comment ref="FOH19" authorId="0" shapeId="0" xr:uid="{85B6AE37-3E72-4FC0-B950-A20E746ED295}">
      <text>
        <r>
          <rPr>
            <b/>
            <sz val="9"/>
            <color indexed="81"/>
            <rFont val="Tahoma"/>
            <family val="2"/>
          </rPr>
          <t>Becky Dzingeleski:</t>
        </r>
        <r>
          <rPr>
            <sz val="9"/>
            <color indexed="81"/>
            <rFont val="Tahoma"/>
            <family val="2"/>
          </rPr>
          <t xml:space="preserve">
Per FOD is a new Unit.  Contributions began in 2018</t>
        </r>
      </text>
    </comment>
    <comment ref="FOL19" authorId="0" shapeId="0" xr:uid="{06421719-DAF0-46B5-B858-9F694E9F91C5}">
      <text>
        <r>
          <rPr>
            <b/>
            <sz val="9"/>
            <color indexed="81"/>
            <rFont val="Tahoma"/>
            <family val="2"/>
          </rPr>
          <t>Becky Dzingeleski:</t>
        </r>
        <r>
          <rPr>
            <sz val="9"/>
            <color indexed="81"/>
            <rFont val="Tahoma"/>
            <family val="2"/>
          </rPr>
          <t xml:space="preserve">
Per FOD is a new Unit.  Contributions began in 2018</t>
        </r>
      </text>
    </comment>
    <comment ref="FOP19" authorId="0" shapeId="0" xr:uid="{676AC879-3946-431E-A675-B1191B8A21FF}">
      <text>
        <r>
          <rPr>
            <b/>
            <sz val="9"/>
            <color indexed="81"/>
            <rFont val="Tahoma"/>
            <family val="2"/>
          </rPr>
          <t>Becky Dzingeleski:</t>
        </r>
        <r>
          <rPr>
            <sz val="9"/>
            <color indexed="81"/>
            <rFont val="Tahoma"/>
            <family val="2"/>
          </rPr>
          <t xml:space="preserve">
Per FOD is a new Unit.  Contributions began in 2018</t>
        </r>
      </text>
    </comment>
    <comment ref="FOT19" authorId="0" shapeId="0" xr:uid="{993F8647-68CF-4FD7-8FDD-8F9A5A648054}">
      <text>
        <r>
          <rPr>
            <b/>
            <sz val="9"/>
            <color indexed="81"/>
            <rFont val="Tahoma"/>
            <family val="2"/>
          </rPr>
          <t>Becky Dzingeleski:</t>
        </r>
        <r>
          <rPr>
            <sz val="9"/>
            <color indexed="81"/>
            <rFont val="Tahoma"/>
            <family val="2"/>
          </rPr>
          <t xml:space="preserve">
Per FOD is a new Unit.  Contributions began in 2018</t>
        </r>
      </text>
    </comment>
    <comment ref="FOX19" authorId="0" shapeId="0" xr:uid="{D8303A73-31B9-4F62-8D4C-68E2D38EA0D4}">
      <text>
        <r>
          <rPr>
            <b/>
            <sz val="9"/>
            <color indexed="81"/>
            <rFont val="Tahoma"/>
            <family val="2"/>
          </rPr>
          <t>Becky Dzingeleski:</t>
        </r>
        <r>
          <rPr>
            <sz val="9"/>
            <color indexed="81"/>
            <rFont val="Tahoma"/>
            <family val="2"/>
          </rPr>
          <t xml:space="preserve">
Per FOD is a new Unit.  Contributions began in 2018</t>
        </r>
      </text>
    </comment>
    <comment ref="FPB19" authorId="0" shapeId="0" xr:uid="{FAD2AB7A-207E-4338-A4A8-D903AE40D2FD}">
      <text>
        <r>
          <rPr>
            <b/>
            <sz val="9"/>
            <color indexed="81"/>
            <rFont val="Tahoma"/>
            <family val="2"/>
          </rPr>
          <t>Becky Dzingeleski:</t>
        </r>
        <r>
          <rPr>
            <sz val="9"/>
            <color indexed="81"/>
            <rFont val="Tahoma"/>
            <family val="2"/>
          </rPr>
          <t xml:space="preserve">
Per FOD is a new Unit.  Contributions began in 2018</t>
        </r>
      </text>
    </comment>
    <comment ref="FPF19" authorId="0" shapeId="0" xr:uid="{6A70CBEA-A56A-48C6-9597-3BD8AD89DC86}">
      <text>
        <r>
          <rPr>
            <b/>
            <sz val="9"/>
            <color indexed="81"/>
            <rFont val="Tahoma"/>
            <family val="2"/>
          </rPr>
          <t>Becky Dzingeleski:</t>
        </r>
        <r>
          <rPr>
            <sz val="9"/>
            <color indexed="81"/>
            <rFont val="Tahoma"/>
            <family val="2"/>
          </rPr>
          <t xml:space="preserve">
Per FOD is a new Unit.  Contributions began in 2018</t>
        </r>
      </text>
    </comment>
    <comment ref="FPJ19" authorId="0" shapeId="0" xr:uid="{28757DF2-25C0-47B2-9C81-88238E0E9119}">
      <text>
        <r>
          <rPr>
            <b/>
            <sz val="9"/>
            <color indexed="81"/>
            <rFont val="Tahoma"/>
            <family val="2"/>
          </rPr>
          <t>Becky Dzingeleski:</t>
        </r>
        <r>
          <rPr>
            <sz val="9"/>
            <color indexed="81"/>
            <rFont val="Tahoma"/>
            <family val="2"/>
          </rPr>
          <t xml:space="preserve">
Per FOD is a new Unit.  Contributions began in 2018</t>
        </r>
      </text>
    </comment>
    <comment ref="FPN19" authorId="0" shapeId="0" xr:uid="{30FD38A3-6A28-4AC2-9959-4D0C00B53F2E}">
      <text>
        <r>
          <rPr>
            <b/>
            <sz val="9"/>
            <color indexed="81"/>
            <rFont val="Tahoma"/>
            <family val="2"/>
          </rPr>
          <t>Becky Dzingeleski:</t>
        </r>
        <r>
          <rPr>
            <sz val="9"/>
            <color indexed="81"/>
            <rFont val="Tahoma"/>
            <family val="2"/>
          </rPr>
          <t xml:space="preserve">
Per FOD is a new Unit.  Contributions began in 2018</t>
        </r>
      </text>
    </comment>
    <comment ref="FPR19" authorId="0" shapeId="0" xr:uid="{14316EB2-F881-4913-B58F-96BD68C21F94}">
      <text>
        <r>
          <rPr>
            <b/>
            <sz val="9"/>
            <color indexed="81"/>
            <rFont val="Tahoma"/>
            <family val="2"/>
          </rPr>
          <t>Becky Dzingeleski:</t>
        </r>
        <r>
          <rPr>
            <sz val="9"/>
            <color indexed="81"/>
            <rFont val="Tahoma"/>
            <family val="2"/>
          </rPr>
          <t xml:space="preserve">
Per FOD is a new Unit.  Contributions began in 2018</t>
        </r>
      </text>
    </comment>
    <comment ref="FPV19" authorId="0" shapeId="0" xr:uid="{F536BF87-6CA6-461C-B039-EAD7602B5D20}">
      <text>
        <r>
          <rPr>
            <b/>
            <sz val="9"/>
            <color indexed="81"/>
            <rFont val="Tahoma"/>
            <family val="2"/>
          </rPr>
          <t>Becky Dzingeleski:</t>
        </r>
        <r>
          <rPr>
            <sz val="9"/>
            <color indexed="81"/>
            <rFont val="Tahoma"/>
            <family val="2"/>
          </rPr>
          <t xml:space="preserve">
Per FOD is a new Unit.  Contributions began in 2018</t>
        </r>
      </text>
    </comment>
    <comment ref="FPZ19" authorId="0" shapeId="0" xr:uid="{36CCA0DE-5942-459C-B8F8-29A814EF6EAF}">
      <text>
        <r>
          <rPr>
            <b/>
            <sz val="9"/>
            <color indexed="81"/>
            <rFont val="Tahoma"/>
            <family val="2"/>
          </rPr>
          <t>Becky Dzingeleski:</t>
        </r>
        <r>
          <rPr>
            <sz val="9"/>
            <color indexed="81"/>
            <rFont val="Tahoma"/>
            <family val="2"/>
          </rPr>
          <t xml:space="preserve">
Per FOD is a new Unit.  Contributions began in 2018</t>
        </r>
      </text>
    </comment>
    <comment ref="FQD19" authorId="0" shapeId="0" xr:uid="{FBB511F0-2544-4F54-9D6C-1F918C6A2372}">
      <text>
        <r>
          <rPr>
            <b/>
            <sz val="9"/>
            <color indexed="81"/>
            <rFont val="Tahoma"/>
            <family val="2"/>
          </rPr>
          <t>Becky Dzingeleski:</t>
        </r>
        <r>
          <rPr>
            <sz val="9"/>
            <color indexed="81"/>
            <rFont val="Tahoma"/>
            <family val="2"/>
          </rPr>
          <t xml:space="preserve">
Per FOD is a new Unit.  Contributions began in 2018</t>
        </r>
      </text>
    </comment>
    <comment ref="FQH19" authorId="0" shapeId="0" xr:uid="{905164BD-7471-437B-83F4-0721665F6CFB}">
      <text>
        <r>
          <rPr>
            <b/>
            <sz val="9"/>
            <color indexed="81"/>
            <rFont val="Tahoma"/>
            <family val="2"/>
          </rPr>
          <t>Becky Dzingeleski:</t>
        </r>
        <r>
          <rPr>
            <sz val="9"/>
            <color indexed="81"/>
            <rFont val="Tahoma"/>
            <family val="2"/>
          </rPr>
          <t xml:space="preserve">
Per FOD is a new Unit.  Contributions began in 2018</t>
        </r>
      </text>
    </comment>
    <comment ref="FQL19" authorId="0" shapeId="0" xr:uid="{63C4B2D7-1DFA-4790-90BD-AC9A88A1B071}">
      <text>
        <r>
          <rPr>
            <b/>
            <sz val="9"/>
            <color indexed="81"/>
            <rFont val="Tahoma"/>
            <family val="2"/>
          </rPr>
          <t>Becky Dzingeleski:</t>
        </r>
        <r>
          <rPr>
            <sz val="9"/>
            <color indexed="81"/>
            <rFont val="Tahoma"/>
            <family val="2"/>
          </rPr>
          <t xml:space="preserve">
Per FOD is a new Unit.  Contributions began in 2018</t>
        </r>
      </text>
    </comment>
    <comment ref="FQP19" authorId="0" shapeId="0" xr:uid="{A845F875-D78C-4DCE-AEFA-1B84CC73051C}">
      <text>
        <r>
          <rPr>
            <b/>
            <sz val="9"/>
            <color indexed="81"/>
            <rFont val="Tahoma"/>
            <family val="2"/>
          </rPr>
          <t>Becky Dzingeleski:</t>
        </r>
        <r>
          <rPr>
            <sz val="9"/>
            <color indexed="81"/>
            <rFont val="Tahoma"/>
            <family val="2"/>
          </rPr>
          <t xml:space="preserve">
Per FOD is a new Unit.  Contributions began in 2018</t>
        </r>
      </text>
    </comment>
    <comment ref="FQT19" authorId="0" shapeId="0" xr:uid="{49B23019-E3A2-4304-928C-B8CA4AA54B6A}">
      <text>
        <r>
          <rPr>
            <b/>
            <sz val="9"/>
            <color indexed="81"/>
            <rFont val="Tahoma"/>
            <family val="2"/>
          </rPr>
          <t>Becky Dzingeleski:</t>
        </r>
        <r>
          <rPr>
            <sz val="9"/>
            <color indexed="81"/>
            <rFont val="Tahoma"/>
            <family val="2"/>
          </rPr>
          <t xml:space="preserve">
Per FOD is a new Unit.  Contributions began in 2018</t>
        </r>
      </text>
    </comment>
    <comment ref="FQX19" authorId="0" shapeId="0" xr:uid="{7F965A7F-2BD2-45B1-B0AF-37FD833CC42B}">
      <text>
        <r>
          <rPr>
            <b/>
            <sz val="9"/>
            <color indexed="81"/>
            <rFont val="Tahoma"/>
            <family val="2"/>
          </rPr>
          <t>Becky Dzingeleski:</t>
        </r>
        <r>
          <rPr>
            <sz val="9"/>
            <color indexed="81"/>
            <rFont val="Tahoma"/>
            <family val="2"/>
          </rPr>
          <t xml:space="preserve">
Per FOD is a new Unit.  Contributions began in 2018</t>
        </r>
      </text>
    </comment>
    <comment ref="FRB19" authorId="0" shapeId="0" xr:uid="{A718AA1B-3DF2-453A-9C23-1B23298CF41A}">
      <text>
        <r>
          <rPr>
            <b/>
            <sz val="9"/>
            <color indexed="81"/>
            <rFont val="Tahoma"/>
            <family val="2"/>
          </rPr>
          <t>Becky Dzingeleski:</t>
        </r>
        <r>
          <rPr>
            <sz val="9"/>
            <color indexed="81"/>
            <rFont val="Tahoma"/>
            <family val="2"/>
          </rPr>
          <t xml:space="preserve">
Per FOD is a new Unit.  Contributions began in 2018</t>
        </r>
      </text>
    </comment>
    <comment ref="FRF19" authorId="0" shapeId="0" xr:uid="{E26E8A7D-F5A2-4552-8511-9796299B233D}">
      <text>
        <r>
          <rPr>
            <b/>
            <sz val="9"/>
            <color indexed="81"/>
            <rFont val="Tahoma"/>
            <family val="2"/>
          </rPr>
          <t>Becky Dzingeleski:</t>
        </r>
        <r>
          <rPr>
            <sz val="9"/>
            <color indexed="81"/>
            <rFont val="Tahoma"/>
            <family val="2"/>
          </rPr>
          <t xml:space="preserve">
Per FOD is a new Unit.  Contributions began in 2018</t>
        </r>
      </text>
    </comment>
    <comment ref="FRJ19" authorId="0" shapeId="0" xr:uid="{77F925C1-31D8-491A-9CA7-6825B4881733}">
      <text>
        <r>
          <rPr>
            <b/>
            <sz val="9"/>
            <color indexed="81"/>
            <rFont val="Tahoma"/>
            <family val="2"/>
          </rPr>
          <t>Becky Dzingeleski:</t>
        </r>
        <r>
          <rPr>
            <sz val="9"/>
            <color indexed="81"/>
            <rFont val="Tahoma"/>
            <family val="2"/>
          </rPr>
          <t xml:space="preserve">
Per FOD is a new Unit.  Contributions began in 2018</t>
        </r>
      </text>
    </comment>
    <comment ref="FRN19" authorId="0" shapeId="0" xr:uid="{5217238D-06E8-45D7-AE06-F487878AAC75}">
      <text>
        <r>
          <rPr>
            <b/>
            <sz val="9"/>
            <color indexed="81"/>
            <rFont val="Tahoma"/>
            <family val="2"/>
          </rPr>
          <t>Becky Dzingeleski:</t>
        </r>
        <r>
          <rPr>
            <sz val="9"/>
            <color indexed="81"/>
            <rFont val="Tahoma"/>
            <family val="2"/>
          </rPr>
          <t xml:space="preserve">
Per FOD is a new Unit.  Contributions began in 2018</t>
        </r>
      </text>
    </comment>
    <comment ref="FRR19" authorId="0" shapeId="0" xr:uid="{3211B88B-8C2A-48D3-BB2F-55FD1FCFC8E1}">
      <text>
        <r>
          <rPr>
            <b/>
            <sz val="9"/>
            <color indexed="81"/>
            <rFont val="Tahoma"/>
            <family val="2"/>
          </rPr>
          <t>Becky Dzingeleski:</t>
        </r>
        <r>
          <rPr>
            <sz val="9"/>
            <color indexed="81"/>
            <rFont val="Tahoma"/>
            <family val="2"/>
          </rPr>
          <t xml:space="preserve">
Per FOD is a new Unit.  Contributions began in 2018</t>
        </r>
      </text>
    </comment>
    <comment ref="FRV19" authorId="0" shapeId="0" xr:uid="{2BDD4B9E-9148-4013-90CB-8CA152A692EF}">
      <text>
        <r>
          <rPr>
            <b/>
            <sz val="9"/>
            <color indexed="81"/>
            <rFont val="Tahoma"/>
            <family val="2"/>
          </rPr>
          <t>Becky Dzingeleski:</t>
        </r>
        <r>
          <rPr>
            <sz val="9"/>
            <color indexed="81"/>
            <rFont val="Tahoma"/>
            <family val="2"/>
          </rPr>
          <t xml:space="preserve">
Per FOD is a new Unit.  Contributions began in 2018</t>
        </r>
      </text>
    </comment>
    <comment ref="FRZ19" authorId="0" shapeId="0" xr:uid="{9BABDC78-CABD-46A8-8C98-B6DEEC289C83}">
      <text>
        <r>
          <rPr>
            <b/>
            <sz val="9"/>
            <color indexed="81"/>
            <rFont val="Tahoma"/>
            <family val="2"/>
          </rPr>
          <t>Becky Dzingeleski:</t>
        </r>
        <r>
          <rPr>
            <sz val="9"/>
            <color indexed="81"/>
            <rFont val="Tahoma"/>
            <family val="2"/>
          </rPr>
          <t xml:space="preserve">
Per FOD is a new Unit.  Contributions began in 2018</t>
        </r>
      </text>
    </comment>
    <comment ref="FSD19" authorId="0" shapeId="0" xr:uid="{16CA872D-203D-4F29-ABE3-2E0FD3403232}">
      <text>
        <r>
          <rPr>
            <b/>
            <sz val="9"/>
            <color indexed="81"/>
            <rFont val="Tahoma"/>
            <family val="2"/>
          </rPr>
          <t>Becky Dzingeleski:</t>
        </r>
        <r>
          <rPr>
            <sz val="9"/>
            <color indexed="81"/>
            <rFont val="Tahoma"/>
            <family val="2"/>
          </rPr>
          <t xml:space="preserve">
Per FOD is a new Unit.  Contributions began in 2018</t>
        </r>
      </text>
    </comment>
    <comment ref="FSH19" authorId="0" shapeId="0" xr:uid="{5C1931A4-D66E-4B20-90BB-FE0B4BA6CE72}">
      <text>
        <r>
          <rPr>
            <b/>
            <sz val="9"/>
            <color indexed="81"/>
            <rFont val="Tahoma"/>
            <family val="2"/>
          </rPr>
          <t>Becky Dzingeleski:</t>
        </r>
        <r>
          <rPr>
            <sz val="9"/>
            <color indexed="81"/>
            <rFont val="Tahoma"/>
            <family val="2"/>
          </rPr>
          <t xml:space="preserve">
Per FOD is a new Unit.  Contributions began in 2018</t>
        </r>
      </text>
    </comment>
    <comment ref="FSL19" authorId="0" shapeId="0" xr:uid="{C16AF0EC-F0CB-4014-AF3B-13E79CFA8F3F}">
      <text>
        <r>
          <rPr>
            <b/>
            <sz val="9"/>
            <color indexed="81"/>
            <rFont val="Tahoma"/>
            <family val="2"/>
          </rPr>
          <t>Becky Dzingeleski:</t>
        </r>
        <r>
          <rPr>
            <sz val="9"/>
            <color indexed="81"/>
            <rFont val="Tahoma"/>
            <family val="2"/>
          </rPr>
          <t xml:space="preserve">
Per FOD is a new Unit.  Contributions began in 2018</t>
        </r>
      </text>
    </comment>
    <comment ref="FSP19" authorId="0" shapeId="0" xr:uid="{170D98D7-522C-4FF1-86F1-DE319BDD1440}">
      <text>
        <r>
          <rPr>
            <b/>
            <sz val="9"/>
            <color indexed="81"/>
            <rFont val="Tahoma"/>
            <family val="2"/>
          </rPr>
          <t>Becky Dzingeleski:</t>
        </r>
        <r>
          <rPr>
            <sz val="9"/>
            <color indexed="81"/>
            <rFont val="Tahoma"/>
            <family val="2"/>
          </rPr>
          <t xml:space="preserve">
Per FOD is a new Unit.  Contributions began in 2018</t>
        </r>
      </text>
    </comment>
    <comment ref="FST19" authorId="0" shapeId="0" xr:uid="{1B0D3895-5282-4797-BD96-9261E0788302}">
      <text>
        <r>
          <rPr>
            <b/>
            <sz val="9"/>
            <color indexed="81"/>
            <rFont val="Tahoma"/>
            <family val="2"/>
          </rPr>
          <t>Becky Dzingeleski:</t>
        </r>
        <r>
          <rPr>
            <sz val="9"/>
            <color indexed="81"/>
            <rFont val="Tahoma"/>
            <family val="2"/>
          </rPr>
          <t xml:space="preserve">
Per FOD is a new Unit.  Contributions began in 2018</t>
        </r>
      </text>
    </comment>
    <comment ref="FSX19" authorId="0" shapeId="0" xr:uid="{45EF9E00-ACDA-43F1-9531-635CBFFB4C49}">
      <text>
        <r>
          <rPr>
            <b/>
            <sz val="9"/>
            <color indexed="81"/>
            <rFont val="Tahoma"/>
            <family val="2"/>
          </rPr>
          <t>Becky Dzingeleski:</t>
        </r>
        <r>
          <rPr>
            <sz val="9"/>
            <color indexed="81"/>
            <rFont val="Tahoma"/>
            <family val="2"/>
          </rPr>
          <t xml:space="preserve">
Per FOD is a new Unit.  Contributions began in 2018</t>
        </r>
      </text>
    </comment>
    <comment ref="FTB19" authorId="0" shapeId="0" xr:uid="{70F45F75-EAA6-47E0-B235-F0289F0ABFE9}">
      <text>
        <r>
          <rPr>
            <b/>
            <sz val="9"/>
            <color indexed="81"/>
            <rFont val="Tahoma"/>
            <family val="2"/>
          </rPr>
          <t>Becky Dzingeleski:</t>
        </r>
        <r>
          <rPr>
            <sz val="9"/>
            <color indexed="81"/>
            <rFont val="Tahoma"/>
            <family val="2"/>
          </rPr>
          <t xml:space="preserve">
Per FOD is a new Unit.  Contributions began in 2018</t>
        </r>
      </text>
    </comment>
    <comment ref="FTF19" authorId="0" shapeId="0" xr:uid="{D841819F-71A4-4926-A3ED-A9336454210F}">
      <text>
        <r>
          <rPr>
            <b/>
            <sz val="9"/>
            <color indexed="81"/>
            <rFont val="Tahoma"/>
            <family val="2"/>
          </rPr>
          <t>Becky Dzingeleski:</t>
        </r>
        <r>
          <rPr>
            <sz val="9"/>
            <color indexed="81"/>
            <rFont val="Tahoma"/>
            <family val="2"/>
          </rPr>
          <t xml:space="preserve">
Per FOD is a new Unit.  Contributions began in 2018</t>
        </r>
      </text>
    </comment>
    <comment ref="FTJ19" authorId="0" shapeId="0" xr:uid="{09720679-0D3F-494B-8A61-5ECEA6D31E0A}">
      <text>
        <r>
          <rPr>
            <b/>
            <sz val="9"/>
            <color indexed="81"/>
            <rFont val="Tahoma"/>
            <family val="2"/>
          </rPr>
          <t>Becky Dzingeleski:</t>
        </r>
        <r>
          <rPr>
            <sz val="9"/>
            <color indexed="81"/>
            <rFont val="Tahoma"/>
            <family val="2"/>
          </rPr>
          <t xml:space="preserve">
Per FOD is a new Unit.  Contributions began in 2018</t>
        </r>
      </text>
    </comment>
    <comment ref="FTN19" authorId="0" shapeId="0" xr:uid="{628CA542-4710-4A0A-8F40-CCFC86CF5FC1}">
      <text>
        <r>
          <rPr>
            <b/>
            <sz val="9"/>
            <color indexed="81"/>
            <rFont val="Tahoma"/>
            <family val="2"/>
          </rPr>
          <t>Becky Dzingeleski:</t>
        </r>
        <r>
          <rPr>
            <sz val="9"/>
            <color indexed="81"/>
            <rFont val="Tahoma"/>
            <family val="2"/>
          </rPr>
          <t xml:space="preserve">
Per FOD is a new Unit.  Contributions began in 2018</t>
        </r>
      </text>
    </comment>
    <comment ref="FTR19" authorId="0" shapeId="0" xr:uid="{FDF13A96-98A4-4DAD-910B-8B2F6661C06E}">
      <text>
        <r>
          <rPr>
            <b/>
            <sz val="9"/>
            <color indexed="81"/>
            <rFont val="Tahoma"/>
            <family val="2"/>
          </rPr>
          <t>Becky Dzingeleski:</t>
        </r>
        <r>
          <rPr>
            <sz val="9"/>
            <color indexed="81"/>
            <rFont val="Tahoma"/>
            <family val="2"/>
          </rPr>
          <t xml:space="preserve">
Per FOD is a new Unit.  Contributions began in 2018</t>
        </r>
      </text>
    </comment>
    <comment ref="FTV19" authorId="0" shapeId="0" xr:uid="{D7489843-CF36-4896-8F98-F6335A89E8AA}">
      <text>
        <r>
          <rPr>
            <b/>
            <sz val="9"/>
            <color indexed="81"/>
            <rFont val="Tahoma"/>
            <family val="2"/>
          </rPr>
          <t>Becky Dzingeleski:</t>
        </r>
        <r>
          <rPr>
            <sz val="9"/>
            <color indexed="81"/>
            <rFont val="Tahoma"/>
            <family val="2"/>
          </rPr>
          <t xml:space="preserve">
Per FOD is a new Unit.  Contributions began in 2018</t>
        </r>
      </text>
    </comment>
    <comment ref="FTZ19" authorId="0" shapeId="0" xr:uid="{A0DC9B6D-5466-4AB1-B388-0CB7D13E2D93}">
      <text>
        <r>
          <rPr>
            <b/>
            <sz val="9"/>
            <color indexed="81"/>
            <rFont val="Tahoma"/>
            <family val="2"/>
          </rPr>
          <t>Becky Dzingeleski:</t>
        </r>
        <r>
          <rPr>
            <sz val="9"/>
            <color indexed="81"/>
            <rFont val="Tahoma"/>
            <family val="2"/>
          </rPr>
          <t xml:space="preserve">
Per FOD is a new Unit.  Contributions began in 2018</t>
        </r>
      </text>
    </comment>
    <comment ref="FUD19" authorId="0" shapeId="0" xr:uid="{09CB1E17-199F-4658-81C2-0DCE451377DE}">
      <text>
        <r>
          <rPr>
            <b/>
            <sz val="9"/>
            <color indexed="81"/>
            <rFont val="Tahoma"/>
            <family val="2"/>
          </rPr>
          <t>Becky Dzingeleski:</t>
        </r>
        <r>
          <rPr>
            <sz val="9"/>
            <color indexed="81"/>
            <rFont val="Tahoma"/>
            <family val="2"/>
          </rPr>
          <t xml:space="preserve">
Per FOD is a new Unit.  Contributions began in 2018</t>
        </r>
      </text>
    </comment>
    <comment ref="FUH19" authorId="0" shapeId="0" xr:uid="{4E1F8054-81CE-4897-9406-7883913E1D17}">
      <text>
        <r>
          <rPr>
            <b/>
            <sz val="9"/>
            <color indexed="81"/>
            <rFont val="Tahoma"/>
            <family val="2"/>
          </rPr>
          <t>Becky Dzingeleski:</t>
        </r>
        <r>
          <rPr>
            <sz val="9"/>
            <color indexed="81"/>
            <rFont val="Tahoma"/>
            <family val="2"/>
          </rPr>
          <t xml:space="preserve">
Per FOD is a new Unit.  Contributions began in 2018</t>
        </r>
      </text>
    </comment>
    <comment ref="FUL19" authorId="0" shapeId="0" xr:uid="{4D0E2F20-5EDE-46DC-8E39-266E646BF48D}">
      <text>
        <r>
          <rPr>
            <b/>
            <sz val="9"/>
            <color indexed="81"/>
            <rFont val="Tahoma"/>
            <family val="2"/>
          </rPr>
          <t>Becky Dzingeleski:</t>
        </r>
        <r>
          <rPr>
            <sz val="9"/>
            <color indexed="81"/>
            <rFont val="Tahoma"/>
            <family val="2"/>
          </rPr>
          <t xml:space="preserve">
Per FOD is a new Unit.  Contributions began in 2018</t>
        </r>
      </text>
    </comment>
    <comment ref="FUP19" authorId="0" shapeId="0" xr:uid="{EE423CBC-C981-4D28-AE74-B4E40526D3FA}">
      <text>
        <r>
          <rPr>
            <b/>
            <sz val="9"/>
            <color indexed="81"/>
            <rFont val="Tahoma"/>
            <family val="2"/>
          </rPr>
          <t>Becky Dzingeleski:</t>
        </r>
        <r>
          <rPr>
            <sz val="9"/>
            <color indexed="81"/>
            <rFont val="Tahoma"/>
            <family val="2"/>
          </rPr>
          <t xml:space="preserve">
Per FOD is a new Unit.  Contributions began in 2018</t>
        </r>
      </text>
    </comment>
    <comment ref="FUT19" authorId="0" shapeId="0" xr:uid="{48368373-2F75-410A-9421-CBDC27A90F83}">
      <text>
        <r>
          <rPr>
            <b/>
            <sz val="9"/>
            <color indexed="81"/>
            <rFont val="Tahoma"/>
            <family val="2"/>
          </rPr>
          <t>Becky Dzingeleski:</t>
        </r>
        <r>
          <rPr>
            <sz val="9"/>
            <color indexed="81"/>
            <rFont val="Tahoma"/>
            <family val="2"/>
          </rPr>
          <t xml:space="preserve">
Per FOD is a new Unit.  Contributions began in 2018</t>
        </r>
      </text>
    </comment>
    <comment ref="FUX19" authorId="0" shapeId="0" xr:uid="{3FF1E4F3-0B83-49A2-9735-D38F9CAF872E}">
      <text>
        <r>
          <rPr>
            <b/>
            <sz val="9"/>
            <color indexed="81"/>
            <rFont val="Tahoma"/>
            <family val="2"/>
          </rPr>
          <t>Becky Dzingeleski:</t>
        </r>
        <r>
          <rPr>
            <sz val="9"/>
            <color indexed="81"/>
            <rFont val="Tahoma"/>
            <family val="2"/>
          </rPr>
          <t xml:space="preserve">
Per FOD is a new Unit.  Contributions began in 2018</t>
        </r>
      </text>
    </comment>
    <comment ref="FVB19" authorId="0" shapeId="0" xr:uid="{6B6318C8-1ECA-41FB-A2AE-A5773C3AA073}">
      <text>
        <r>
          <rPr>
            <b/>
            <sz val="9"/>
            <color indexed="81"/>
            <rFont val="Tahoma"/>
            <family val="2"/>
          </rPr>
          <t>Becky Dzingeleski:</t>
        </r>
        <r>
          <rPr>
            <sz val="9"/>
            <color indexed="81"/>
            <rFont val="Tahoma"/>
            <family val="2"/>
          </rPr>
          <t xml:space="preserve">
Per FOD is a new Unit.  Contributions began in 2018</t>
        </r>
      </text>
    </comment>
    <comment ref="FVF19" authorId="0" shapeId="0" xr:uid="{28E00848-1A95-49E5-98D8-C14E7C28A63A}">
      <text>
        <r>
          <rPr>
            <b/>
            <sz val="9"/>
            <color indexed="81"/>
            <rFont val="Tahoma"/>
            <family val="2"/>
          </rPr>
          <t>Becky Dzingeleski:</t>
        </r>
        <r>
          <rPr>
            <sz val="9"/>
            <color indexed="81"/>
            <rFont val="Tahoma"/>
            <family val="2"/>
          </rPr>
          <t xml:space="preserve">
Per FOD is a new Unit.  Contributions began in 2018</t>
        </r>
      </text>
    </comment>
    <comment ref="FVJ19" authorId="0" shapeId="0" xr:uid="{C6942C09-266B-484A-AC78-CB435010F393}">
      <text>
        <r>
          <rPr>
            <b/>
            <sz val="9"/>
            <color indexed="81"/>
            <rFont val="Tahoma"/>
            <family val="2"/>
          </rPr>
          <t>Becky Dzingeleski:</t>
        </r>
        <r>
          <rPr>
            <sz val="9"/>
            <color indexed="81"/>
            <rFont val="Tahoma"/>
            <family val="2"/>
          </rPr>
          <t xml:space="preserve">
Per FOD is a new Unit.  Contributions began in 2018</t>
        </r>
      </text>
    </comment>
    <comment ref="FVN19" authorId="0" shapeId="0" xr:uid="{BDD147B4-CA15-48A3-951A-283836A50A12}">
      <text>
        <r>
          <rPr>
            <b/>
            <sz val="9"/>
            <color indexed="81"/>
            <rFont val="Tahoma"/>
            <family val="2"/>
          </rPr>
          <t>Becky Dzingeleski:</t>
        </r>
        <r>
          <rPr>
            <sz val="9"/>
            <color indexed="81"/>
            <rFont val="Tahoma"/>
            <family val="2"/>
          </rPr>
          <t xml:space="preserve">
Per FOD is a new Unit.  Contributions began in 2018</t>
        </r>
      </text>
    </comment>
    <comment ref="FVR19" authorId="0" shapeId="0" xr:uid="{B32AB23D-4CFE-4F93-A1AA-32F1DB3B5299}">
      <text>
        <r>
          <rPr>
            <b/>
            <sz val="9"/>
            <color indexed="81"/>
            <rFont val="Tahoma"/>
            <family val="2"/>
          </rPr>
          <t>Becky Dzingeleski:</t>
        </r>
        <r>
          <rPr>
            <sz val="9"/>
            <color indexed="81"/>
            <rFont val="Tahoma"/>
            <family val="2"/>
          </rPr>
          <t xml:space="preserve">
Per FOD is a new Unit.  Contributions began in 2018</t>
        </r>
      </text>
    </comment>
    <comment ref="FVV19" authorId="0" shapeId="0" xr:uid="{30846FF7-3C50-490D-B97B-9245D114380E}">
      <text>
        <r>
          <rPr>
            <b/>
            <sz val="9"/>
            <color indexed="81"/>
            <rFont val="Tahoma"/>
            <family val="2"/>
          </rPr>
          <t>Becky Dzingeleski:</t>
        </r>
        <r>
          <rPr>
            <sz val="9"/>
            <color indexed="81"/>
            <rFont val="Tahoma"/>
            <family val="2"/>
          </rPr>
          <t xml:space="preserve">
Per FOD is a new Unit.  Contributions began in 2018</t>
        </r>
      </text>
    </comment>
    <comment ref="FVZ19" authorId="0" shapeId="0" xr:uid="{601436A3-1131-40E5-9F25-EED35014AEC7}">
      <text>
        <r>
          <rPr>
            <b/>
            <sz val="9"/>
            <color indexed="81"/>
            <rFont val="Tahoma"/>
            <family val="2"/>
          </rPr>
          <t>Becky Dzingeleski:</t>
        </r>
        <r>
          <rPr>
            <sz val="9"/>
            <color indexed="81"/>
            <rFont val="Tahoma"/>
            <family val="2"/>
          </rPr>
          <t xml:space="preserve">
Per FOD is a new Unit.  Contributions began in 2018</t>
        </r>
      </text>
    </comment>
    <comment ref="FWD19" authorId="0" shapeId="0" xr:uid="{9A03BB95-AAAD-4136-BE4D-D14205DC7D9B}">
      <text>
        <r>
          <rPr>
            <b/>
            <sz val="9"/>
            <color indexed="81"/>
            <rFont val="Tahoma"/>
            <family val="2"/>
          </rPr>
          <t>Becky Dzingeleski:</t>
        </r>
        <r>
          <rPr>
            <sz val="9"/>
            <color indexed="81"/>
            <rFont val="Tahoma"/>
            <family val="2"/>
          </rPr>
          <t xml:space="preserve">
Per FOD is a new Unit.  Contributions began in 2018</t>
        </r>
      </text>
    </comment>
    <comment ref="FWH19" authorId="0" shapeId="0" xr:uid="{D5B77C9B-6A58-4312-9927-339B5F6147C5}">
      <text>
        <r>
          <rPr>
            <b/>
            <sz val="9"/>
            <color indexed="81"/>
            <rFont val="Tahoma"/>
            <family val="2"/>
          </rPr>
          <t>Becky Dzingeleski:</t>
        </r>
        <r>
          <rPr>
            <sz val="9"/>
            <color indexed="81"/>
            <rFont val="Tahoma"/>
            <family val="2"/>
          </rPr>
          <t xml:space="preserve">
Per FOD is a new Unit.  Contributions began in 2018</t>
        </r>
      </text>
    </comment>
    <comment ref="FWL19" authorId="0" shapeId="0" xr:uid="{86A93748-D627-4A26-877A-75B9C6102B34}">
      <text>
        <r>
          <rPr>
            <b/>
            <sz val="9"/>
            <color indexed="81"/>
            <rFont val="Tahoma"/>
            <family val="2"/>
          </rPr>
          <t>Becky Dzingeleski:</t>
        </r>
        <r>
          <rPr>
            <sz val="9"/>
            <color indexed="81"/>
            <rFont val="Tahoma"/>
            <family val="2"/>
          </rPr>
          <t xml:space="preserve">
Per FOD is a new Unit.  Contributions began in 2018</t>
        </r>
      </text>
    </comment>
    <comment ref="FWP19" authorId="0" shapeId="0" xr:uid="{2123B5C0-44EF-4FDA-A556-2C80AE588F37}">
      <text>
        <r>
          <rPr>
            <b/>
            <sz val="9"/>
            <color indexed="81"/>
            <rFont val="Tahoma"/>
            <family val="2"/>
          </rPr>
          <t>Becky Dzingeleski:</t>
        </r>
        <r>
          <rPr>
            <sz val="9"/>
            <color indexed="81"/>
            <rFont val="Tahoma"/>
            <family val="2"/>
          </rPr>
          <t xml:space="preserve">
Per FOD is a new Unit.  Contributions began in 2018</t>
        </r>
      </text>
    </comment>
    <comment ref="FWT19" authorId="0" shapeId="0" xr:uid="{0DDE25EE-2E43-4D27-8C1A-53CDCCB3D995}">
      <text>
        <r>
          <rPr>
            <b/>
            <sz val="9"/>
            <color indexed="81"/>
            <rFont val="Tahoma"/>
            <family val="2"/>
          </rPr>
          <t>Becky Dzingeleski:</t>
        </r>
        <r>
          <rPr>
            <sz val="9"/>
            <color indexed="81"/>
            <rFont val="Tahoma"/>
            <family val="2"/>
          </rPr>
          <t xml:space="preserve">
Per FOD is a new Unit.  Contributions began in 2018</t>
        </r>
      </text>
    </comment>
    <comment ref="FWX19" authorId="0" shapeId="0" xr:uid="{A7761570-E589-4B7A-9ADC-2DF061FDC068}">
      <text>
        <r>
          <rPr>
            <b/>
            <sz val="9"/>
            <color indexed="81"/>
            <rFont val="Tahoma"/>
            <family val="2"/>
          </rPr>
          <t>Becky Dzingeleski:</t>
        </r>
        <r>
          <rPr>
            <sz val="9"/>
            <color indexed="81"/>
            <rFont val="Tahoma"/>
            <family val="2"/>
          </rPr>
          <t xml:space="preserve">
Per FOD is a new Unit.  Contributions began in 2018</t>
        </r>
      </text>
    </comment>
    <comment ref="FXB19" authorId="0" shapeId="0" xr:uid="{2B46C520-5C6A-42EB-BD10-449BCC4A068D}">
      <text>
        <r>
          <rPr>
            <b/>
            <sz val="9"/>
            <color indexed="81"/>
            <rFont val="Tahoma"/>
            <family val="2"/>
          </rPr>
          <t>Becky Dzingeleski:</t>
        </r>
        <r>
          <rPr>
            <sz val="9"/>
            <color indexed="81"/>
            <rFont val="Tahoma"/>
            <family val="2"/>
          </rPr>
          <t xml:space="preserve">
Per FOD is a new Unit.  Contributions began in 2018</t>
        </r>
      </text>
    </comment>
    <comment ref="FXF19" authorId="0" shapeId="0" xr:uid="{60860214-3D54-4267-AD5F-09018D82A75C}">
      <text>
        <r>
          <rPr>
            <b/>
            <sz val="9"/>
            <color indexed="81"/>
            <rFont val="Tahoma"/>
            <family val="2"/>
          </rPr>
          <t>Becky Dzingeleski:</t>
        </r>
        <r>
          <rPr>
            <sz val="9"/>
            <color indexed="81"/>
            <rFont val="Tahoma"/>
            <family val="2"/>
          </rPr>
          <t xml:space="preserve">
Per FOD is a new Unit.  Contributions began in 2018</t>
        </r>
      </text>
    </comment>
    <comment ref="FXJ19" authorId="0" shapeId="0" xr:uid="{7755F4FF-D3E1-42CE-A365-04965E83D404}">
      <text>
        <r>
          <rPr>
            <b/>
            <sz val="9"/>
            <color indexed="81"/>
            <rFont val="Tahoma"/>
            <family val="2"/>
          </rPr>
          <t>Becky Dzingeleski:</t>
        </r>
        <r>
          <rPr>
            <sz val="9"/>
            <color indexed="81"/>
            <rFont val="Tahoma"/>
            <family val="2"/>
          </rPr>
          <t xml:space="preserve">
Per FOD is a new Unit.  Contributions began in 2018</t>
        </r>
      </text>
    </comment>
    <comment ref="FXN19" authorId="0" shapeId="0" xr:uid="{18B7AB45-E721-4ADC-A951-50BB5F9ED319}">
      <text>
        <r>
          <rPr>
            <b/>
            <sz val="9"/>
            <color indexed="81"/>
            <rFont val="Tahoma"/>
            <family val="2"/>
          </rPr>
          <t>Becky Dzingeleski:</t>
        </r>
        <r>
          <rPr>
            <sz val="9"/>
            <color indexed="81"/>
            <rFont val="Tahoma"/>
            <family val="2"/>
          </rPr>
          <t xml:space="preserve">
Per FOD is a new Unit.  Contributions began in 2018</t>
        </r>
      </text>
    </comment>
    <comment ref="FXR19" authorId="0" shapeId="0" xr:uid="{390DCCF5-3FFE-4214-A094-9EA25436C565}">
      <text>
        <r>
          <rPr>
            <b/>
            <sz val="9"/>
            <color indexed="81"/>
            <rFont val="Tahoma"/>
            <family val="2"/>
          </rPr>
          <t>Becky Dzingeleski:</t>
        </r>
        <r>
          <rPr>
            <sz val="9"/>
            <color indexed="81"/>
            <rFont val="Tahoma"/>
            <family val="2"/>
          </rPr>
          <t xml:space="preserve">
Per FOD is a new Unit.  Contributions began in 2018</t>
        </r>
      </text>
    </comment>
    <comment ref="FXV19" authorId="0" shapeId="0" xr:uid="{865FB7A4-CBED-49E2-A2D2-D20D6C66AA5D}">
      <text>
        <r>
          <rPr>
            <b/>
            <sz val="9"/>
            <color indexed="81"/>
            <rFont val="Tahoma"/>
            <family val="2"/>
          </rPr>
          <t>Becky Dzingeleski:</t>
        </r>
        <r>
          <rPr>
            <sz val="9"/>
            <color indexed="81"/>
            <rFont val="Tahoma"/>
            <family val="2"/>
          </rPr>
          <t xml:space="preserve">
Per FOD is a new Unit.  Contributions began in 2018</t>
        </r>
      </text>
    </comment>
    <comment ref="FXZ19" authorId="0" shapeId="0" xr:uid="{BDBFDD5F-3857-477C-8EF8-95DFE547767B}">
      <text>
        <r>
          <rPr>
            <b/>
            <sz val="9"/>
            <color indexed="81"/>
            <rFont val="Tahoma"/>
            <family val="2"/>
          </rPr>
          <t>Becky Dzingeleski:</t>
        </r>
        <r>
          <rPr>
            <sz val="9"/>
            <color indexed="81"/>
            <rFont val="Tahoma"/>
            <family val="2"/>
          </rPr>
          <t xml:space="preserve">
Per FOD is a new Unit.  Contributions began in 2018</t>
        </r>
      </text>
    </comment>
    <comment ref="FYD19" authorId="0" shapeId="0" xr:uid="{7B4421B2-2791-4557-9595-1C2FD7F7C4FC}">
      <text>
        <r>
          <rPr>
            <b/>
            <sz val="9"/>
            <color indexed="81"/>
            <rFont val="Tahoma"/>
            <family val="2"/>
          </rPr>
          <t>Becky Dzingeleski:</t>
        </r>
        <r>
          <rPr>
            <sz val="9"/>
            <color indexed="81"/>
            <rFont val="Tahoma"/>
            <family val="2"/>
          </rPr>
          <t xml:space="preserve">
Per FOD is a new Unit.  Contributions began in 2018</t>
        </r>
      </text>
    </comment>
    <comment ref="FYH19" authorId="0" shapeId="0" xr:uid="{69FEF0C2-5CEC-4F62-ACA4-AC3FD11ED230}">
      <text>
        <r>
          <rPr>
            <b/>
            <sz val="9"/>
            <color indexed="81"/>
            <rFont val="Tahoma"/>
            <family val="2"/>
          </rPr>
          <t>Becky Dzingeleski:</t>
        </r>
        <r>
          <rPr>
            <sz val="9"/>
            <color indexed="81"/>
            <rFont val="Tahoma"/>
            <family val="2"/>
          </rPr>
          <t xml:space="preserve">
Per FOD is a new Unit.  Contributions began in 2018</t>
        </r>
      </text>
    </comment>
    <comment ref="FYL19" authorId="0" shapeId="0" xr:uid="{6DAB2C41-2C43-4B5D-B4B6-66EAE2362943}">
      <text>
        <r>
          <rPr>
            <b/>
            <sz val="9"/>
            <color indexed="81"/>
            <rFont val="Tahoma"/>
            <family val="2"/>
          </rPr>
          <t>Becky Dzingeleski:</t>
        </r>
        <r>
          <rPr>
            <sz val="9"/>
            <color indexed="81"/>
            <rFont val="Tahoma"/>
            <family val="2"/>
          </rPr>
          <t xml:space="preserve">
Per FOD is a new Unit.  Contributions began in 2018</t>
        </r>
      </text>
    </comment>
    <comment ref="FYP19" authorId="0" shapeId="0" xr:uid="{2C63D5D4-B396-428F-9904-E28BF2C6F35D}">
      <text>
        <r>
          <rPr>
            <b/>
            <sz val="9"/>
            <color indexed="81"/>
            <rFont val="Tahoma"/>
            <family val="2"/>
          </rPr>
          <t>Becky Dzingeleski:</t>
        </r>
        <r>
          <rPr>
            <sz val="9"/>
            <color indexed="81"/>
            <rFont val="Tahoma"/>
            <family val="2"/>
          </rPr>
          <t xml:space="preserve">
Per FOD is a new Unit.  Contributions began in 2018</t>
        </r>
      </text>
    </comment>
    <comment ref="FYT19" authorId="0" shapeId="0" xr:uid="{8D3AABE0-49ED-4AA6-B3F3-AE239D017E46}">
      <text>
        <r>
          <rPr>
            <b/>
            <sz val="9"/>
            <color indexed="81"/>
            <rFont val="Tahoma"/>
            <family val="2"/>
          </rPr>
          <t>Becky Dzingeleski:</t>
        </r>
        <r>
          <rPr>
            <sz val="9"/>
            <color indexed="81"/>
            <rFont val="Tahoma"/>
            <family val="2"/>
          </rPr>
          <t xml:space="preserve">
Per FOD is a new Unit.  Contributions began in 2018</t>
        </r>
      </text>
    </comment>
    <comment ref="FYX19" authorId="0" shapeId="0" xr:uid="{566D8530-C24A-47FF-A068-FD148A2100CB}">
      <text>
        <r>
          <rPr>
            <b/>
            <sz val="9"/>
            <color indexed="81"/>
            <rFont val="Tahoma"/>
            <family val="2"/>
          </rPr>
          <t>Becky Dzingeleski:</t>
        </r>
        <r>
          <rPr>
            <sz val="9"/>
            <color indexed="81"/>
            <rFont val="Tahoma"/>
            <family val="2"/>
          </rPr>
          <t xml:space="preserve">
Per FOD is a new Unit.  Contributions began in 2018</t>
        </r>
      </text>
    </comment>
    <comment ref="FZB19" authorId="0" shapeId="0" xr:uid="{D71149D9-75F8-49D8-856B-3AE956CCA2CD}">
      <text>
        <r>
          <rPr>
            <b/>
            <sz val="9"/>
            <color indexed="81"/>
            <rFont val="Tahoma"/>
            <family val="2"/>
          </rPr>
          <t>Becky Dzingeleski:</t>
        </r>
        <r>
          <rPr>
            <sz val="9"/>
            <color indexed="81"/>
            <rFont val="Tahoma"/>
            <family val="2"/>
          </rPr>
          <t xml:space="preserve">
Per FOD is a new Unit.  Contributions began in 2018</t>
        </r>
      </text>
    </comment>
    <comment ref="FZF19" authorId="0" shapeId="0" xr:uid="{44664B39-B67B-4C0D-B936-B7EAEBB9FD2C}">
      <text>
        <r>
          <rPr>
            <b/>
            <sz val="9"/>
            <color indexed="81"/>
            <rFont val="Tahoma"/>
            <family val="2"/>
          </rPr>
          <t>Becky Dzingeleski:</t>
        </r>
        <r>
          <rPr>
            <sz val="9"/>
            <color indexed="81"/>
            <rFont val="Tahoma"/>
            <family val="2"/>
          </rPr>
          <t xml:space="preserve">
Per FOD is a new Unit.  Contributions began in 2018</t>
        </r>
      </text>
    </comment>
    <comment ref="FZJ19" authorId="0" shapeId="0" xr:uid="{EE63E2E2-FC3F-465C-A362-6CB1E0D903E8}">
      <text>
        <r>
          <rPr>
            <b/>
            <sz val="9"/>
            <color indexed="81"/>
            <rFont val="Tahoma"/>
            <family val="2"/>
          </rPr>
          <t>Becky Dzingeleski:</t>
        </r>
        <r>
          <rPr>
            <sz val="9"/>
            <color indexed="81"/>
            <rFont val="Tahoma"/>
            <family val="2"/>
          </rPr>
          <t xml:space="preserve">
Per FOD is a new Unit.  Contributions began in 2018</t>
        </r>
      </text>
    </comment>
    <comment ref="FZN19" authorId="0" shapeId="0" xr:uid="{4E8F2EAC-3BB3-442D-99B1-AC78CB4D0006}">
      <text>
        <r>
          <rPr>
            <b/>
            <sz val="9"/>
            <color indexed="81"/>
            <rFont val="Tahoma"/>
            <family val="2"/>
          </rPr>
          <t>Becky Dzingeleski:</t>
        </r>
        <r>
          <rPr>
            <sz val="9"/>
            <color indexed="81"/>
            <rFont val="Tahoma"/>
            <family val="2"/>
          </rPr>
          <t xml:space="preserve">
Per FOD is a new Unit.  Contributions began in 2018</t>
        </r>
      </text>
    </comment>
    <comment ref="FZR19" authorId="0" shapeId="0" xr:uid="{D1C1AC92-3538-4ABC-9F57-FA8072086CCA}">
      <text>
        <r>
          <rPr>
            <b/>
            <sz val="9"/>
            <color indexed="81"/>
            <rFont val="Tahoma"/>
            <family val="2"/>
          </rPr>
          <t>Becky Dzingeleski:</t>
        </r>
        <r>
          <rPr>
            <sz val="9"/>
            <color indexed="81"/>
            <rFont val="Tahoma"/>
            <family val="2"/>
          </rPr>
          <t xml:space="preserve">
Per FOD is a new Unit.  Contributions began in 2018</t>
        </r>
      </text>
    </comment>
    <comment ref="FZV19" authorId="0" shapeId="0" xr:uid="{745416D7-5639-4613-B084-DDAB20090BEF}">
      <text>
        <r>
          <rPr>
            <b/>
            <sz val="9"/>
            <color indexed="81"/>
            <rFont val="Tahoma"/>
            <family val="2"/>
          </rPr>
          <t>Becky Dzingeleski:</t>
        </r>
        <r>
          <rPr>
            <sz val="9"/>
            <color indexed="81"/>
            <rFont val="Tahoma"/>
            <family val="2"/>
          </rPr>
          <t xml:space="preserve">
Per FOD is a new Unit.  Contributions began in 2018</t>
        </r>
      </text>
    </comment>
    <comment ref="FZZ19" authorId="0" shapeId="0" xr:uid="{8BE8B6C9-C0B6-40FC-9C81-B67858FD6219}">
      <text>
        <r>
          <rPr>
            <b/>
            <sz val="9"/>
            <color indexed="81"/>
            <rFont val="Tahoma"/>
            <family val="2"/>
          </rPr>
          <t>Becky Dzingeleski:</t>
        </r>
        <r>
          <rPr>
            <sz val="9"/>
            <color indexed="81"/>
            <rFont val="Tahoma"/>
            <family val="2"/>
          </rPr>
          <t xml:space="preserve">
Per FOD is a new Unit.  Contributions began in 2018</t>
        </r>
      </text>
    </comment>
    <comment ref="GAD19" authorId="0" shapeId="0" xr:uid="{7DE1FF98-7F59-49C5-A34D-003197E3EBFC}">
      <text>
        <r>
          <rPr>
            <b/>
            <sz val="9"/>
            <color indexed="81"/>
            <rFont val="Tahoma"/>
            <family val="2"/>
          </rPr>
          <t>Becky Dzingeleski:</t>
        </r>
        <r>
          <rPr>
            <sz val="9"/>
            <color indexed="81"/>
            <rFont val="Tahoma"/>
            <family val="2"/>
          </rPr>
          <t xml:space="preserve">
Per FOD is a new Unit.  Contributions began in 2018</t>
        </r>
      </text>
    </comment>
    <comment ref="GAH19" authorId="0" shapeId="0" xr:uid="{87463C53-8EB9-4DDF-A712-B82D7EC5C2C9}">
      <text>
        <r>
          <rPr>
            <b/>
            <sz val="9"/>
            <color indexed="81"/>
            <rFont val="Tahoma"/>
            <family val="2"/>
          </rPr>
          <t>Becky Dzingeleski:</t>
        </r>
        <r>
          <rPr>
            <sz val="9"/>
            <color indexed="81"/>
            <rFont val="Tahoma"/>
            <family val="2"/>
          </rPr>
          <t xml:space="preserve">
Per FOD is a new Unit.  Contributions began in 2018</t>
        </r>
      </text>
    </comment>
    <comment ref="GAL19" authorId="0" shapeId="0" xr:uid="{5D5CF57E-BE78-42D2-A669-1728CF3243BB}">
      <text>
        <r>
          <rPr>
            <b/>
            <sz val="9"/>
            <color indexed="81"/>
            <rFont val="Tahoma"/>
            <family val="2"/>
          </rPr>
          <t>Becky Dzingeleski:</t>
        </r>
        <r>
          <rPr>
            <sz val="9"/>
            <color indexed="81"/>
            <rFont val="Tahoma"/>
            <family val="2"/>
          </rPr>
          <t xml:space="preserve">
Per FOD is a new Unit.  Contributions began in 2018</t>
        </r>
      </text>
    </comment>
    <comment ref="GAP19" authorId="0" shapeId="0" xr:uid="{56C87C6E-C7DD-4C56-843D-CD3318EDC352}">
      <text>
        <r>
          <rPr>
            <b/>
            <sz val="9"/>
            <color indexed="81"/>
            <rFont val="Tahoma"/>
            <family val="2"/>
          </rPr>
          <t>Becky Dzingeleski:</t>
        </r>
        <r>
          <rPr>
            <sz val="9"/>
            <color indexed="81"/>
            <rFont val="Tahoma"/>
            <family val="2"/>
          </rPr>
          <t xml:space="preserve">
Per FOD is a new Unit.  Contributions began in 2018</t>
        </r>
      </text>
    </comment>
    <comment ref="GAT19" authorId="0" shapeId="0" xr:uid="{2A4FDB9A-23D1-4D39-A005-E465B3B85572}">
      <text>
        <r>
          <rPr>
            <b/>
            <sz val="9"/>
            <color indexed="81"/>
            <rFont val="Tahoma"/>
            <family val="2"/>
          </rPr>
          <t>Becky Dzingeleski:</t>
        </r>
        <r>
          <rPr>
            <sz val="9"/>
            <color indexed="81"/>
            <rFont val="Tahoma"/>
            <family val="2"/>
          </rPr>
          <t xml:space="preserve">
Per FOD is a new Unit.  Contributions began in 2018</t>
        </r>
      </text>
    </comment>
    <comment ref="GAX19" authorId="0" shapeId="0" xr:uid="{77DEA7BC-CE25-47CE-A278-031F98E3A426}">
      <text>
        <r>
          <rPr>
            <b/>
            <sz val="9"/>
            <color indexed="81"/>
            <rFont val="Tahoma"/>
            <family val="2"/>
          </rPr>
          <t>Becky Dzingeleski:</t>
        </r>
        <r>
          <rPr>
            <sz val="9"/>
            <color indexed="81"/>
            <rFont val="Tahoma"/>
            <family val="2"/>
          </rPr>
          <t xml:space="preserve">
Per FOD is a new Unit.  Contributions began in 2018</t>
        </r>
      </text>
    </comment>
    <comment ref="GBB19" authorId="0" shapeId="0" xr:uid="{7B9E7A42-0C64-40F0-A03B-988C12AF74B2}">
      <text>
        <r>
          <rPr>
            <b/>
            <sz val="9"/>
            <color indexed="81"/>
            <rFont val="Tahoma"/>
            <family val="2"/>
          </rPr>
          <t>Becky Dzingeleski:</t>
        </r>
        <r>
          <rPr>
            <sz val="9"/>
            <color indexed="81"/>
            <rFont val="Tahoma"/>
            <family val="2"/>
          </rPr>
          <t xml:space="preserve">
Per FOD is a new Unit.  Contributions began in 2018</t>
        </r>
      </text>
    </comment>
    <comment ref="GBF19" authorId="0" shapeId="0" xr:uid="{85CD9461-15A0-4E24-A661-74E9939F8397}">
      <text>
        <r>
          <rPr>
            <b/>
            <sz val="9"/>
            <color indexed="81"/>
            <rFont val="Tahoma"/>
            <family val="2"/>
          </rPr>
          <t>Becky Dzingeleski:</t>
        </r>
        <r>
          <rPr>
            <sz val="9"/>
            <color indexed="81"/>
            <rFont val="Tahoma"/>
            <family val="2"/>
          </rPr>
          <t xml:space="preserve">
Per FOD is a new Unit.  Contributions began in 2018</t>
        </r>
      </text>
    </comment>
    <comment ref="GBJ19" authorId="0" shapeId="0" xr:uid="{608AF5FA-7AD0-4F45-9FCF-63B114A8AF32}">
      <text>
        <r>
          <rPr>
            <b/>
            <sz val="9"/>
            <color indexed="81"/>
            <rFont val="Tahoma"/>
            <family val="2"/>
          </rPr>
          <t>Becky Dzingeleski:</t>
        </r>
        <r>
          <rPr>
            <sz val="9"/>
            <color indexed="81"/>
            <rFont val="Tahoma"/>
            <family val="2"/>
          </rPr>
          <t xml:space="preserve">
Per FOD is a new Unit.  Contributions began in 2018</t>
        </r>
      </text>
    </comment>
    <comment ref="GBN19" authorId="0" shapeId="0" xr:uid="{D503E721-688F-40FC-90E8-31B2425FCD94}">
      <text>
        <r>
          <rPr>
            <b/>
            <sz val="9"/>
            <color indexed="81"/>
            <rFont val="Tahoma"/>
            <family val="2"/>
          </rPr>
          <t>Becky Dzingeleski:</t>
        </r>
        <r>
          <rPr>
            <sz val="9"/>
            <color indexed="81"/>
            <rFont val="Tahoma"/>
            <family val="2"/>
          </rPr>
          <t xml:space="preserve">
Per FOD is a new Unit.  Contributions began in 2018</t>
        </r>
      </text>
    </comment>
    <comment ref="GBR19" authorId="0" shapeId="0" xr:uid="{760B842D-F560-499B-A375-6BD1EEDEFFA1}">
      <text>
        <r>
          <rPr>
            <b/>
            <sz val="9"/>
            <color indexed="81"/>
            <rFont val="Tahoma"/>
            <family val="2"/>
          </rPr>
          <t>Becky Dzingeleski:</t>
        </r>
        <r>
          <rPr>
            <sz val="9"/>
            <color indexed="81"/>
            <rFont val="Tahoma"/>
            <family val="2"/>
          </rPr>
          <t xml:space="preserve">
Per FOD is a new Unit.  Contributions began in 2018</t>
        </r>
      </text>
    </comment>
    <comment ref="GBV19" authorId="0" shapeId="0" xr:uid="{0CB4DDA6-15BD-474F-9521-9B7DBE4A4BD2}">
      <text>
        <r>
          <rPr>
            <b/>
            <sz val="9"/>
            <color indexed="81"/>
            <rFont val="Tahoma"/>
            <family val="2"/>
          </rPr>
          <t>Becky Dzingeleski:</t>
        </r>
        <r>
          <rPr>
            <sz val="9"/>
            <color indexed="81"/>
            <rFont val="Tahoma"/>
            <family val="2"/>
          </rPr>
          <t xml:space="preserve">
Per FOD is a new Unit.  Contributions began in 2018</t>
        </r>
      </text>
    </comment>
    <comment ref="GBZ19" authorId="0" shapeId="0" xr:uid="{A18C690D-66C2-4E0A-943B-2DEAFDCA9523}">
      <text>
        <r>
          <rPr>
            <b/>
            <sz val="9"/>
            <color indexed="81"/>
            <rFont val="Tahoma"/>
            <family val="2"/>
          </rPr>
          <t>Becky Dzingeleski:</t>
        </r>
        <r>
          <rPr>
            <sz val="9"/>
            <color indexed="81"/>
            <rFont val="Tahoma"/>
            <family val="2"/>
          </rPr>
          <t xml:space="preserve">
Per FOD is a new Unit.  Contributions began in 2018</t>
        </r>
      </text>
    </comment>
    <comment ref="GCD19" authorId="0" shapeId="0" xr:uid="{8BEFB744-B1C6-433A-9134-C74EB8869435}">
      <text>
        <r>
          <rPr>
            <b/>
            <sz val="9"/>
            <color indexed="81"/>
            <rFont val="Tahoma"/>
            <family val="2"/>
          </rPr>
          <t>Becky Dzingeleski:</t>
        </r>
        <r>
          <rPr>
            <sz val="9"/>
            <color indexed="81"/>
            <rFont val="Tahoma"/>
            <family val="2"/>
          </rPr>
          <t xml:space="preserve">
Per FOD is a new Unit.  Contributions began in 2018</t>
        </r>
      </text>
    </comment>
    <comment ref="GCH19" authorId="0" shapeId="0" xr:uid="{F8AE0006-B301-488C-A797-F04672355B51}">
      <text>
        <r>
          <rPr>
            <b/>
            <sz val="9"/>
            <color indexed="81"/>
            <rFont val="Tahoma"/>
            <family val="2"/>
          </rPr>
          <t>Becky Dzingeleski:</t>
        </r>
        <r>
          <rPr>
            <sz val="9"/>
            <color indexed="81"/>
            <rFont val="Tahoma"/>
            <family val="2"/>
          </rPr>
          <t xml:space="preserve">
Per FOD is a new Unit.  Contributions began in 2018</t>
        </r>
      </text>
    </comment>
    <comment ref="GCL19" authorId="0" shapeId="0" xr:uid="{AE463F8C-6533-48FB-BD8F-FCD89CC867D7}">
      <text>
        <r>
          <rPr>
            <b/>
            <sz val="9"/>
            <color indexed="81"/>
            <rFont val="Tahoma"/>
            <family val="2"/>
          </rPr>
          <t>Becky Dzingeleski:</t>
        </r>
        <r>
          <rPr>
            <sz val="9"/>
            <color indexed="81"/>
            <rFont val="Tahoma"/>
            <family val="2"/>
          </rPr>
          <t xml:space="preserve">
Per FOD is a new Unit.  Contributions began in 2018</t>
        </r>
      </text>
    </comment>
    <comment ref="GCP19" authorId="0" shapeId="0" xr:uid="{643DF8D8-D167-4DEF-8526-0E9A0D69C509}">
      <text>
        <r>
          <rPr>
            <b/>
            <sz val="9"/>
            <color indexed="81"/>
            <rFont val="Tahoma"/>
            <family val="2"/>
          </rPr>
          <t>Becky Dzingeleski:</t>
        </r>
        <r>
          <rPr>
            <sz val="9"/>
            <color indexed="81"/>
            <rFont val="Tahoma"/>
            <family val="2"/>
          </rPr>
          <t xml:space="preserve">
Per FOD is a new Unit.  Contributions began in 2018</t>
        </r>
      </text>
    </comment>
    <comment ref="GCT19" authorId="0" shapeId="0" xr:uid="{CB59C79F-05B1-4F1C-8C46-E9C6C8B4105B}">
      <text>
        <r>
          <rPr>
            <b/>
            <sz val="9"/>
            <color indexed="81"/>
            <rFont val="Tahoma"/>
            <family val="2"/>
          </rPr>
          <t>Becky Dzingeleski:</t>
        </r>
        <r>
          <rPr>
            <sz val="9"/>
            <color indexed="81"/>
            <rFont val="Tahoma"/>
            <family val="2"/>
          </rPr>
          <t xml:space="preserve">
Per FOD is a new Unit.  Contributions began in 2018</t>
        </r>
      </text>
    </comment>
    <comment ref="GCX19" authorId="0" shapeId="0" xr:uid="{986306D6-A87A-4698-B7C9-2A24A26B82E8}">
      <text>
        <r>
          <rPr>
            <b/>
            <sz val="9"/>
            <color indexed="81"/>
            <rFont val="Tahoma"/>
            <family val="2"/>
          </rPr>
          <t>Becky Dzingeleski:</t>
        </r>
        <r>
          <rPr>
            <sz val="9"/>
            <color indexed="81"/>
            <rFont val="Tahoma"/>
            <family val="2"/>
          </rPr>
          <t xml:space="preserve">
Per FOD is a new Unit.  Contributions began in 2018</t>
        </r>
      </text>
    </comment>
    <comment ref="GDB19" authorId="0" shapeId="0" xr:uid="{F03FEA20-0F6A-49A5-B46F-0789C7B372F1}">
      <text>
        <r>
          <rPr>
            <b/>
            <sz val="9"/>
            <color indexed="81"/>
            <rFont val="Tahoma"/>
            <family val="2"/>
          </rPr>
          <t>Becky Dzingeleski:</t>
        </r>
        <r>
          <rPr>
            <sz val="9"/>
            <color indexed="81"/>
            <rFont val="Tahoma"/>
            <family val="2"/>
          </rPr>
          <t xml:space="preserve">
Per FOD is a new Unit.  Contributions began in 2018</t>
        </r>
      </text>
    </comment>
    <comment ref="GDF19" authorId="0" shapeId="0" xr:uid="{D05ACAE6-199E-4590-8BBB-05A7C7122878}">
      <text>
        <r>
          <rPr>
            <b/>
            <sz val="9"/>
            <color indexed="81"/>
            <rFont val="Tahoma"/>
            <family val="2"/>
          </rPr>
          <t>Becky Dzingeleski:</t>
        </r>
        <r>
          <rPr>
            <sz val="9"/>
            <color indexed="81"/>
            <rFont val="Tahoma"/>
            <family val="2"/>
          </rPr>
          <t xml:space="preserve">
Per FOD is a new Unit.  Contributions began in 2018</t>
        </r>
      </text>
    </comment>
    <comment ref="GDJ19" authorId="0" shapeId="0" xr:uid="{E99DD690-5752-4B09-BB45-3BFFA72AB73F}">
      <text>
        <r>
          <rPr>
            <b/>
            <sz val="9"/>
            <color indexed="81"/>
            <rFont val="Tahoma"/>
            <family val="2"/>
          </rPr>
          <t>Becky Dzingeleski:</t>
        </r>
        <r>
          <rPr>
            <sz val="9"/>
            <color indexed="81"/>
            <rFont val="Tahoma"/>
            <family val="2"/>
          </rPr>
          <t xml:space="preserve">
Per FOD is a new Unit.  Contributions began in 2018</t>
        </r>
      </text>
    </comment>
    <comment ref="GDN19" authorId="0" shapeId="0" xr:uid="{CED0CA12-B4E6-49CF-9070-D35F2B39F367}">
      <text>
        <r>
          <rPr>
            <b/>
            <sz val="9"/>
            <color indexed="81"/>
            <rFont val="Tahoma"/>
            <family val="2"/>
          </rPr>
          <t>Becky Dzingeleski:</t>
        </r>
        <r>
          <rPr>
            <sz val="9"/>
            <color indexed="81"/>
            <rFont val="Tahoma"/>
            <family val="2"/>
          </rPr>
          <t xml:space="preserve">
Per FOD is a new Unit.  Contributions began in 2018</t>
        </r>
      </text>
    </comment>
    <comment ref="GDR19" authorId="0" shapeId="0" xr:uid="{50E3C22D-90C9-40F8-AA77-9C3B7F0A490D}">
      <text>
        <r>
          <rPr>
            <b/>
            <sz val="9"/>
            <color indexed="81"/>
            <rFont val="Tahoma"/>
            <family val="2"/>
          </rPr>
          <t>Becky Dzingeleski:</t>
        </r>
        <r>
          <rPr>
            <sz val="9"/>
            <color indexed="81"/>
            <rFont val="Tahoma"/>
            <family val="2"/>
          </rPr>
          <t xml:space="preserve">
Per FOD is a new Unit.  Contributions began in 2018</t>
        </r>
      </text>
    </comment>
    <comment ref="GDV19" authorId="0" shapeId="0" xr:uid="{1ED07902-ADB4-442B-A158-73EC31FB8B33}">
      <text>
        <r>
          <rPr>
            <b/>
            <sz val="9"/>
            <color indexed="81"/>
            <rFont val="Tahoma"/>
            <family val="2"/>
          </rPr>
          <t>Becky Dzingeleski:</t>
        </r>
        <r>
          <rPr>
            <sz val="9"/>
            <color indexed="81"/>
            <rFont val="Tahoma"/>
            <family val="2"/>
          </rPr>
          <t xml:space="preserve">
Per FOD is a new Unit.  Contributions began in 2018</t>
        </r>
      </text>
    </comment>
    <comment ref="GDZ19" authorId="0" shapeId="0" xr:uid="{392FE4DD-A725-4433-934E-85BABCF8D948}">
      <text>
        <r>
          <rPr>
            <b/>
            <sz val="9"/>
            <color indexed="81"/>
            <rFont val="Tahoma"/>
            <family val="2"/>
          </rPr>
          <t>Becky Dzingeleski:</t>
        </r>
        <r>
          <rPr>
            <sz val="9"/>
            <color indexed="81"/>
            <rFont val="Tahoma"/>
            <family val="2"/>
          </rPr>
          <t xml:space="preserve">
Per FOD is a new Unit.  Contributions began in 2018</t>
        </r>
      </text>
    </comment>
    <comment ref="GED19" authorId="0" shapeId="0" xr:uid="{D451E21F-A4B6-4BFB-AEFF-9BD0B323CFF3}">
      <text>
        <r>
          <rPr>
            <b/>
            <sz val="9"/>
            <color indexed="81"/>
            <rFont val="Tahoma"/>
            <family val="2"/>
          </rPr>
          <t>Becky Dzingeleski:</t>
        </r>
        <r>
          <rPr>
            <sz val="9"/>
            <color indexed="81"/>
            <rFont val="Tahoma"/>
            <family val="2"/>
          </rPr>
          <t xml:space="preserve">
Per FOD is a new Unit.  Contributions began in 2018</t>
        </r>
      </text>
    </comment>
    <comment ref="GEH19" authorId="0" shapeId="0" xr:uid="{C1DF69E6-3A3C-4DFA-AA32-E264A155651D}">
      <text>
        <r>
          <rPr>
            <b/>
            <sz val="9"/>
            <color indexed="81"/>
            <rFont val="Tahoma"/>
            <family val="2"/>
          </rPr>
          <t>Becky Dzingeleski:</t>
        </r>
        <r>
          <rPr>
            <sz val="9"/>
            <color indexed="81"/>
            <rFont val="Tahoma"/>
            <family val="2"/>
          </rPr>
          <t xml:space="preserve">
Per FOD is a new Unit.  Contributions began in 2018</t>
        </r>
      </text>
    </comment>
    <comment ref="GEL19" authorId="0" shapeId="0" xr:uid="{9D41B21A-CFEF-42D4-8B55-150D880FEA51}">
      <text>
        <r>
          <rPr>
            <b/>
            <sz val="9"/>
            <color indexed="81"/>
            <rFont val="Tahoma"/>
            <family val="2"/>
          </rPr>
          <t>Becky Dzingeleski:</t>
        </r>
        <r>
          <rPr>
            <sz val="9"/>
            <color indexed="81"/>
            <rFont val="Tahoma"/>
            <family val="2"/>
          </rPr>
          <t xml:space="preserve">
Per FOD is a new Unit.  Contributions began in 2018</t>
        </r>
      </text>
    </comment>
    <comment ref="GEP19" authorId="0" shapeId="0" xr:uid="{D3568807-4BB5-495A-987F-C4E6EDC042B3}">
      <text>
        <r>
          <rPr>
            <b/>
            <sz val="9"/>
            <color indexed="81"/>
            <rFont val="Tahoma"/>
            <family val="2"/>
          </rPr>
          <t>Becky Dzingeleski:</t>
        </r>
        <r>
          <rPr>
            <sz val="9"/>
            <color indexed="81"/>
            <rFont val="Tahoma"/>
            <family val="2"/>
          </rPr>
          <t xml:space="preserve">
Per FOD is a new Unit.  Contributions began in 2018</t>
        </r>
      </text>
    </comment>
    <comment ref="GET19" authorId="0" shapeId="0" xr:uid="{B1332391-4ECE-4DB0-B202-0C84BC466FD5}">
      <text>
        <r>
          <rPr>
            <b/>
            <sz val="9"/>
            <color indexed="81"/>
            <rFont val="Tahoma"/>
            <family val="2"/>
          </rPr>
          <t>Becky Dzingeleski:</t>
        </r>
        <r>
          <rPr>
            <sz val="9"/>
            <color indexed="81"/>
            <rFont val="Tahoma"/>
            <family val="2"/>
          </rPr>
          <t xml:space="preserve">
Per FOD is a new Unit.  Contributions began in 2018</t>
        </r>
      </text>
    </comment>
    <comment ref="GEX19" authorId="0" shapeId="0" xr:uid="{E8492BCB-9FFA-44D8-89F5-D17C43F8C9D8}">
      <text>
        <r>
          <rPr>
            <b/>
            <sz val="9"/>
            <color indexed="81"/>
            <rFont val="Tahoma"/>
            <family val="2"/>
          </rPr>
          <t>Becky Dzingeleski:</t>
        </r>
        <r>
          <rPr>
            <sz val="9"/>
            <color indexed="81"/>
            <rFont val="Tahoma"/>
            <family val="2"/>
          </rPr>
          <t xml:space="preserve">
Per FOD is a new Unit.  Contributions began in 2018</t>
        </r>
      </text>
    </comment>
    <comment ref="GFB19" authorId="0" shapeId="0" xr:uid="{BCBE6275-57CD-4AE2-8100-89B1167BD332}">
      <text>
        <r>
          <rPr>
            <b/>
            <sz val="9"/>
            <color indexed="81"/>
            <rFont val="Tahoma"/>
            <family val="2"/>
          </rPr>
          <t>Becky Dzingeleski:</t>
        </r>
        <r>
          <rPr>
            <sz val="9"/>
            <color indexed="81"/>
            <rFont val="Tahoma"/>
            <family val="2"/>
          </rPr>
          <t xml:space="preserve">
Per FOD is a new Unit.  Contributions began in 2018</t>
        </r>
      </text>
    </comment>
    <comment ref="GFF19" authorId="0" shapeId="0" xr:uid="{81ED0FD4-96C6-493D-A948-525F2FDFD8B1}">
      <text>
        <r>
          <rPr>
            <b/>
            <sz val="9"/>
            <color indexed="81"/>
            <rFont val="Tahoma"/>
            <family val="2"/>
          </rPr>
          <t>Becky Dzingeleski:</t>
        </r>
        <r>
          <rPr>
            <sz val="9"/>
            <color indexed="81"/>
            <rFont val="Tahoma"/>
            <family val="2"/>
          </rPr>
          <t xml:space="preserve">
Per FOD is a new Unit.  Contributions began in 2018</t>
        </r>
      </text>
    </comment>
    <comment ref="GFJ19" authorId="0" shapeId="0" xr:uid="{F07701AA-2480-4CD2-B6A4-BDA3DCB8D549}">
      <text>
        <r>
          <rPr>
            <b/>
            <sz val="9"/>
            <color indexed="81"/>
            <rFont val="Tahoma"/>
            <family val="2"/>
          </rPr>
          <t>Becky Dzingeleski:</t>
        </r>
        <r>
          <rPr>
            <sz val="9"/>
            <color indexed="81"/>
            <rFont val="Tahoma"/>
            <family val="2"/>
          </rPr>
          <t xml:space="preserve">
Per FOD is a new Unit.  Contributions began in 2018</t>
        </r>
      </text>
    </comment>
    <comment ref="GFN19" authorId="0" shapeId="0" xr:uid="{F297A942-7B13-4AA9-B9C5-16F9B121F845}">
      <text>
        <r>
          <rPr>
            <b/>
            <sz val="9"/>
            <color indexed="81"/>
            <rFont val="Tahoma"/>
            <family val="2"/>
          </rPr>
          <t>Becky Dzingeleski:</t>
        </r>
        <r>
          <rPr>
            <sz val="9"/>
            <color indexed="81"/>
            <rFont val="Tahoma"/>
            <family val="2"/>
          </rPr>
          <t xml:space="preserve">
Per FOD is a new Unit.  Contributions began in 2018</t>
        </r>
      </text>
    </comment>
    <comment ref="GFR19" authorId="0" shapeId="0" xr:uid="{937C444D-E624-40DE-974C-5D98838C1C52}">
      <text>
        <r>
          <rPr>
            <b/>
            <sz val="9"/>
            <color indexed="81"/>
            <rFont val="Tahoma"/>
            <family val="2"/>
          </rPr>
          <t>Becky Dzingeleski:</t>
        </r>
        <r>
          <rPr>
            <sz val="9"/>
            <color indexed="81"/>
            <rFont val="Tahoma"/>
            <family val="2"/>
          </rPr>
          <t xml:space="preserve">
Per FOD is a new Unit.  Contributions began in 2018</t>
        </r>
      </text>
    </comment>
    <comment ref="GFV19" authorId="0" shapeId="0" xr:uid="{6B34F528-A0CC-4455-9AC9-84985ED953BF}">
      <text>
        <r>
          <rPr>
            <b/>
            <sz val="9"/>
            <color indexed="81"/>
            <rFont val="Tahoma"/>
            <family val="2"/>
          </rPr>
          <t>Becky Dzingeleski:</t>
        </r>
        <r>
          <rPr>
            <sz val="9"/>
            <color indexed="81"/>
            <rFont val="Tahoma"/>
            <family val="2"/>
          </rPr>
          <t xml:space="preserve">
Per FOD is a new Unit.  Contributions began in 2018</t>
        </r>
      </text>
    </comment>
    <comment ref="GFZ19" authorId="0" shapeId="0" xr:uid="{23CB6776-6506-433E-A04D-20B8A07CBFA1}">
      <text>
        <r>
          <rPr>
            <b/>
            <sz val="9"/>
            <color indexed="81"/>
            <rFont val="Tahoma"/>
            <family val="2"/>
          </rPr>
          <t>Becky Dzingeleski:</t>
        </r>
        <r>
          <rPr>
            <sz val="9"/>
            <color indexed="81"/>
            <rFont val="Tahoma"/>
            <family val="2"/>
          </rPr>
          <t xml:space="preserve">
Per FOD is a new Unit.  Contributions began in 2018</t>
        </r>
      </text>
    </comment>
    <comment ref="GGD19" authorId="0" shapeId="0" xr:uid="{A0CC8612-9D13-48FC-A053-29FFE51646E1}">
      <text>
        <r>
          <rPr>
            <b/>
            <sz val="9"/>
            <color indexed="81"/>
            <rFont val="Tahoma"/>
            <family val="2"/>
          </rPr>
          <t>Becky Dzingeleski:</t>
        </r>
        <r>
          <rPr>
            <sz val="9"/>
            <color indexed="81"/>
            <rFont val="Tahoma"/>
            <family val="2"/>
          </rPr>
          <t xml:space="preserve">
Per FOD is a new Unit.  Contributions began in 2018</t>
        </r>
      </text>
    </comment>
    <comment ref="GGH19" authorId="0" shapeId="0" xr:uid="{BE3CB8E4-2D24-46FE-9063-7D4238FF1C88}">
      <text>
        <r>
          <rPr>
            <b/>
            <sz val="9"/>
            <color indexed="81"/>
            <rFont val="Tahoma"/>
            <family val="2"/>
          </rPr>
          <t>Becky Dzingeleski:</t>
        </r>
        <r>
          <rPr>
            <sz val="9"/>
            <color indexed="81"/>
            <rFont val="Tahoma"/>
            <family val="2"/>
          </rPr>
          <t xml:space="preserve">
Per FOD is a new Unit.  Contributions began in 2018</t>
        </r>
      </text>
    </comment>
    <comment ref="GGL19" authorId="0" shapeId="0" xr:uid="{CDAE6D5B-CEBB-4F22-AD0C-FB103C13D16A}">
      <text>
        <r>
          <rPr>
            <b/>
            <sz val="9"/>
            <color indexed="81"/>
            <rFont val="Tahoma"/>
            <family val="2"/>
          </rPr>
          <t>Becky Dzingeleski:</t>
        </r>
        <r>
          <rPr>
            <sz val="9"/>
            <color indexed="81"/>
            <rFont val="Tahoma"/>
            <family val="2"/>
          </rPr>
          <t xml:space="preserve">
Per FOD is a new Unit.  Contributions began in 2018</t>
        </r>
      </text>
    </comment>
    <comment ref="GGP19" authorId="0" shapeId="0" xr:uid="{E36A93FC-DB09-46D7-9E9F-701583A5F065}">
      <text>
        <r>
          <rPr>
            <b/>
            <sz val="9"/>
            <color indexed="81"/>
            <rFont val="Tahoma"/>
            <family val="2"/>
          </rPr>
          <t>Becky Dzingeleski:</t>
        </r>
        <r>
          <rPr>
            <sz val="9"/>
            <color indexed="81"/>
            <rFont val="Tahoma"/>
            <family val="2"/>
          </rPr>
          <t xml:space="preserve">
Per FOD is a new Unit.  Contributions began in 2018</t>
        </r>
      </text>
    </comment>
    <comment ref="GGT19" authorId="0" shapeId="0" xr:uid="{D71613B8-CB8D-409D-B6A0-AC2995FC0B48}">
      <text>
        <r>
          <rPr>
            <b/>
            <sz val="9"/>
            <color indexed="81"/>
            <rFont val="Tahoma"/>
            <family val="2"/>
          </rPr>
          <t>Becky Dzingeleski:</t>
        </r>
        <r>
          <rPr>
            <sz val="9"/>
            <color indexed="81"/>
            <rFont val="Tahoma"/>
            <family val="2"/>
          </rPr>
          <t xml:space="preserve">
Per FOD is a new Unit.  Contributions began in 2018</t>
        </r>
      </text>
    </comment>
    <comment ref="GGX19" authorId="0" shapeId="0" xr:uid="{D593418F-D457-4CD4-BDD3-957C9AAE36CA}">
      <text>
        <r>
          <rPr>
            <b/>
            <sz val="9"/>
            <color indexed="81"/>
            <rFont val="Tahoma"/>
            <family val="2"/>
          </rPr>
          <t>Becky Dzingeleski:</t>
        </r>
        <r>
          <rPr>
            <sz val="9"/>
            <color indexed="81"/>
            <rFont val="Tahoma"/>
            <family val="2"/>
          </rPr>
          <t xml:space="preserve">
Per FOD is a new Unit.  Contributions began in 2018</t>
        </r>
      </text>
    </comment>
    <comment ref="GHB19" authorId="0" shapeId="0" xr:uid="{228A0A80-ED40-4B31-B319-8F36543B041F}">
      <text>
        <r>
          <rPr>
            <b/>
            <sz val="9"/>
            <color indexed="81"/>
            <rFont val="Tahoma"/>
            <family val="2"/>
          </rPr>
          <t>Becky Dzingeleski:</t>
        </r>
        <r>
          <rPr>
            <sz val="9"/>
            <color indexed="81"/>
            <rFont val="Tahoma"/>
            <family val="2"/>
          </rPr>
          <t xml:space="preserve">
Per FOD is a new Unit.  Contributions began in 2018</t>
        </r>
      </text>
    </comment>
    <comment ref="GHF19" authorId="0" shapeId="0" xr:uid="{8CC8D9D3-94F4-4061-AF48-F064101EC980}">
      <text>
        <r>
          <rPr>
            <b/>
            <sz val="9"/>
            <color indexed="81"/>
            <rFont val="Tahoma"/>
            <family val="2"/>
          </rPr>
          <t>Becky Dzingeleski:</t>
        </r>
        <r>
          <rPr>
            <sz val="9"/>
            <color indexed="81"/>
            <rFont val="Tahoma"/>
            <family val="2"/>
          </rPr>
          <t xml:space="preserve">
Per FOD is a new Unit.  Contributions began in 2018</t>
        </r>
      </text>
    </comment>
    <comment ref="GHJ19" authorId="0" shapeId="0" xr:uid="{8F90B483-6219-4CB5-8DD4-3946F4435FB9}">
      <text>
        <r>
          <rPr>
            <b/>
            <sz val="9"/>
            <color indexed="81"/>
            <rFont val="Tahoma"/>
            <family val="2"/>
          </rPr>
          <t>Becky Dzingeleski:</t>
        </r>
        <r>
          <rPr>
            <sz val="9"/>
            <color indexed="81"/>
            <rFont val="Tahoma"/>
            <family val="2"/>
          </rPr>
          <t xml:space="preserve">
Per FOD is a new Unit.  Contributions began in 2018</t>
        </r>
      </text>
    </comment>
    <comment ref="GHN19" authorId="0" shapeId="0" xr:uid="{D87FB1F8-9F4C-4580-92C4-897EE75AE75E}">
      <text>
        <r>
          <rPr>
            <b/>
            <sz val="9"/>
            <color indexed="81"/>
            <rFont val="Tahoma"/>
            <family val="2"/>
          </rPr>
          <t>Becky Dzingeleski:</t>
        </r>
        <r>
          <rPr>
            <sz val="9"/>
            <color indexed="81"/>
            <rFont val="Tahoma"/>
            <family val="2"/>
          </rPr>
          <t xml:space="preserve">
Per FOD is a new Unit.  Contributions began in 2018</t>
        </r>
      </text>
    </comment>
    <comment ref="GHR19" authorId="0" shapeId="0" xr:uid="{146ABD3C-01E7-428C-BECD-761C72F46AEC}">
      <text>
        <r>
          <rPr>
            <b/>
            <sz val="9"/>
            <color indexed="81"/>
            <rFont val="Tahoma"/>
            <family val="2"/>
          </rPr>
          <t>Becky Dzingeleski:</t>
        </r>
        <r>
          <rPr>
            <sz val="9"/>
            <color indexed="81"/>
            <rFont val="Tahoma"/>
            <family val="2"/>
          </rPr>
          <t xml:space="preserve">
Per FOD is a new Unit.  Contributions began in 2018</t>
        </r>
      </text>
    </comment>
    <comment ref="GHV19" authorId="0" shapeId="0" xr:uid="{8AD098A4-4941-4595-8991-D9B60FA959F8}">
      <text>
        <r>
          <rPr>
            <b/>
            <sz val="9"/>
            <color indexed="81"/>
            <rFont val="Tahoma"/>
            <family val="2"/>
          </rPr>
          <t>Becky Dzingeleski:</t>
        </r>
        <r>
          <rPr>
            <sz val="9"/>
            <color indexed="81"/>
            <rFont val="Tahoma"/>
            <family val="2"/>
          </rPr>
          <t xml:space="preserve">
Per FOD is a new Unit.  Contributions began in 2018</t>
        </r>
      </text>
    </comment>
    <comment ref="GHZ19" authorId="0" shapeId="0" xr:uid="{CD7F454F-AED5-49F7-A3BC-C46F8B0F1FF0}">
      <text>
        <r>
          <rPr>
            <b/>
            <sz val="9"/>
            <color indexed="81"/>
            <rFont val="Tahoma"/>
            <family val="2"/>
          </rPr>
          <t>Becky Dzingeleski:</t>
        </r>
        <r>
          <rPr>
            <sz val="9"/>
            <color indexed="81"/>
            <rFont val="Tahoma"/>
            <family val="2"/>
          </rPr>
          <t xml:space="preserve">
Per FOD is a new Unit.  Contributions began in 2018</t>
        </r>
      </text>
    </comment>
    <comment ref="GID19" authorId="0" shapeId="0" xr:uid="{7D11ED3D-5783-4522-9294-035302D7A3C6}">
      <text>
        <r>
          <rPr>
            <b/>
            <sz val="9"/>
            <color indexed="81"/>
            <rFont val="Tahoma"/>
            <family val="2"/>
          </rPr>
          <t>Becky Dzingeleski:</t>
        </r>
        <r>
          <rPr>
            <sz val="9"/>
            <color indexed="81"/>
            <rFont val="Tahoma"/>
            <family val="2"/>
          </rPr>
          <t xml:space="preserve">
Per FOD is a new Unit.  Contributions began in 2018</t>
        </r>
      </text>
    </comment>
    <comment ref="GIH19" authorId="0" shapeId="0" xr:uid="{A66F5521-FF81-4FBA-BDF8-FCFFBFF1E202}">
      <text>
        <r>
          <rPr>
            <b/>
            <sz val="9"/>
            <color indexed="81"/>
            <rFont val="Tahoma"/>
            <family val="2"/>
          </rPr>
          <t>Becky Dzingeleski:</t>
        </r>
        <r>
          <rPr>
            <sz val="9"/>
            <color indexed="81"/>
            <rFont val="Tahoma"/>
            <family val="2"/>
          </rPr>
          <t xml:space="preserve">
Per FOD is a new Unit.  Contributions began in 2018</t>
        </r>
      </text>
    </comment>
    <comment ref="GIL19" authorId="0" shapeId="0" xr:uid="{B1991DBF-E6A7-4792-A8FF-12931B6FDEB1}">
      <text>
        <r>
          <rPr>
            <b/>
            <sz val="9"/>
            <color indexed="81"/>
            <rFont val="Tahoma"/>
            <family val="2"/>
          </rPr>
          <t>Becky Dzingeleski:</t>
        </r>
        <r>
          <rPr>
            <sz val="9"/>
            <color indexed="81"/>
            <rFont val="Tahoma"/>
            <family val="2"/>
          </rPr>
          <t xml:space="preserve">
Per FOD is a new Unit.  Contributions began in 2018</t>
        </r>
      </text>
    </comment>
    <comment ref="GIP19" authorId="0" shapeId="0" xr:uid="{7D1BEEB4-F4F2-4534-ACA2-1475D44AF23B}">
      <text>
        <r>
          <rPr>
            <b/>
            <sz val="9"/>
            <color indexed="81"/>
            <rFont val="Tahoma"/>
            <family val="2"/>
          </rPr>
          <t>Becky Dzingeleski:</t>
        </r>
        <r>
          <rPr>
            <sz val="9"/>
            <color indexed="81"/>
            <rFont val="Tahoma"/>
            <family val="2"/>
          </rPr>
          <t xml:space="preserve">
Per FOD is a new Unit.  Contributions began in 2018</t>
        </r>
      </text>
    </comment>
    <comment ref="GIT19" authorId="0" shapeId="0" xr:uid="{94B4C079-43AB-4A35-A936-419E9FED431C}">
      <text>
        <r>
          <rPr>
            <b/>
            <sz val="9"/>
            <color indexed="81"/>
            <rFont val="Tahoma"/>
            <family val="2"/>
          </rPr>
          <t>Becky Dzingeleski:</t>
        </r>
        <r>
          <rPr>
            <sz val="9"/>
            <color indexed="81"/>
            <rFont val="Tahoma"/>
            <family val="2"/>
          </rPr>
          <t xml:space="preserve">
Per FOD is a new Unit.  Contributions began in 2018</t>
        </r>
      </text>
    </comment>
    <comment ref="GIX19" authorId="0" shapeId="0" xr:uid="{335A9844-BE8F-4A22-9D70-9D479D35F6F8}">
      <text>
        <r>
          <rPr>
            <b/>
            <sz val="9"/>
            <color indexed="81"/>
            <rFont val="Tahoma"/>
            <family val="2"/>
          </rPr>
          <t>Becky Dzingeleski:</t>
        </r>
        <r>
          <rPr>
            <sz val="9"/>
            <color indexed="81"/>
            <rFont val="Tahoma"/>
            <family val="2"/>
          </rPr>
          <t xml:space="preserve">
Per FOD is a new Unit.  Contributions began in 2018</t>
        </r>
      </text>
    </comment>
    <comment ref="GJB19" authorId="0" shapeId="0" xr:uid="{A9937DF6-2E63-46AC-9816-2444ADBE5182}">
      <text>
        <r>
          <rPr>
            <b/>
            <sz val="9"/>
            <color indexed="81"/>
            <rFont val="Tahoma"/>
            <family val="2"/>
          </rPr>
          <t>Becky Dzingeleski:</t>
        </r>
        <r>
          <rPr>
            <sz val="9"/>
            <color indexed="81"/>
            <rFont val="Tahoma"/>
            <family val="2"/>
          </rPr>
          <t xml:space="preserve">
Per FOD is a new Unit.  Contributions began in 2018</t>
        </r>
      </text>
    </comment>
    <comment ref="GJF19" authorId="0" shapeId="0" xr:uid="{2B5DFD75-46FE-49DB-8E1E-94D19E538A2F}">
      <text>
        <r>
          <rPr>
            <b/>
            <sz val="9"/>
            <color indexed="81"/>
            <rFont val="Tahoma"/>
            <family val="2"/>
          </rPr>
          <t>Becky Dzingeleski:</t>
        </r>
        <r>
          <rPr>
            <sz val="9"/>
            <color indexed="81"/>
            <rFont val="Tahoma"/>
            <family val="2"/>
          </rPr>
          <t xml:space="preserve">
Per FOD is a new Unit.  Contributions began in 2018</t>
        </r>
      </text>
    </comment>
    <comment ref="GJJ19" authorId="0" shapeId="0" xr:uid="{3D8C755E-97D5-495C-ADA1-8A94EDBF0931}">
      <text>
        <r>
          <rPr>
            <b/>
            <sz val="9"/>
            <color indexed="81"/>
            <rFont val="Tahoma"/>
            <family val="2"/>
          </rPr>
          <t>Becky Dzingeleski:</t>
        </r>
        <r>
          <rPr>
            <sz val="9"/>
            <color indexed="81"/>
            <rFont val="Tahoma"/>
            <family val="2"/>
          </rPr>
          <t xml:space="preserve">
Per FOD is a new Unit.  Contributions began in 2018</t>
        </r>
      </text>
    </comment>
    <comment ref="GJN19" authorId="0" shapeId="0" xr:uid="{0793A6EE-3D0E-4D88-8D6F-7A6EC2DDBC18}">
      <text>
        <r>
          <rPr>
            <b/>
            <sz val="9"/>
            <color indexed="81"/>
            <rFont val="Tahoma"/>
            <family val="2"/>
          </rPr>
          <t>Becky Dzingeleski:</t>
        </r>
        <r>
          <rPr>
            <sz val="9"/>
            <color indexed="81"/>
            <rFont val="Tahoma"/>
            <family val="2"/>
          </rPr>
          <t xml:space="preserve">
Per FOD is a new Unit.  Contributions began in 2018</t>
        </r>
      </text>
    </comment>
    <comment ref="GJR19" authorId="0" shapeId="0" xr:uid="{0BA97708-B945-44DE-B29C-73728C8E15E4}">
      <text>
        <r>
          <rPr>
            <b/>
            <sz val="9"/>
            <color indexed="81"/>
            <rFont val="Tahoma"/>
            <family val="2"/>
          </rPr>
          <t>Becky Dzingeleski:</t>
        </r>
        <r>
          <rPr>
            <sz val="9"/>
            <color indexed="81"/>
            <rFont val="Tahoma"/>
            <family val="2"/>
          </rPr>
          <t xml:space="preserve">
Per FOD is a new Unit.  Contributions began in 2018</t>
        </r>
      </text>
    </comment>
    <comment ref="GJV19" authorId="0" shapeId="0" xr:uid="{1C2951C8-0A2C-4EA5-A91F-F6A828E2AEF5}">
      <text>
        <r>
          <rPr>
            <b/>
            <sz val="9"/>
            <color indexed="81"/>
            <rFont val="Tahoma"/>
            <family val="2"/>
          </rPr>
          <t>Becky Dzingeleski:</t>
        </r>
        <r>
          <rPr>
            <sz val="9"/>
            <color indexed="81"/>
            <rFont val="Tahoma"/>
            <family val="2"/>
          </rPr>
          <t xml:space="preserve">
Per FOD is a new Unit.  Contributions began in 2018</t>
        </r>
      </text>
    </comment>
    <comment ref="GJZ19" authorId="0" shapeId="0" xr:uid="{C2B957BD-CA0D-4566-9356-C67509235EC3}">
      <text>
        <r>
          <rPr>
            <b/>
            <sz val="9"/>
            <color indexed="81"/>
            <rFont val="Tahoma"/>
            <family val="2"/>
          </rPr>
          <t>Becky Dzingeleski:</t>
        </r>
        <r>
          <rPr>
            <sz val="9"/>
            <color indexed="81"/>
            <rFont val="Tahoma"/>
            <family val="2"/>
          </rPr>
          <t xml:space="preserve">
Per FOD is a new Unit.  Contributions began in 2018</t>
        </r>
      </text>
    </comment>
    <comment ref="GKD19" authorId="0" shapeId="0" xr:uid="{6C4570CD-8673-4CE5-81C9-05BB80D4D32F}">
      <text>
        <r>
          <rPr>
            <b/>
            <sz val="9"/>
            <color indexed="81"/>
            <rFont val="Tahoma"/>
            <family val="2"/>
          </rPr>
          <t>Becky Dzingeleski:</t>
        </r>
        <r>
          <rPr>
            <sz val="9"/>
            <color indexed="81"/>
            <rFont val="Tahoma"/>
            <family val="2"/>
          </rPr>
          <t xml:space="preserve">
Per FOD is a new Unit.  Contributions began in 2018</t>
        </r>
      </text>
    </comment>
    <comment ref="GKH19" authorId="0" shapeId="0" xr:uid="{6C8B031D-6935-4113-87B4-33966633A97A}">
      <text>
        <r>
          <rPr>
            <b/>
            <sz val="9"/>
            <color indexed="81"/>
            <rFont val="Tahoma"/>
            <family val="2"/>
          </rPr>
          <t>Becky Dzingeleski:</t>
        </r>
        <r>
          <rPr>
            <sz val="9"/>
            <color indexed="81"/>
            <rFont val="Tahoma"/>
            <family val="2"/>
          </rPr>
          <t xml:space="preserve">
Per FOD is a new Unit.  Contributions began in 2018</t>
        </r>
      </text>
    </comment>
    <comment ref="GKL19" authorId="0" shapeId="0" xr:uid="{CBD04EB6-9B4E-4746-87B8-DAE105A44076}">
      <text>
        <r>
          <rPr>
            <b/>
            <sz val="9"/>
            <color indexed="81"/>
            <rFont val="Tahoma"/>
            <family val="2"/>
          </rPr>
          <t>Becky Dzingeleski:</t>
        </r>
        <r>
          <rPr>
            <sz val="9"/>
            <color indexed="81"/>
            <rFont val="Tahoma"/>
            <family val="2"/>
          </rPr>
          <t xml:space="preserve">
Per FOD is a new Unit.  Contributions began in 2018</t>
        </r>
      </text>
    </comment>
    <comment ref="GKP19" authorId="0" shapeId="0" xr:uid="{C623DD54-4768-4EDE-8620-95B63997C6DF}">
      <text>
        <r>
          <rPr>
            <b/>
            <sz val="9"/>
            <color indexed="81"/>
            <rFont val="Tahoma"/>
            <family val="2"/>
          </rPr>
          <t>Becky Dzingeleski:</t>
        </r>
        <r>
          <rPr>
            <sz val="9"/>
            <color indexed="81"/>
            <rFont val="Tahoma"/>
            <family val="2"/>
          </rPr>
          <t xml:space="preserve">
Per FOD is a new Unit.  Contributions began in 2018</t>
        </r>
      </text>
    </comment>
    <comment ref="GKT19" authorId="0" shapeId="0" xr:uid="{E843D7A4-35B2-4539-B322-D048D88049D4}">
      <text>
        <r>
          <rPr>
            <b/>
            <sz val="9"/>
            <color indexed="81"/>
            <rFont val="Tahoma"/>
            <family val="2"/>
          </rPr>
          <t>Becky Dzingeleski:</t>
        </r>
        <r>
          <rPr>
            <sz val="9"/>
            <color indexed="81"/>
            <rFont val="Tahoma"/>
            <family val="2"/>
          </rPr>
          <t xml:space="preserve">
Per FOD is a new Unit.  Contributions began in 2018</t>
        </r>
      </text>
    </comment>
    <comment ref="GKX19" authorId="0" shapeId="0" xr:uid="{6A68B8D1-9C9F-47E9-82A8-15934EBD0B14}">
      <text>
        <r>
          <rPr>
            <b/>
            <sz val="9"/>
            <color indexed="81"/>
            <rFont val="Tahoma"/>
            <family val="2"/>
          </rPr>
          <t>Becky Dzingeleski:</t>
        </r>
        <r>
          <rPr>
            <sz val="9"/>
            <color indexed="81"/>
            <rFont val="Tahoma"/>
            <family val="2"/>
          </rPr>
          <t xml:space="preserve">
Per FOD is a new Unit.  Contributions began in 2018</t>
        </r>
      </text>
    </comment>
    <comment ref="GLB19" authorId="0" shapeId="0" xr:uid="{087057F5-9A51-4921-BF16-3495334DA789}">
      <text>
        <r>
          <rPr>
            <b/>
            <sz val="9"/>
            <color indexed="81"/>
            <rFont val="Tahoma"/>
            <family val="2"/>
          </rPr>
          <t>Becky Dzingeleski:</t>
        </r>
        <r>
          <rPr>
            <sz val="9"/>
            <color indexed="81"/>
            <rFont val="Tahoma"/>
            <family val="2"/>
          </rPr>
          <t xml:space="preserve">
Per FOD is a new Unit.  Contributions began in 2018</t>
        </r>
      </text>
    </comment>
    <comment ref="GLF19" authorId="0" shapeId="0" xr:uid="{7E99BA3A-C4B4-4EC8-8870-C82EE84EA2BD}">
      <text>
        <r>
          <rPr>
            <b/>
            <sz val="9"/>
            <color indexed="81"/>
            <rFont val="Tahoma"/>
            <family val="2"/>
          </rPr>
          <t>Becky Dzingeleski:</t>
        </r>
        <r>
          <rPr>
            <sz val="9"/>
            <color indexed="81"/>
            <rFont val="Tahoma"/>
            <family val="2"/>
          </rPr>
          <t xml:space="preserve">
Per FOD is a new Unit.  Contributions began in 2018</t>
        </r>
      </text>
    </comment>
    <comment ref="GLJ19" authorId="0" shapeId="0" xr:uid="{E5EEB7E3-4070-450A-990F-BBDF33429432}">
      <text>
        <r>
          <rPr>
            <b/>
            <sz val="9"/>
            <color indexed="81"/>
            <rFont val="Tahoma"/>
            <family val="2"/>
          </rPr>
          <t>Becky Dzingeleski:</t>
        </r>
        <r>
          <rPr>
            <sz val="9"/>
            <color indexed="81"/>
            <rFont val="Tahoma"/>
            <family val="2"/>
          </rPr>
          <t xml:space="preserve">
Per FOD is a new Unit.  Contributions began in 2018</t>
        </r>
      </text>
    </comment>
    <comment ref="GLN19" authorId="0" shapeId="0" xr:uid="{9469E517-3534-480C-B8CC-9894C531FAC7}">
      <text>
        <r>
          <rPr>
            <b/>
            <sz val="9"/>
            <color indexed="81"/>
            <rFont val="Tahoma"/>
            <family val="2"/>
          </rPr>
          <t>Becky Dzingeleski:</t>
        </r>
        <r>
          <rPr>
            <sz val="9"/>
            <color indexed="81"/>
            <rFont val="Tahoma"/>
            <family val="2"/>
          </rPr>
          <t xml:space="preserve">
Per FOD is a new Unit.  Contributions began in 2018</t>
        </r>
      </text>
    </comment>
    <comment ref="GLR19" authorId="0" shapeId="0" xr:uid="{67BB4674-CC19-4C61-8EE4-61A6333B911E}">
      <text>
        <r>
          <rPr>
            <b/>
            <sz val="9"/>
            <color indexed="81"/>
            <rFont val="Tahoma"/>
            <family val="2"/>
          </rPr>
          <t>Becky Dzingeleski:</t>
        </r>
        <r>
          <rPr>
            <sz val="9"/>
            <color indexed="81"/>
            <rFont val="Tahoma"/>
            <family val="2"/>
          </rPr>
          <t xml:space="preserve">
Per FOD is a new Unit.  Contributions began in 2018</t>
        </r>
      </text>
    </comment>
    <comment ref="GLV19" authorId="0" shapeId="0" xr:uid="{C8435AE9-3056-4A85-8B1E-25247110C9C4}">
      <text>
        <r>
          <rPr>
            <b/>
            <sz val="9"/>
            <color indexed="81"/>
            <rFont val="Tahoma"/>
            <family val="2"/>
          </rPr>
          <t>Becky Dzingeleski:</t>
        </r>
        <r>
          <rPr>
            <sz val="9"/>
            <color indexed="81"/>
            <rFont val="Tahoma"/>
            <family val="2"/>
          </rPr>
          <t xml:space="preserve">
Per FOD is a new Unit.  Contributions began in 2018</t>
        </r>
      </text>
    </comment>
    <comment ref="GLZ19" authorId="0" shapeId="0" xr:uid="{7CFB5F56-7D81-41BD-8BFC-11C85AF13B10}">
      <text>
        <r>
          <rPr>
            <b/>
            <sz val="9"/>
            <color indexed="81"/>
            <rFont val="Tahoma"/>
            <family val="2"/>
          </rPr>
          <t>Becky Dzingeleski:</t>
        </r>
        <r>
          <rPr>
            <sz val="9"/>
            <color indexed="81"/>
            <rFont val="Tahoma"/>
            <family val="2"/>
          </rPr>
          <t xml:space="preserve">
Per FOD is a new Unit.  Contributions began in 2018</t>
        </r>
      </text>
    </comment>
    <comment ref="GMD19" authorId="0" shapeId="0" xr:uid="{1FA904BA-1F17-4339-802B-EC63576A7501}">
      <text>
        <r>
          <rPr>
            <b/>
            <sz val="9"/>
            <color indexed="81"/>
            <rFont val="Tahoma"/>
            <family val="2"/>
          </rPr>
          <t>Becky Dzingeleski:</t>
        </r>
        <r>
          <rPr>
            <sz val="9"/>
            <color indexed="81"/>
            <rFont val="Tahoma"/>
            <family val="2"/>
          </rPr>
          <t xml:space="preserve">
Per FOD is a new Unit.  Contributions began in 2018</t>
        </r>
      </text>
    </comment>
    <comment ref="GMH19" authorId="0" shapeId="0" xr:uid="{59BE0289-A84F-465D-A8C2-E1EB35F8FB17}">
      <text>
        <r>
          <rPr>
            <b/>
            <sz val="9"/>
            <color indexed="81"/>
            <rFont val="Tahoma"/>
            <family val="2"/>
          </rPr>
          <t>Becky Dzingeleski:</t>
        </r>
        <r>
          <rPr>
            <sz val="9"/>
            <color indexed="81"/>
            <rFont val="Tahoma"/>
            <family val="2"/>
          </rPr>
          <t xml:space="preserve">
Per FOD is a new Unit.  Contributions began in 2018</t>
        </r>
      </text>
    </comment>
    <comment ref="GML19" authorId="0" shapeId="0" xr:uid="{A9007D98-EAA3-42AD-A1F6-D6879897F549}">
      <text>
        <r>
          <rPr>
            <b/>
            <sz val="9"/>
            <color indexed="81"/>
            <rFont val="Tahoma"/>
            <family val="2"/>
          </rPr>
          <t>Becky Dzingeleski:</t>
        </r>
        <r>
          <rPr>
            <sz val="9"/>
            <color indexed="81"/>
            <rFont val="Tahoma"/>
            <family val="2"/>
          </rPr>
          <t xml:space="preserve">
Per FOD is a new Unit.  Contributions began in 2018</t>
        </r>
      </text>
    </comment>
    <comment ref="GMP19" authorId="0" shapeId="0" xr:uid="{F0BCD6A0-98FA-40A4-9EE3-A220A7E2E60E}">
      <text>
        <r>
          <rPr>
            <b/>
            <sz val="9"/>
            <color indexed="81"/>
            <rFont val="Tahoma"/>
            <family val="2"/>
          </rPr>
          <t>Becky Dzingeleski:</t>
        </r>
        <r>
          <rPr>
            <sz val="9"/>
            <color indexed="81"/>
            <rFont val="Tahoma"/>
            <family val="2"/>
          </rPr>
          <t xml:space="preserve">
Per FOD is a new Unit.  Contributions began in 2018</t>
        </r>
      </text>
    </comment>
    <comment ref="GMT19" authorId="0" shapeId="0" xr:uid="{86F899B3-6F5B-485D-8187-7144DE7DA8BC}">
      <text>
        <r>
          <rPr>
            <b/>
            <sz val="9"/>
            <color indexed="81"/>
            <rFont val="Tahoma"/>
            <family val="2"/>
          </rPr>
          <t>Becky Dzingeleski:</t>
        </r>
        <r>
          <rPr>
            <sz val="9"/>
            <color indexed="81"/>
            <rFont val="Tahoma"/>
            <family val="2"/>
          </rPr>
          <t xml:space="preserve">
Per FOD is a new Unit.  Contributions began in 2018</t>
        </r>
      </text>
    </comment>
    <comment ref="GMX19" authorId="0" shapeId="0" xr:uid="{B24A2ED6-0777-4736-B69C-6C79C2539432}">
      <text>
        <r>
          <rPr>
            <b/>
            <sz val="9"/>
            <color indexed="81"/>
            <rFont val="Tahoma"/>
            <family val="2"/>
          </rPr>
          <t>Becky Dzingeleski:</t>
        </r>
        <r>
          <rPr>
            <sz val="9"/>
            <color indexed="81"/>
            <rFont val="Tahoma"/>
            <family val="2"/>
          </rPr>
          <t xml:space="preserve">
Per FOD is a new Unit.  Contributions began in 2018</t>
        </r>
      </text>
    </comment>
    <comment ref="GNB19" authorId="0" shapeId="0" xr:uid="{D94C1304-2DC3-4767-9685-324BF4EFF8E5}">
      <text>
        <r>
          <rPr>
            <b/>
            <sz val="9"/>
            <color indexed="81"/>
            <rFont val="Tahoma"/>
            <family val="2"/>
          </rPr>
          <t>Becky Dzingeleski:</t>
        </r>
        <r>
          <rPr>
            <sz val="9"/>
            <color indexed="81"/>
            <rFont val="Tahoma"/>
            <family val="2"/>
          </rPr>
          <t xml:space="preserve">
Per FOD is a new Unit.  Contributions began in 2018</t>
        </r>
      </text>
    </comment>
    <comment ref="GNF19" authorId="0" shapeId="0" xr:uid="{E0356C79-EAC1-4E90-82AA-9BADED69AC07}">
      <text>
        <r>
          <rPr>
            <b/>
            <sz val="9"/>
            <color indexed="81"/>
            <rFont val="Tahoma"/>
            <family val="2"/>
          </rPr>
          <t>Becky Dzingeleski:</t>
        </r>
        <r>
          <rPr>
            <sz val="9"/>
            <color indexed="81"/>
            <rFont val="Tahoma"/>
            <family val="2"/>
          </rPr>
          <t xml:space="preserve">
Per FOD is a new Unit.  Contributions began in 2018</t>
        </r>
      </text>
    </comment>
    <comment ref="GNJ19" authorId="0" shapeId="0" xr:uid="{337B61AB-C82B-457C-ACA4-E16C5CECD895}">
      <text>
        <r>
          <rPr>
            <b/>
            <sz val="9"/>
            <color indexed="81"/>
            <rFont val="Tahoma"/>
            <family val="2"/>
          </rPr>
          <t>Becky Dzingeleski:</t>
        </r>
        <r>
          <rPr>
            <sz val="9"/>
            <color indexed="81"/>
            <rFont val="Tahoma"/>
            <family val="2"/>
          </rPr>
          <t xml:space="preserve">
Per FOD is a new Unit.  Contributions began in 2018</t>
        </r>
      </text>
    </comment>
    <comment ref="GNN19" authorId="0" shapeId="0" xr:uid="{C16C4AD5-22D7-4100-9F96-904D25BD81F9}">
      <text>
        <r>
          <rPr>
            <b/>
            <sz val="9"/>
            <color indexed="81"/>
            <rFont val="Tahoma"/>
            <family val="2"/>
          </rPr>
          <t>Becky Dzingeleski:</t>
        </r>
        <r>
          <rPr>
            <sz val="9"/>
            <color indexed="81"/>
            <rFont val="Tahoma"/>
            <family val="2"/>
          </rPr>
          <t xml:space="preserve">
Per FOD is a new Unit.  Contributions began in 2018</t>
        </r>
      </text>
    </comment>
    <comment ref="GNR19" authorId="0" shapeId="0" xr:uid="{917CB28E-4D6E-408E-95F0-C8C89385730E}">
      <text>
        <r>
          <rPr>
            <b/>
            <sz val="9"/>
            <color indexed="81"/>
            <rFont val="Tahoma"/>
            <family val="2"/>
          </rPr>
          <t>Becky Dzingeleski:</t>
        </r>
        <r>
          <rPr>
            <sz val="9"/>
            <color indexed="81"/>
            <rFont val="Tahoma"/>
            <family val="2"/>
          </rPr>
          <t xml:space="preserve">
Per FOD is a new Unit.  Contributions began in 2018</t>
        </r>
      </text>
    </comment>
    <comment ref="GNV19" authorId="0" shapeId="0" xr:uid="{824E4151-5DC7-496C-AA80-B350BD842667}">
      <text>
        <r>
          <rPr>
            <b/>
            <sz val="9"/>
            <color indexed="81"/>
            <rFont val="Tahoma"/>
            <family val="2"/>
          </rPr>
          <t>Becky Dzingeleski:</t>
        </r>
        <r>
          <rPr>
            <sz val="9"/>
            <color indexed="81"/>
            <rFont val="Tahoma"/>
            <family val="2"/>
          </rPr>
          <t xml:space="preserve">
Per FOD is a new Unit.  Contributions began in 2018</t>
        </r>
      </text>
    </comment>
    <comment ref="GNZ19" authorId="0" shapeId="0" xr:uid="{4BA65143-19BE-47CE-B575-02B9465278E9}">
      <text>
        <r>
          <rPr>
            <b/>
            <sz val="9"/>
            <color indexed="81"/>
            <rFont val="Tahoma"/>
            <family val="2"/>
          </rPr>
          <t>Becky Dzingeleski:</t>
        </r>
        <r>
          <rPr>
            <sz val="9"/>
            <color indexed="81"/>
            <rFont val="Tahoma"/>
            <family val="2"/>
          </rPr>
          <t xml:space="preserve">
Per FOD is a new Unit.  Contributions began in 2018</t>
        </r>
      </text>
    </comment>
    <comment ref="GOD19" authorId="0" shapeId="0" xr:uid="{746DAB78-CA35-4411-A61B-5A7EDD48108E}">
      <text>
        <r>
          <rPr>
            <b/>
            <sz val="9"/>
            <color indexed="81"/>
            <rFont val="Tahoma"/>
            <family val="2"/>
          </rPr>
          <t>Becky Dzingeleski:</t>
        </r>
        <r>
          <rPr>
            <sz val="9"/>
            <color indexed="81"/>
            <rFont val="Tahoma"/>
            <family val="2"/>
          </rPr>
          <t xml:space="preserve">
Per FOD is a new Unit.  Contributions began in 2018</t>
        </r>
      </text>
    </comment>
    <comment ref="GOH19" authorId="0" shapeId="0" xr:uid="{F414F029-1751-449D-930B-13F4D954A0BE}">
      <text>
        <r>
          <rPr>
            <b/>
            <sz val="9"/>
            <color indexed="81"/>
            <rFont val="Tahoma"/>
            <family val="2"/>
          </rPr>
          <t>Becky Dzingeleski:</t>
        </r>
        <r>
          <rPr>
            <sz val="9"/>
            <color indexed="81"/>
            <rFont val="Tahoma"/>
            <family val="2"/>
          </rPr>
          <t xml:space="preserve">
Per FOD is a new Unit.  Contributions began in 2018</t>
        </r>
      </text>
    </comment>
    <comment ref="GOL19" authorId="0" shapeId="0" xr:uid="{4A8F56E3-0540-42E4-8930-6987E21FD023}">
      <text>
        <r>
          <rPr>
            <b/>
            <sz val="9"/>
            <color indexed="81"/>
            <rFont val="Tahoma"/>
            <family val="2"/>
          </rPr>
          <t>Becky Dzingeleski:</t>
        </r>
        <r>
          <rPr>
            <sz val="9"/>
            <color indexed="81"/>
            <rFont val="Tahoma"/>
            <family val="2"/>
          </rPr>
          <t xml:space="preserve">
Per FOD is a new Unit.  Contributions began in 2018</t>
        </r>
      </text>
    </comment>
    <comment ref="GOP19" authorId="0" shapeId="0" xr:uid="{A449CFF3-85EA-46F8-8E9D-C7619F72E07A}">
      <text>
        <r>
          <rPr>
            <b/>
            <sz val="9"/>
            <color indexed="81"/>
            <rFont val="Tahoma"/>
            <family val="2"/>
          </rPr>
          <t>Becky Dzingeleski:</t>
        </r>
        <r>
          <rPr>
            <sz val="9"/>
            <color indexed="81"/>
            <rFont val="Tahoma"/>
            <family val="2"/>
          </rPr>
          <t xml:space="preserve">
Per FOD is a new Unit.  Contributions began in 2018</t>
        </r>
      </text>
    </comment>
    <comment ref="GOT19" authorId="0" shapeId="0" xr:uid="{D94F43A3-58E6-42CB-AACC-2D6F001FAB40}">
      <text>
        <r>
          <rPr>
            <b/>
            <sz val="9"/>
            <color indexed="81"/>
            <rFont val="Tahoma"/>
            <family val="2"/>
          </rPr>
          <t>Becky Dzingeleski:</t>
        </r>
        <r>
          <rPr>
            <sz val="9"/>
            <color indexed="81"/>
            <rFont val="Tahoma"/>
            <family val="2"/>
          </rPr>
          <t xml:space="preserve">
Per FOD is a new Unit.  Contributions began in 2018</t>
        </r>
      </text>
    </comment>
    <comment ref="GOX19" authorId="0" shapeId="0" xr:uid="{FB9E9DFB-330E-4819-9E31-2087DBE667A9}">
      <text>
        <r>
          <rPr>
            <b/>
            <sz val="9"/>
            <color indexed="81"/>
            <rFont val="Tahoma"/>
            <family val="2"/>
          </rPr>
          <t>Becky Dzingeleski:</t>
        </r>
        <r>
          <rPr>
            <sz val="9"/>
            <color indexed="81"/>
            <rFont val="Tahoma"/>
            <family val="2"/>
          </rPr>
          <t xml:space="preserve">
Per FOD is a new Unit.  Contributions began in 2018</t>
        </r>
      </text>
    </comment>
    <comment ref="GPB19" authorId="0" shapeId="0" xr:uid="{EB2BE082-2B33-4120-A735-1B0887B641DE}">
      <text>
        <r>
          <rPr>
            <b/>
            <sz val="9"/>
            <color indexed="81"/>
            <rFont val="Tahoma"/>
            <family val="2"/>
          </rPr>
          <t>Becky Dzingeleski:</t>
        </r>
        <r>
          <rPr>
            <sz val="9"/>
            <color indexed="81"/>
            <rFont val="Tahoma"/>
            <family val="2"/>
          </rPr>
          <t xml:space="preserve">
Per FOD is a new Unit.  Contributions began in 2018</t>
        </r>
      </text>
    </comment>
    <comment ref="GPF19" authorId="0" shapeId="0" xr:uid="{3E1C0B27-3D0F-4B3F-BFE3-4E5DEB2A1324}">
      <text>
        <r>
          <rPr>
            <b/>
            <sz val="9"/>
            <color indexed="81"/>
            <rFont val="Tahoma"/>
            <family val="2"/>
          </rPr>
          <t>Becky Dzingeleski:</t>
        </r>
        <r>
          <rPr>
            <sz val="9"/>
            <color indexed="81"/>
            <rFont val="Tahoma"/>
            <family val="2"/>
          </rPr>
          <t xml:space="preserve">
Per FOD is a new Unit.  Contributions began in 2018</t>
        </r>
      </text>
    </comment>
    <comment ref="GPJ19" authorId="0" shapeId="0" xr:uid="{B9AB2EF4-DF9F-416C-8603-480848601275}">
      <text>
        <r>
          <rPr>
            <b/>
            <sz val="9"/>
            <color indexed="81"/>
            <rFont val="Tahoma"/>
            <family val="2"/>
          </rPr>
          <t>Becky Dzingeleski:</t>
        </r>
        <r>
          <rPr>
            <sz val="9"/>
            <color indexed="81"/>
            <rFont val="Tahoma"/>
            <family val="2"/>
          </rPr>
          <t xml:space="preserve">
Per FOD is a new Unit.  Contributions began in 2018</t>
        </r>
      </text>
    </comment>
    <comment ref="GPN19" authorId="0" shapeId="0" xr:uid="{E5DE9AD5-E812-4046-B9F5-253480217F32}">
      <text>
        <r>
          <rPr>
            <b/>
            <sz val="9"/>
            <color indexed="81"/>
            <rFont val="Tahoma"/>
            <family val="2"/>
          </rPr>
          <t>Becky Dzingeleski:</t>
        </r>
        <r>
          <rPr>
            <sz val="9"/>
            <color indexed="81"/>
            <rFont val="Tahoma"/>
            <family val="2"/>
          </rPr>
          <t xml:space="preserve">
Per FOD is a new Unit.  Contributions began in 2018</t>
        </r>
      </text>
    </comment>
    <comment ref="GPR19" authorId="0" shapeId="0" xr:uid="{CF12108F-771C-428C-9D0C-7D1A66D16B6D}">
      <text>
        <r>
          <rPr>
            <b/>
            <sz val="9"/>
            <color indexed="81"/>
            <rFont val="Tahoma"/>
            <family val="2"/>
          </rPr>
          <t>Becky Dzingeleski:</t>
        </r>
        <r>
          <rPr>
            <sz val="9"/>
            <color indexed="81"/>
            <rFont val="Tahoma"/>
            <family val="2"/>
          </rPr>
          <t xml:space="preserve">
Per FOD is a new Unit.  Contributions began in 2018</t>
        </r>
      </text>
    </comment>
    <comment ref="GPV19" authorId="0" shapeId="0" xr:uid="{69FA76AB-6050-4289-9660-36347668D71C}">
      <text>
        <r>
          <rPr>
            <b/>
            <sz val="9"/>
            <color indexed="81"/>
            <rFont val="Tahoma"/>
            <family val="2"/>
          </rPr>
          <t>Becky Dzingeleski:</t>
        </r>
        <r>
          <rPr>
            <sz val="9"/>
            <color indexed="81"/>
            <rFont val="Tahoma"/>
            <family val="2"/>
          </rPr>
          <t xml:space="preserve">
Per FOD is a new Unit.  Contributions began in 2018</t>
        </r>
      </text>
    </comment>
    <comment ref="GPZ19" authorId="0" shapeId="0" xr:uid="{62289E51-FDDF-4010-BAAE-6E4630B141C6}">
      <text>
        <r>
          <rPr>
            <b/>
            <sz val="9"/>
            <color indexed="81"/>
            <rFont val="Tahoma"/>
            <family val="2"/>
          </rPr>
          <t>Becky Dzingeleski:</t>
        </r>
        <r>
          <rPr>
            <sz val="9"/>
            <color indexed="81"/>
            <rFont val="Tahoma"/>
            <family val="2"/>
          </rPr>
          <t xml:space="preserve">
Per FOD is a new Unit.  Contributions began in 2018</t>
        </r>
      </text>
    </comment>
    <comment ref="GQD19" authorId="0" shapeId="0" xr:uid="{873A5F92-7283-4CC2-A3DD-011C657BE12A}">
      <text>
        <r>
          <rPr>
            <b/>
            <sz val="9"/>
            <color indexed="81"/>
            <rFont val="Tahoma"/>
            <family val="2"/>
          </rPr>
          <t>Becky Dzingeleski:</t>
        </r>
        <r>
          <rPr>
            <sz val="9"/>
            <color indexed="81"/>
            <rFont val="Tahoma"/>
            <family val="2"/>
          </rPr>
          <t xml:space="preserve">
Per FOD is a new Unit.  Contributions began in 2018</t>
        </r>
      </text>
    </comment>
    <comment ref="GQH19" authorId="0" shapeId="0" xr:uid="{6978FE4E-DF60-4ACD-BADA-D4FE5C57B23E}">
      <text>
        <r>
          <rPr>
            <b/>
            <sz val="9"/>
            <color indexed="81"/>
            <rFont val="Tahoma"/>
            <family val="2"/>
          </rPr>
          <t>Becky Dzingeleski:</t>
        </r>
        <r>
          <rPr>
            <sz val="9"/>
            <color indexed="81"/>
            <rFont val="Tahoma"/>
            <family val="2"/>
          </rPr>
          <t xml:space="preserve">
Per FOD is a new Unit.  Contributions began in 2018</t>
        </r>
      </text>
    </comment>
    <comment ref="GQL19" authorId="0" shapeId="0" xr:uid="{1A5DE49F-01C5-4FE5-8AF1-90AA67E55562}">
      <text>
        <r>
          <rPr>
            <b/>
            <sz val="9"/>
            <color indexed="81"/>
            <rFont val="Tahoma"/>
            <family val="2"/>
          </rPr>
          <t>Becky Dzingeleski:</t>
        </r>
        <r>
          <rPr>
            <sz val="9"/>
            <color indexed="81"/>
            <rFont val="Tahoma"/>
            <family val="2"/>
          </rPr>
          <t xml:space="preserve">
Per FOD is a new Unit.  Contributions began in 2018</t>
        </r>
      </text>
    </comment>
    <comment ref="GQP19" authorId="0" shapeId="0" xr:uid="{275FDF3D-7688-49DD-B424-83114346845E}">
      <text>
        <r>
          <rPr>
            <b/>
            <sz val="9"/>
            <color indexed="81"/>
            <rFont val="Tahoma"/>
            <family val="2"/>
          </rPr>
          <t>Becky Dzingeleski:</t>
        </r>
        <r>
          <rPr>
            <sz val="9"/>
            <color indexed="81"/>
            <rFont val="Tahoma"/>
            <family val="2"/>
          </rPr>
          <t xml:space="preserve">
Per FOD is a new Unit.  Contributions began in 2018</t>
        </r>
      </text>
    </comment>
    <comment ref="GQT19" authorId="0" shapeId="0" xr:uid="{6ED14F17-44BD-4BEF-A587-F09F6975E0A0}">
      <text>
        <r>
          <rPr>
            <b/>
            <sz val="9"/>
            <color indexed="81"/>
            <rFont val="Tahoma"/>
            <family val="2"/>
          </rPr>
          <t>Becky Dzingeleski:</t>
        </r>
        <r>
          <rPr>
            <sz val="9"/>
            <color indexed="81"/>
            <rFont val="Tahoma"/>
            <family val="2"/>
          </rPr>
          <t xml:space="preserve">
Per FOD is a new Unit.  Contributions began in 2018</t>
        </r>
      </text>
    </comment>
    <comment ref="GQX19" authorId="0" shapeId="0" xr:uid="{749A6739-D561-43B8-94CE-2E6B72208D8D}">
      <text>
        <r>
          <rPr>
            <b/>
            <sz val="9"/>
            <color indexed="81"/>
            <rFont val="Tahoma"/>
            <family val="2"/>
          </rPr>
          <t>Becky Dzingeleski:</t>
        </r>
        <r>
          <rPr>
            <sz val="9"/>
            <color indexed="81"/>
            <rFont val="Tahoma"/>
            <family val="2"/>
          </rPr>
          <t xml:space="preserve">
Per FOD is a new Unit.  Contributions began in 2018</t>
        </r>
      </text>
    </comment>
    <comment ref="GRB19" authorId="0" shapeId="0" xr:uid="{4D57EE48-AB73-4928-8FB0-04BB3BA4D37F}">
      <text>
        <r>
          <rPr>
            <b/>
            <sz val="9"/>
            <color indexed="81"/>
            <rFont val="Tahoma"/>
            <family val="2"/>
          </rPr>
          <t>Becky Dzingeleski:</t>
        </r>
        <r>
          <rPr>
            <sz val="9"/>
            <color indexed="81"/>
            <rFont val="Tahoma"/>
            <family val="2"/>
          </rPr>
          <t xml:space="preserve">
Per FOD is a new Unit.  Contributions began in 2018</t>
        </r>
      </text>
    </comment>
    <comment ref="GRF19" authorId="0" shapeId="0" xr:uid="{8D180310-A857-4201-8BD1-F9518411F88C}">
      <text>
        <r>
          <rPr>
            <b/>
            <sz val="9"/>
            <color indexed="81"/>
            <rFont val="Tahoma"/>
            <family val="2"/>
          </rPr>
          <t>Becky Dzingeleski:</t>
        </r>
        <r>
          <rPr>
            <sz val="9"/>
            <color indexed="81"/>
            <rFont val="Tahoma"/>
            <family val="2"/>
          </rPr>
          <t xml:space="preserve">
Per FOD is a new Unit.  Contributions began in 2018</t>
        </r>
      </text>
    </comment>
    <comment ref="GRJ19" authorId="0" shapeId="0" xr:uid="{40F592B0-7F5E-4351-AA75-22CB9D98A30C}">
      <text>
        <r>
          <rPr>
            <b/>
            <sz val="9"/>
            <color indexed="81"/>
            <rFont val="Tahoma"/>
            <family val="2"/>
          </rPr>
          <t>Becky Dzingeleski:</t>
        </r>
        <r>
          <rPr>
            <sz val="9"/>
            <color indexed="81"/>
            <rFont val="Tahoma"/>
            <family val="2"/>
          </rPr>
          <t xml:space="preserve">
Per FOD is a new Unit.  Contributions began in 2018</t>
        </r>
      </text>
    </comment>
    <comment ref="GRN19" authorId="0" shapeId="0" xr:uid="{1F1EBDED-F8F7-4878-AD63-96E87DDD07B8}">
      <text>
        <r>
          <rPr>
            <b/>
            <sz val="9"/>
            <color indexed="81"/>
            <rFont val="Tahoma"/>
            <family val="2"/>
          </rPr>
          <t>Becky Dzingeleski:</t>
        </r>
        <r>
          <rPr>
            <sz val="9"/>
            <color indexed="81"/>
            <rFont val="Tahoma"/>
            <family val="2"/>
          </rPr>
          <t xml:space="preserve">
Per FOD is a new Unit.  Contributions began in 2018</t>
        </r>
      </text>
    </comment>
    <comment ref="GRR19" authorId="0" shapeId="0" xr:uid="{1A209934-2AD9-4368-8CC0-EBF0C64B6BB7}">
      <text>
        <r>
          <rPr>
            <b/>
            <sz val="9"/>
            <color indexed="81"/>
            <rFont val="Tahoma"/>
            <family val="2"/>
          </rPr>
          <t>Becky Dzingeleski:</t>
        </r>
        <r>
          <rPr>
            <sz val="9"/>
            <color indexed="81"/>
            <rFont val="Tahoma"/>
            <family val="2"/>
          </rPr>
          <t xml:space="preserve">
Per FOD is a new Unit.  Contributions began in 2018</t>
        </r>
      </text>
    </comment>
    <comment ref="GRV19" authorId="0" shapeId="0" xr:uid="{34890782-A356-4BA7-8B92-A45DE420AF6C}">
      <text>
        <r>
          <rPr>
            <b/>
            <sz val="9"/>
            <color indexed="81"/>
            <rFont val="Tahoma"/>
            <family val="2"/>
          </rPr>
          <t>Becky Dzingeleski:</t>
        </r>
        <r>
          <rPr>
            <sz val="9"/>
            <color indexed="81"/>
            <rFont val="Tahoma"/>
            <family val="2"/>
          </rPr>
          <t xml:space="preserve">
Per FOD is a new Unit.  Contributions began in 2018</t>
        </r>
      </text>
    </comment>
    <comment ref="GRZ19" authorId="0" shapeId="0" xr:uid="{C601DD6B-FD13-4FBB-9431-6E6B8B209A91}">
      <text>
        <r>
          <rPr>
            <b/>
            <sz val="9"/>
            <color indexed="81"/>
            <rFont val="Tahoma"/>
            <family val="2"/>
          </rPr>
          <t>Becky Dzingeleski:</t>
        </r>
        <r>
          <rPr>
            <sz val="9"/>
            <color indexed="81"/>
            <rFont val="Tahoma"/>
            <family val="2"/>
          </rPr>
          <t xml:space="preserve">
Per FOD is a new Unit.  Contributions began in 2018</t>
        </r>
      </text>
    </comment>
    <comment ref="GSD19" authorId="0" shapeId="0" xr:uid="{75BD44E8-9461-401D-8F71-C41FA41A5BCB}">
      <text>
        <r>
          <rPr>
            <b/>
            <sz val="9"/>
            <color indexed="81"/>
            <rFont val="Tahoma"/>
            <family val="2"/>
          </rPr>
          <t>Becky Dzingeleski:</t>
        </r>
        <r>
          <rPr>
            <sz val="9"/>
            <color indexed="81"/>
            <rFont val="Tahoma"/>
            <family val="2"/>
          </rPr>
          <t xml:space="preserve">
Per FOD is a new Unit.  Contributions began in 2018</t>
        </r>
      </text>
    </comment>
    <comment ref="GSH19" authorId="0" shapeId="0" xr:uid="{6EDA04FB-A441-4A4A-9835-7B587E6C8883}">
      <text>
        <r>
          <rPr>
            <b/>
            <sz val="9"/>
            <color indexed="81"/>
            <rFont val="Tahoma"/>
            <family val="2"/>
          </rPr>
          <t>Becky Dzingeleski:</t>
        </r>
        <r>
          <rPr>
            <sz val="9"/>
            <color indexed="81"/>
            <rFont val="Tahoma"/>
            <family val="2"/>
          </rPr>
          <t xml:space="preserve">
Per FOD is a new Unit.  Contributions began in 2018</t>
        </r>
      </text>
    </comment>
    <comment ref="GSL19" authorId="0" shapeId="0" xr:uid="{6C14AD8E-4F0F-4278-B3B7-3B58FA862AB4}">
      <text>
        <r>
          <rPr>
            <b/>
            <sz val="9"/>
            <color indexed="81"/>
            <rFont val="Tahoma"/>
            <family val="2"/>
          </rPr>
          <t>Becky Dzingeleski:</t>
        </r>
        <r>
          <rPr>
            <sz val="9"/>
            <color indexed="81"/>
            <rFont val="Tahoma"/>
            <family val="2"/>
          </rPr>
          <t xml:space="preserve">
Per FOD is a new Unit.  Contributions began in 2018</t>
        </r>
      </text>
    </comment>
    <comment ref="GSP19" authorId="0" shapeId="0" xr:uid="{44F63F9A-4A59-483A-B25F-88959C4A0B59}">
      <text>
        <r>
          <rPr>
            <b/>
            <sz val="9"/>
            <color indexed="81"/>
            <rFont val="Tahoma"/>
            <family val="2"/>
          </rPr>
          <t>Becky Dzingeleski:</t>
        </r>
        <r>
          <rPr>
            <sz val="9"/>
            <color indexed="81"/>
            <rFont val="Tahoma"/>
            <family val="2"/>
          </rPr>
          <t xml:space="preserve">
Per FOD is a new Unit.  Contributions began in 2018</t>
        </r>
      </text>
    </comment>
    <comment ref="GST19" authorId="0" shapeId="0" xr:uid="{750CD1A5-1D16-4306-994E-91DAF2FFAF87}">
      <text>
        <r>
          <rPr>
            <b/>
            <sz val="9"/>
            <color indexed="81"/>
            <rFont val="Tahoma"/>
            <family val="2"/>
          </rPr>
          <t>Becky Dzingeleski:</t>
        </r>
        <r>
          <rPr>
            <sz val="9"/>
            <color indexed="81"/>
            <rFont val="Tahoma"/>
            <family val="2"/>
          </rPr>
          <t xml:space="preserve">
Per FOD is a new Unit.  Contributions began in 2018</t>
        </r>
      </text>
    </comment>
    <comment ref="GSX19" authorId="0" shapeId="0" xr:uid="{0F848059-E1B4-43BB-8CDB-1BA353CBE41E}">
      <text>
        <r>
          <rPr>
            <b/>
            <sz val="9"/>
            <color indexed="81"/>
            <rFont val="Tahoma"/>
            <family val="2"/>
          </rPr>
          <t>Becky Dzingeleski:</t>
        </r>
        <r>
          <rPr>
            <sz val="9"/>
            <color indexed="81"/>
            <rFont val="Tahoma"/>
            <family val="2"/>
          </rPr>
          <t xml:space="preserve">
Per FOD is a new Unit.  Contributions began in 2018</t>
        </r>
      </text>
    </comment>
    <comment ref="GTB19" authorId="0" shapeId="0" xr:uid="{53C0A9C4-ED29-45A9-962A-85AAD847C74D}">
      <text>
        <r>
          <rPr>
            <b/>
            <sz val="9"/>
            <color indexed="81"/>
            <rFont val="Tahoma"/>
            <family val="2"/>
          </rPr>
          <t>Becky Dzingeleski:</t>
        </r>
        <r>
          <rPr>
            <sz val="9"/>
            <color indexed="81"/>
            <rFont val="Tahoma"/>
            <family val="2"/>
          </rPr>
          <t xml:space="preserve">
Per FOD is a new Unit.  Contributions began in 2018</t>
        </r>
      </text>
    </comment>
    <comment ref="GTF19" authorId="0" shapeId="0" xr:uid="{B49BBD00-897C-4556-B096-E33E8FF91070}">
      <text>
        <r>
          <rPr>
            <b/>
            <sz val="9"/>
            <color indexed="81"/>
            <rFont val="Tahoma"/>
            <family val="2"/>
          </rPr>
          <t>Becky Dzingeleski:</t>
        </r>
        <r>
          <rPr>
            <sz val="9"/>
            <color indexed="81"/>
            <rFont val="Tahoma"/>
            <family val="2"/>
          </rPr>
          <t xml:space="preserve">
Per FOD is a new Unit.  Contributions began in 2018</t>
        </r>
      </text>
    </comment>
    <comment ref="GTJ19" authorId="0" shapeId="0" xr:uid="{9D632D50-8542-41A5-B6DC-5C6E3B585D76}">
      <text>
        <r>
          <rPr>
            <b/>
            <sz val="9"/>
            <color indexed="81"/>
            <rFont val="Tahoma"/>
            <family val="2"/>
          </rPr>
          <t>Becky Dzingeleski:</t>
        </r>
        <r>
          <rPr>
            <sz val="9"/>
            <color indexed="81"/>
            <rFont val="Tahoma"/>
            <family val="2"/>
          </rPr>
          <t xml:space="preserve">
Per FOD is a new Unit.  Contributions began in 2018</t>
        </r>
      </text>
    </comment>
    <comment ref="GTN19" authorId="0" shapeId="0" xr:uid="{E890176D-8C70-435C-BAD7-B47FC7EE7880}">
      <text>
        <r>
          <rPr>
            <b/>
            <sz val="9"/>
            <color indexed="81"/>
            <rFont val="Tahoma"/>
            <family val="2"/>
          </rPr>
          <t>Becky Dzingeleski:</t>
        </r>
        <r>
          <rPr>
            <sz val="9"/>
            <color indexed="81"/>
            <rFont val="Tahoma"/>
            <family val="2"/>
          </rPr>
          <t xml:space="preserve">
Per FOD is a new Unit.  Contributions began in 2018</t>
        </r>
      </text>
    </comment>
    <comment ref="GTR19" authorId="0" shapeId="0" xr:uid="{1BDBAEEA-B164-44FC-856C-29FF283E3FD1}">
      <text>
        <r>
          <rPr>
            <b/>
            <sz val="9"/>
            <color indexed="81"/>
            <rFont val="Tahoma"/>
            <family val="2"/>
          </rPr>
          <t>Becky Dzingeleski:</t>
        </r>
        <r>
          <rPr>
            <sz val="9"/>
            <color indexed="81"/>
            <rFont val="Tahoma"/>
            <family val="2"/>
          </rPr>
          <t xml:space="preserve">
Per FOD is a new Unit.  Contributions began in 2018</t>
        </r>
      </text>
    </comment>
    <comment ref="GTV19" authorId="0" shapeId="0" xr:uid="{CFA0BA70-A4AF-4DA7-8BCF-7F8536350D4D}">
      <text>
        <r>
          <rPr>
            <b/>
            <sz val="9"/>
            <color indexed="81"/>
            <rFont val="Tahoma"/>
            <family val="2"/>
          </rPr>
          <t>Becky Dzingeleski:</t>
        </r>
        <r>
          <rPr>
            <sz val="9"/>
            <color indexed="81"/>
            <rFont val="Tahoma"/>
            <family val="2"/>
          </rPr>
          <t xml:space="preserve">
Per FOD is a new Unit.  Contributions began in 2018</t>
        </r>
      </text>
    </comment>
    <comment ref="GTZ19" authorId="0" shapeId="0" xr:uid="{432DE2D7-3E87-431A-868A-0FC1D2190CF3}">
      <text>
        <r>
          <rPr>
            <b/>
            <sz val="9"/>
            <color indexed="81"/>
            <rFont val="Tahoma"/>
            <family val="2"/>
          </rPr>
          <t>Becky Dzingeleski:</t>
        </r>
        <r>
          <rPr>
            <sz val="9"/>
            <color indexed="81"/>
            <rFont val="Tahoma"/>
            <family val="2"/>
          </rPr>
          <t xml:space="preserve">
Per FOD is a new Unit.  Contributions began in 2018</t>
        </r>
      </text>
    </comment>
    <comment ref="GUD19" authorId="0" shapeId="0" xr:uid="{BF252E07-5C68-499C-80C2-0D0150CB09AC}">
      <text>
        <r>
          <rPr>
            <b/>
            <sz val="9"/>
            <color indexed="81"/>
            <rFont val="Tahoma"/>
            <family val="2"/>
          </rPr>
          <t>Becky Dzingeleski:</t>
        </r>
        <r>
          <rPr>
            <sz val="9"/>
            <color indexed="81"/>
            <rFont val="Tahoma"/>
            <family val="2"/>
          </rPr>
          <t xml:space="preserve">
Per FOD is a new Unit.  Contributions began in 2018</t>
        </r>
      </text>
    </comment>
    <comment ref="GUH19" authorId="0" shapeId="0" xr:uid="{D492A44D-2A91-4C81-865C-1DCCDE3E97F9}">
      <text>
        <r>
          <rPr>
            <b/>
            <sz val="9"/>
            <color indexed="81"/>
            <rFont val="Tahoma"/>
            <family val="2"/>
          </rPr>
          <t>Becky Dzingeleski:</t>
        </r>
        <r>
          <rPr>
            <sz val="9"/>
            <color indexed="81"/>
            <rFont val="Tahoma"/>
            <family val="2"/>
          </rPr>
          <t xml:space="preserve">
Per FOD is a new Unit.  Contributions began in 2018</t>
        </r>
      </text>
    </comment>
    <comment ref="GUL19" authorId="0" shapeId="0" xr:uid="{8CF22EC7-5736-4F8E-86E6-9EDD5F77A1F9}">
      <text>
        <r>
          <rPr>
            <b/>
            <sz val="9"/>
            <color indexed="81"/>
            <rFont val="Tahoma"/>
            <family val="2"/>
          </rPr>
          <t>Becky Dzingeleski:</t>
        </r>
        <r>
          <rPr>
            <sz val="9"/>
            <color indexed="81"/>
            <rFont val="Tahoma"/>
            <family val="2"/>
          </rPr>
          <t xml:space="preserve">
Per FOD is a new Unit.  Contributions began in 2018</t>
        </r>
      </text>
    </comment>
    <comment ref="GUP19" authorId="0" shapeId="0" xr:uid="{9258BB3A-4842-400B-9B8E-1623CBE4A08E}">
      <text>
        <r>
          <rPr>
            <b/>
            <sz val="9"/>
            <color indexed="81"/>
            <rFont val="Tahoma"/>
            <family val="2"/>
          </rPr>
          <t>Becky Dzingeleski:</t>
        </r>
        <r>
          <rPr>
            <sz val="9"/>
            <color indexed="81"/>
            <rFont val="Tahoma"/>
            <family val="2"/>
          </rPr>
          <t xml:space="preserve">
Per FOD is a new Unit.  Contributions began in 2018</t>
        </r>
      </text>
    </comment>
    <comment ref="GUT19" authorId="0" shapeId="0" xr:uid="{381273CC-7E12-4943-A979-E4402DE99198}">
      <text>
        <r>
          <rPr>
            <b/>
            <sz val="9"/>
            <color indexed="81"/>
            <rFont val="Tahoma"/>
            <family val="2"/>
          </rPr>
          <t>Becky Dzingeleski:</t>
        </r>
        <r>
          <rPr>
            <sz val="9"/>
            <color indexed="81"/>
            <rFont val="Tahoma"/>
            <family val="2"/>
          </rPr>
          <t xml:space="preserve">
Per FOD is a new Unit.  Contributions began in 2018</t>
        </r>
      </text>
    </comment>
    <comment ref="GUX19" authorId="0" shapeId="0" xr:uid="{0B7C5EC8-9F76-4DE2-B593-79A6EB451C35}">
      <text>
        <r>
          <rPr>
            <b/>
            <sz val="9"/>
            <color indexed="81"/>
            <rFont val="Tahoma"/>
            <family val="2"/>
          </rPr>
          <t>Becky Dzingeleski:</t>
        </r>
        <r>
          <rPr>
            <sz val="9"/>
            <color indexed="81"/>
            <rFont val="Tahoma"/>
            <family val="2"/>
          </rPr>
          <t xml:space="preserve">
Per FOD is a new Unit.  Contributions began in 2018</t>
        </r>
      </text>
    </comment>
    <comment ref="GVB19" authorId="0" shapeId="0" xr:uid="{BC2B81FA-BEA5-452F-86B8-D10059A02CB4}">
      <text>
        <r>
          <rPr>
            <b/>
            <sz val="9"/>
            <color indexed="81"/>
            <rFont val="Tahoma"/>
            <family val="2"/>
          </rPr>
          <t>Becky Dzingeleski:</t>
        </r>
        <r>
          <rPr>
            <sz val="9"/>
            <color indexed="81"/>
            <rFont val="Tahoma"/>
            <family val="2"/>
          </rPr>
          <t xml:space="preserve">
Per FOD is a new Unit.  Contributions began in 2018</t>
        </r>
      </text>
    </comment>
    <comment ref="GVF19" authorId="0" shapeId="0" xr:uid="{BB5E0850-9B7B-44F5-83AF-121048341BBA}">
      <text>
        <r>
          <rPr>
            <b/>
            <sz val="9"/>
            <color indexed="81"/>
            <rFont val="Tahoma"/>
            <family val="2"/>
          </rPr>
          <t>Becky Dzingeleski:</t>
        </r>
        <r>
          <rPr>
            <sz val="9"/>
            <color indexed="81"/>
            <rFont val="Tahoma"/>
            <family val="2"/>
          </rPr>
          <t xml:space="preserve">
Per FOD is a new Unit.  Contributions began in 2018</t>
        </r>
      </text>
    </comment>
    <comment ref="GVJ19" authorId="0" shapeId="0" xr:uid="{44755BC2-3110-4CD9-B4AB-54EA4C12C3E9}">
      <text>
        <r>
          <rPr>
            <b/>
            <sz val="9"/>
            <color indexed="81"/>
            <rFont val="Tahoma"/>
            <family val="2"/>
          </rPr>
          <t>Becky Dzingeleski:</t>
        </r>
        <r>
          <rPr>
            <sz val="9"/>
            <color indexed="81"/>
            <rFont val="Tahoma"/>
            <family val="2"/>
          </rPr>
          <t xml:space="preserve">
Per FOD is a new Unit.  Contributions began in 2018</t>
        </r>
      </text>
    </comment>
    <comment ref="GVN19" authorId="0" shapeId="0" xr:uid="{742F13BF-AC42-461F-9388-92E8791F33B5}">
      <text>
        <r>
          <rPr>
            <b/>
            <sz val="9"/>
            <color indexed="81"/>
            <rFont val="Tahoma"/>
            <family val="2"/>
          </rPr>
          <t>Becky Dzingeleski:</t>
        </r>
        <r>
          <rPr>
            <sz val="9"/>
            <color indexed="81"/>
            <rFont val="Tahoma"/>
            <family val="2"/>
          </rPr>
          <t xml:space="preserve">
Per FOD is a new Unit.  Contributions began in 2018</t>
        </r>
      </text>
    </comment>
    <comment ref="GVR19" authorId="0" shapeId="0" xr:uid="{D2EF9613-1FC5-48FF-BE10-241D29F7645A}">
      <text>
        <r>
          <rPr>
            <b/>
            <sz val="9"/>
            <color indexed="81"/>
            <rFont val="Tahoma"/>
            <family val="2"/>
          </rPr>
          <t>Becky Dzingeleski:</t>
        </r>
        <r>
          <rPr>
            <sz val="9"/>
            <color indexed="81"/>
            <rFont val="Tahoma"/>
            <family val="2"/>
          </rPr>
          <t xml:space="preserve">
Per FOD is a new Unit.  Contributions began in 2018</t>
        </r>
      </text>
    </comment>
    <comment ref="GVV19" authorId="0" shapeId="0" xr:uid="{7B138609-0869-45AD-91EB-2A661EE0678C}">
      <text>
        <r>
          <rPr>
            <b/>
            <sz val="9"/>
            <color indexed="81"/>
            <rFont val="Tahoma"/>
            <family val="2"/>
          </rPr>
          <t>Becky Dzingeleski:</t>
        </r>
        <r>
          <rPr>
            <sz val="9"/>
            <color indexed="81"/>
            <rFont val="Tahoma"/>
            <family val="2"/>
          </rPr>
          <t xml:space="preserve">
Per FOD is a new Unit.  Contributions began in 2018</t>
        </r>
      </text>
    </comment>
    <comment ref="GVZ19" authorId="0" shapeId="0" xr:uid="{DBCFFE2E-6788-4239-8FEB-9EA0407B8FFB}">
      <text>
        <r>
          <rPr>
            <b/>
            <sz val="9"/>
            <color indexed="81"/>
            <rFont val="Tahoma"/>
            <family val="2"/>
          </rPr>
          <t>Becky Dzingeleski:</t>
        </r>
        <r>
          <rPr>
            <sz val="9"/>
            <color indexed="81"/>
            <rFont val="Tahoma"/>
            <family val="2"/>
          </rPr>
          <t xml:space="preserve">
Per FOD is a new Unit.  Contributions began in 2018</t>
        </r>
      </text>
    </comment>
    <comment ref="GWD19" authorId="0" shapeId="0" xr:uid="{457060A7-A3C7-4CA0-95FC-7D6589834F89}">
      <text>
        <r>
          <rPr>
            <b/>
            <sz val="9"/>
            <color indexed="81"/>
            <rFont val="Tahoma"/>
            <family val="2"/>
          </rPr>
          <t>Becky Dzingeleski:</t>
        </r>
        <r>
          <rPr>
            <sz val="9"/>
            <color indexed="81"/>
            <rFont val="Tahoma"/>
            <family val="2"/>
          </rPr>
          <t xml:space="preserve">
Per FOD is a new Unit.  Contributions began in 2018</t>
        </r>
      </text>
    </comment>
    <comment ref="GWH19" authorId="0" shapeId="0" xr:uid="{F3672618-4FFC-405C-8EF6-8DEE3BB866C7}">
      <text>
        <r>
          <rPr>
            <b/>
            <sz val="9"/>
            <color indexed="81"/>
            <rFont val="Tahoma"/>
            <family val="2"/>
          </rPr>
          <t>Becky Dzingeleski:</t>
        </r>
        <r>
          <rPr>
            <sz val="9"/>
            <color indexed="81"/>
            <rFont val="Tahoma"/>
            <family val="2"/>
          </rPr>
          <t xml:space="preserve">
Per FOD is a new Unit.  Contributions began in 2018</t>
        </r>
      </text>
    </comment>
    <comment ref="GWL19" authorId="0" shapeId="0" xr:uid="{A99655B1-62B9-4921-ACA6-B7EDC77ECC00}">
      <text>
        <r>
          <rPr>
            <b/>
            <sz val="9"/>
            <color indexed="81"/>
            <rFont val="Tahoma"/>
            <family val="2"/>
          </rPr>
          <t>Becky Dzingeleski:</t>
        </r>
        <r>
          <rPr>
            <sz val="9"/>
            <color indexed="81"/>
            <rFont val="Tahoma"/>
            <family val="2"/>
          </rPr>
          <t xml:space="preserve">
Per FOD is a new Unit.  Contributions began in 2018</t>
        </r>
      </text>
    </comment>
    <comment ref="GWP19" authorId="0" shapeId="0" xr:uid="{8828B856-255D-4840-AE2D-40E4DB7BD922}">
      <text>
        <r>
          <rPr>
            <b/>
            <sz val="9"/>
            <color indexed="81"/>
            <rFont val="Tahoma"/>
            <family val="2"/>
          </rPr>
          <t>Becky Dzingeleski:</t>
        </r>
        <r>
          <rPr>
            <sz val="9"/>
            <color indexed="81"/>
            <rFont val="Tahoma"/>
            <family val="2"/>
          </rPr>
          <t xml:space="preserve">
Per FOD is a new Unit.  Contributions began in 2018</t>
        </r>
      </text>
    </comment>
    <comment ref="GWT19" authorId="0" shapeId="0" xr:uid="{3E0967C0-C6D6-4301-A2DF-BF93AEA7972A}">
      <text>
        <r>
          <rPr>
            <b/>
            <sz val="9"/>
            <color indexed="81"/>
            <rFont val="Tahoma"/>
            <family val="2"/>
          </rPr>
          <t>Becky Dzingeleski:</t>
        </r>
        <r>
          <rPr>
            <sz val="9"/>
            <color indexed="81"/>
            <rFont val="Tahoma"/>
            <family val="2"/>
          </rPr>
          <t xml:space="preserve">
Per FOD is a new Unit.  Contributions began in 2018</t>
        </r>
      </text>
    </comment>
    <comment ref="GWX19" authorId="0" shapeId="0" xr:uid="{20B5CF15-FF05-4D49-A249-846ADA7D67AB}">
      <text>
        <r>
          <rPr>
            <b/>
            <sz val="9"/>
            <color indexed="81"/>
            <rFont val="Tahoma"/>
            <family val="2"/>
          </rPr>
          <t>Becky Dzingeleski:</t>
        </r>
        <r>
          <rPr>
            <sz val="9"/>
            <color indexed="81"/>
            <rFont val="Tahoma"/>
            <family val="2"/>
          </rPr>
          <t xml:space="preserve">
Per FOD is a new Unit.  Contributions began in 2018</t>
        </r>
      </text>
    </comment>
    <comment ref="GXB19" authorId="0" shapeId="0" xr:uid="{37B6FC7A-5E9F-4A0A-BC5D-B5DECD1D2E03}">
      <text>
        <r>
          <rPr>
            <b/>
            <sz val="9"/>
            <color indexed="81"/>
            <rFont val="Tahoma"/>
            <family val="2"/>
          </rPr>
          <t>Becky Dzingeleski:</t>
        </r>
        <r>
          <rPr>
            <sz val="9"/>
            <color indexed="81"/>
            <rFont val="Tahoma"/>
            <family val="2"/>
          </rPr>
          <t xml:space="preserve">
Per FOD is a new Unit.  Contributions began in 2018</t>
        </r>
      </text>
    </comment>
    <comment ref="GXF19" authorId="0" shapeId="0" xr:uid="{ABD6F195-FE5B-41E4-AF7A-4B760B578256}">
      <text>
        <r>
          <rPr>
            <b/>
            <sz val="9"/>
            <color indexed="81"/>
            <rFont val="Tahoma"/>
            <family val="2"/>
          </rPr>
          <t>Becky Dzingeleski:</t>
        </r>
        <r>
          <rPr>
            <sz val="9"/>
            <color indexed="81"/>
            <rFont val="Tahoma"/>
            <family val="2"/>
          </rPr>
          <t xml:space="preserve">
Per FOD is a new Unit.  Contributions began in 2018</t>
        </r>
      </text>
    </comment>
    <comment ref="GXJ19" authorId="0" shapeId="0" xr:uid="{8034D2F1-7371-408F-AF18-9967C7D19847}">
      <text>
        <r>
          <rPr>
            <b/>
            <sz val="9"/>
            <color indexed="81"/>
            <rFont val="Tahoma"/>
            <family val="2"/>
          </rPr>
          <t>Becky Dzingeleski:</t>
        </r>
        <r>
          <rPr>
            <sz val="9"/>
            <color indexed="81"/>
            <rFont val="Tahoma"/>
            <family val="2"/>
          </rPr>
          <t xml:space="preserve">
Per FOD is a new Unit.  Contributions began in 2018</t>
        </r>
      </text>
    </comment>
    <comment ref="GXN19" authorId="0" shapeId="0" xr:uid="{0051A619-00E3-4E5D-A70E-5C31623EFF44}">
      <text>
        <r>
          <rPr>
            <b/>
            <sz val="9"/>
            <color indexed="81"/>
            <rFont val="Tahoma"/>
            <family val="2"/>
          </rPr>
          <t>Becky Dzingeleski:</t>
        </r>
        <r>
          <rPr>
            <sz val="9"/>
            <color indexed="81"/>
            <rFont val="Tahoma"/>
            <family val="2"/>
          </rPr>
          <t xml:space="preserve">
Per FOD is a new Unit.  Contributions began in 2018</t>
        </r>
      </text>
    </comment>
    <comment ref="GXR19" authorId="0" shapeId="0" xr:uid="{23D14CDE-FBAB-4A0E-868D-02EA6C32B3A4}">
      <text>
        <r>
          <rPr>
            <b/>
            <sz val="9"/>
            <color indexed="81"/>
            <rFont val="Tahoma"/>
            <family val="2"/>
          </rPr>
          <t>Becky Dzingeleski:</t>
        </r>
        <r>
          <rPr>
            <sz val="9"/>
            <color indexed="81"/>
            <rFont val="Tahoma"/>
            <family val="2"/>
          </rPr>
          <t xml:space="preserve">
Per FOD is a new Unit.  Contributions began in 2018</t>
        </r>
      </text>
    </comment>
    <comment ref="GXV19" authorId="0" shapeId="0" xr:uid="{41F2EAEA-4CDB-4676-9BAD-CA23B34B06E1}">
      <text>
        <r>
          <rPr>
            <b/>
            <sz val="9"/>
            <color indexed="81"/>
            <rFont val="Tahoma"/>
            <family val="2"/>
          </rPr>
          <t>Becky Dzingeleski:</t>
        </r>
        <r>
          <rPr>
            <sz val="9"/>
            <color indexed="81"/>
            <rFont val="Tahoma"/>
            <family val="2"/>
          </rPr>
          <t xml:space="preserve">
Per FOD is a new Unit.  Contributions began in 2018</t>
        </r>
      </text>
    </comment>
    <comment ref="GXZ19" authorId="0" shapeId="0" xr:uid="{E349D543-4E60-4157-9AB7-DEF3DA6F37FB}">
      <text>
        <r>
          <rPr>
            <b/>
            <sz val="9"/>
            <color indexed="81"/>
            <rFont val="Tahoma"/>
            <family val="2"/>
          </rPr>
          <t>Becky Dzingeleski:</t>
        </r>
        <r>
          <rPr>
            <sz val="9"/>
            <color indexed="81"/>
            <rFont val="Tahoma"/>
            <family val="2"/>
          </rPr>
          <t xml:space="preserve">
Per FOD is a new Unit.  Contributions began in 2018</t>
        </r>
      </text>
    </comment>
    <comment ref="GYD19" authorId="0" shapeId="0" xr:uid="{3666F18A-66C6-4A73-A7FB-F2781439DE06}">
      <text>
        <r>
          <rPr>
            <b/>
            <sz val="9"/>
            <color indexed="81"/>
            <rFont val="Tahoma"/>
            <family val="2"/>
          </rPr>
          <t>Becky Dzingeleski:</t>
        </r>
        <r>
          <rPr>
            <sz val="9"/>
            <color indexed="81"/>
            <rFont val="Tahoma"/>
            <family val="2"/>
          </rPr>
          <t xml:space="preserve">
Per FOD is a new Unit.  Contributions began in 2018</t>
        </r>
      </text>
    </comment>
    <comment ref="GYH19" authorId="0" shapeId="0" xr:uid="{BEC6ADAE-E967-4A63-9DAC-272DFE21B823}">
      <text>
        <r>
          <rPr>
            <b/>
            <sz val="9"/>
            <color indexed="81"/>
            <rFont val="Tahoma"/>
            <family val="2"/>
          </rPr>
          <t>Becky Dzingeleski:</t>
        </r>
        <r>
          <rPr>
            <sz val="9"/>
            <color indexed="81"/>
            <rFont val="Tahoma"/>
            <family val="2"/>
          </rPr>
          <t xml:space="preserve">
Per FOD is a new Unit.  Contributions began in 2018</t>
        </r>
      </text>
    </comment>
    <comment ref="GYL19" authorId="0" shapeId="0" xr:uid="{92E027A0-C6D0-4624-BBA5-90144C6D2C90}">
      <text>
        <r>
          <rPr>
            <b/>
            <sz val="9"/>
            <color indexed="81"/>
            <rFont val="Tahoma"/>
            <family val="2"/>
          </rPr>
          <t>Becky Dzingeleski:</t>
        </r>
        <r>
          <rPr>
            <sz val="9"/>
            <color indexed="81"/>
            <rFont val="Tahoma"/>
            <family val="2"/>
          </rPr>
          <t xml:space="preserve">
Per FOD is a new Unit.  Contributions began in 2018</t>
        </r>
      </text>
    </comment>
    <comment ref="GYP19" authorId="0" shapeId="0" xr:uid="{37B8B68E-0FBD-420D-BC97-3A0423966F45}">
      <text>
        <r>
          <rPr>
            <b/>
            <sz val="9"/>
            <color indexed="81"/>
            <rFont val="Tahoma"/>
            <family val="2"/>
          </rPr>
          <t>Becky Dzingeleski:</t>
        </r>
        <r>
          <rPr>
            <sz val="9"/>
            <color indexed="81"/>
            <rFont val="Tahoma"/>
            <family val="2"/>
          </rPr>
          <t xml:space="preserve">
Per FOD is a new Unit.  Contributions began in 2018</t>
        </r>
      </text>
    </comment>
    <comment ref="GYT19" authorId="0" shapeId="0" xr:uid="{2A3CCFC3-0AEE-4201-9221-FB992223551D}">
      <text>
        <r>
          <rPr>
            <b/>
            <sz val="9"/>
            <color indexed="81"/>
            <rFont val="Tahoma"/>
            <family val="2"/>
          </rPr>
          <t>Becky Dzingeleski:</t>
        </r>
        <r>
          <rPr>
            <sz val="9"/>
            <color indexed="81"/>
            <rFont val="Tahoma"/>
            <family val="2"/>
          </rPr>
          <t xml:space="preserve">
Per FOD is a new Unit.  Contributions began in 2018</t>
        </r>
      </text>
    </comment>
    <comment ref="GYX19" authorId="0" shapeId="0" xr:uid="{FF1D43AD-0CD0-4A96-AEF4-8563F40E4B9C}">
      <text>
        <r>
          <rPr>
            <b/>
            <sz val="9"/>
            <color indexed="81"/>
            <rFont val="Tahoma"/>
            <family val="2"/>
          </rPr>
          <t>Becky Dzingeleski:</t>
        </r>
        <r>
          <rPr>
            <sz val="9"/>
            <color indexed="81"/>
            <rFont val="Tahoma"/>
            <family val="2"/>
          </rPr>
          <t xml:space="preserve">
Per FOD is a new Unit.  Contributions began in 2018</t>
        </r>
      </text>
    </comment>
    <comment ref="GZB19" authorId="0" shapeId="0" xr:uid="{DF256E39-919E-4EF7-A061-D54621C2C6E0}">
      <text>
        <r>
          <rPr>
            <b/>
            <sz val="9"/>
            <color indexed="81"/>
            <rFont val="Tahoma"/>
            <family val="2"/>
          </rPr>
          <t>Becky Dzingeleski:</t>
        </r>
        <r>
          <rPr>
            <sz val="9"/>
            <color indexed="81"/>
            <rFont val="Tahoma"/>
            <family val="2"/>
          </rPr>
          <t xml:space="preserve">
Per FOD is a new Unit.  Contributions began in 2018</t>
        </r>
      </text>
    </comment>
    <comment ref="GZF19" authorId="0" shapeId="0" xr:uid="{E6DE40D0-1B8F-4FA9-87CC-D89A06E1EC2F}">
      <text>
        <r>
          <rPr>
            <b/>
            <sz val="9"/>
            <color indexed="81"/>
            <rFont val="Tahoma"/>
            <family val="2"/>
          </rPr>
          <t>Becky Dzingeleski:</t>
        </r>
        <r>
          <rPr>
            <sz val="9"/>
            <color indexed="81"/>
            <rFont val="Tahoma"/>
            <family val="2"/>
          </rPr>
          <t xml:space="preserve">
Per FOD is a new Unit.  Contributions began in 2018</t>
        </r>
      </text>
    </comment>
    <comment ref="GZJ19" authorId="0" shapeId="0" xr:uid="{901AF92E-168B-4345-91F3-22B679E40252}">
      <text>
        <r>
          <rPr>
            <b/>
            <sz val="9"/>
            <color indexed="81"/>
            <rFont val="Tahoma"/>
            <family val="2"/>
          </rPr>
          <t>Becky Dzingeleski:</t>
        </r>
        <r>
          <rPr>
            <sz val="9"/>
            <color indexed="81"/>
            <rFont val="Tahoma"/>
            <family val="2"/>
          </rPr>
          <t xml:space="preserve">
Per FOD is a new Unit.  Contributions began in 2018</t>
        </r>
      </text>
    </comment>
    <comment ref="GZN19" authorId="0" shapeId="0" xr:uid="{7ACD9BA3-E570-47AA-AE15-A699F92F4B4F}">
      <text>
        <r>
          <rPr>
            <b/>
            <sz val="9"/>
            <color indexed="81"/>
            <rFont val="Tahoma"/>
            <family val="2"/>
          </rPr>
          <t>Becky Dzingeleski:</t>
        </r>
        <r>
          <rPr>
            <sz val="9"/>
            <color indexed="81"/>
            <rFont val="Tahoma"/>
            <family val="2"/>
          </rPr>
          <t xml:space="preserve">
Per FOD is a new Unit.  Contributions began in 2018</t>
        </r>
      </text>
    </comment>
    <comment ref="GZR19" authorId="0" shapeId="0" xr:uid="{6FEBCC84-2A3E-467A-9416-49634D14C42C}">
      <text>
        <r>
          <rPr>
            <b/>
            <sz val="9"/>
            <color indexed="81"/>
            <rFont val="Tahoma"/>
            <family val="2"/>
          </rPr>
          <t>Becky Dzingeleski:</t>
        </r>
        <r>
          <rPr>
            <sz val="9"/>
            <color indexed="81"/>
            <rFont val="Tahoma"/>
            <family val="2"/>
          </rPr>
          <t xml:space="preserve">
Per FOD is a new Unit.  Contributions began in 2018</t>
        </r>
      </text>
    </comment>
    <comment ref="GZV19" authorId="0" shapeId="0" xr:uid="{A7AF9CCB-2558-4C6D-A4AC-4332B54160C9}">
      <text>
        <r>
          <rPr>
            <b/>
            <sz val="9"/>
            <color indexed="81"/>
            <rFont val="Tahoma"/>
            <family val="2"/>
          </rPr>
          <t>Becky Dzingeleski:</t>
        </r>
        <r>
          <rPr>
            <sz val="9"/>
            <color indexed="81"/>
            <rFont val="Tahoma"/>
            <family val="2"/>
          </rPr>
          <t xml:space="preserve">
Per FOD is a new Unit.  Contributions began in 2018</t>
        </r>
      </text>
    </comment>
    <comment ref="GZZ19" authorId="0" shapeId="0" xr:uid="{8DAE1550-8AE0-4666-948C-6D8065D6D18A}">
      <text>
        <r>
          <rPr>
            <b/>
            <sz val="9"/>
            <color indexed="81"/>
            <rFont val="Tahoma"/>
            <family val="2"/>
          </rPr>
          <t>Becky Dzingeleski:</t>
        </r>
        <r>
          <rPr>
            <sz val="9"/>
            <color indexed="81"/>
            <rFont val="Tahoma"/>
            <family val="2"/>
          </rPr>
          <t xml:space="preserve">
Per FOD is a new Unit.  Contributions began in 2018</t>
        </r>
      </text>
    </comment>
    <comment ref="HAD19" authorId="0" shapeId="0" xr:uid="{DB3F0C76-2A69-4041-89E4-9E6CF3444008}">
      <text>
        <r>
          <rPr>
            <b/>
            <sz val="9"/>
            <color indexed="81"/>
            <rFont val="Tahoma"/>
            <family val="2"/>
          </rPr>
          <t>Becky Dzingeleski:</t>
        </r>
        <r>
          <rPr>
            <sz val="9"/>
            <color indexed="81"/>
            <rFont val="Tahoma"/>
            <family val="2"/>
          </rPr>
          <t xml:space="preserve">
Per FOD is a new Unit.  Contributions began in 2018</t>
        </r>
      </text>
    </comment>
    <comment ref="HAH19" authorId="0" shapeId="0" xr:uid="{C37C58F7-E778-40D2-95C9-96A17CB6D9D8}">
      <text>
        <r>
          <rPr>
            <b/>
            <sz val="9"/>
            <color indexed="81"/>
            <rFont val="Tahoma"/>
            <family val="2"/>
          </rPr>
          <t>Becky Dzingeleski:</t>
        </r>
        <r>
          <rPr>
            <sz val="9"/>
            <color indexed="81"/>
            <rFont val="Tahoma"/>
            <family val="2"/>
          </rPr>
          <t xml:space="preserve">
Per FOD is a new Unit.  Contributions began in 2018</t>
        </r>
      </text>
    </comment>
    <comment ref="HAL19" authorId="0" shapeId="0" xr:uid="{FC8F72D9-EF18-43D0-A436-B492E2E00B4A}">
      <text>
        <r>
          <rPr>
            <b/>
            <sz val="9"/>
            <color indexed="81"/>
            <rFont val="Tahoma"/>
            <family val="2"/>
          </rPr>
          <t>Becky Dzingeleski:</t>
        </r>
        <r>
          <rPr>
            <sz val="9"/>
            <color indexed="81"/>
            <rFont val="Tahoma"/>
            <family val="2"/>
          </rPr>
          <t xml:space="preserve">
Per FOD is a new Unit.  Contributions began in 2018</t>
        </r>
      </text>
    </comment>
    <comment ref="HAP19" authorId="0" shapeId="0" xr:uid="{423A9DAB-D7F2-46AF-B77E-D8CC63A9E776}">
      <text>
        <r>
          <rPr>
            <b/>
            <sz val="9"/>
            <color indexed="81"/>
            <rFont val="Tahoma"/>
            <family val="2"/>
          </rPr>
          <t>Becky Dzingeleski:</t>
        </r>
        <r>
          <rPr>
            <sz val="9"/>
            <color indexed="81"/>
            <rFont val="Tahoma"/>
            <family val="2"/>
          </rPr>
          <t xml:space="preserve">
Per FOD is a new Unit.  Contributions began in 2018</t>
        </r>
      </text>
    </comment>
    <comment ref="HAT19" authorId="0" shapeId="0" xr:uid="{1E275CB7-F848-46C4-9094-7326D8E64A22}">
      <text>
        <r>
          <rPr>
            <b/>
            <sz val="9"/>
            <color indexed="81"/>
            <rFont val="Tahoma"/>
            <family val="2"/>
          </rPr>
          <t>Becky Dzingeleski:</t>
        </r>
        <r>
          <rPr>
            <sz val="9"/>
            <color indexed="81"/>
            <rFont val="Tahoma"/>
            <family val="2"/>
          </rPr>
          <t xml:space="preserve">
Per FOD is a new Unit.  Contributions began in 2018</t>
        </r>
      </text>
    </comment>
    <comment ref="HAX19" authorId="0" shapeId="0" xr:uid="{B7C99CEE-C4ED-45F8-8119-43F0BC58D08A}">
      <text>
        <r>
          <rPr>
            <b/>
            <sz val="9"/>
            <color indexed="81"/>
            <rFont val="Tahoma"/>
            <family val="2"/>
          </rPr>
          <t>Becky Dzingeleski:</t>
        </r>
        <r>
          <rPr>
            <sz val="9"/>
            <color indexed="81"/>
            <rFont val="Tahoma"/>
            <family val="2"/>
          </rPr>
          <t xml:space="preserve">
Per FOD is a new Unit.  Contributions began in 2018</t>
        </r>
      </text>
    </comment>
    <comment ref="HBB19" authorId="0" shapeId="0" xr:uid="{173E106D-067E-41AE-8C03-6E37B55B976D}">
      <text>
        <r>
          <rPr>
            <b/>
            <sz val="9"/>
            <color indexed="81"/>
            <rFont val="Tahoma"/>
            <family val="2"/>
          </rPr>
          <t>Becky Dzingeleski:</t>
        </r>
        <r>
          <rPr>
            <sz val="9"/>
            <color indexed="81"/>
            <rFont val="Tahoma"/>
            <family val="2"/>
          </rPr>
          <t xml:space="preserve">
Per FOD is a new Unit.  Contributions began in 2018</t>
        </r>
      </text>
    </comment>
    <comment ref="HBF19" authorId="0" shapeId="0" xr:uid="{BA2890D3-7DDE-4844-9BF6-9AF0586F16E6}">
      <text>
        <r>
          <rPr>
            <b/>
            <sz val="9"/>
            <color indexed="81"/>
            <rFont val="Tahoma"/>
            <family val="2"/>
          </rPr>
          <t>Becky Dzingeleski:</t>
        </r>
        <r>
          <rPr>
            <sz val="9"/>
            <color indexed="81"/>
            <rFont val="Tahoma"/>
            <family val="2"/>
          </rPr>
          <t xml:space="preserve">
Per FOD is a new Unit.  Contributions began in 2018</t>
        </r>
      </text>
    </comment>
    <comment ref="HBJ19" authorId="0" shapeId="0" xr:uid="{D720C195-13BC-40F3-84E6-A82A3F11E58E}">
      <text>
        <r>
          <rPr>
            <b/>
            <sz val="9"/>
            <color indexed="81"/>
            <rFont val="Tahoma"/>
            <family val="2"/>
          </rPr>
          <t>Becky Dzingeleski:</t>
        </r>
        <r>
          <rPr>
            <sz val="9"/>
            <color indexed="81"/>
            <rFont val="Tahoma"/>
            <family val="2"/>
          </rPr>
          <t xml:space="preserve">
Per FOD is a new Unit.  Contributions began in 2018</t>
        </r>
      </text>
    </comment>
    <comment ref="HBN19" authorId="0" shapeId="0" xr:uid="{41B89261-6AC7-4633-80D2-616B80B49B2E}">
      <text>
        <r>
          <rPr>
            <b/>
            <sz val="9"/>
            <color indexed="81"/>
            <rFont val="Tahoma"/>
            <family val="2"/>
          </rPr>
          <t>Becky Dzingeleski:</t>
        </r>
        <r>
          <rPr>
            <sz val="9"/>
            <color indexed="81"/>
            <rFont val="Tahoma"/>
            <family val="2"/>
          </rPr>
          <t xml:space="preserve">
Per FOD is a new Unit.  Contributions began in 2018</t>
        </r>
      </text>
    </comment>
    <comment ref="HBR19" authorId="0" shapeId="0" xr:uid="{DC0EF8EB-74B9-4821-B578-119CC9072B2C}">
      <text>
        <r>
          <rPr>
            <b/>
            <sz val="9"/>
            <color indexed="81"/>
            <rFont val="Tahoma"/>
            <family val="2"/>
          </rPr>
          <t>Becky Dzingeleski:</t>
        </r>
        <r>
          <rPr>
            <sz val="9"/>
            <color indexed="81"/>
            <rFont val="Tahoma"/>
            <family val="2"/>
          </rPr>
          <t xml:space="preserve">
Per FOD is a new Unit.  Contributions began in 2018</t>
        </r>
      </text>
    </comment>
    <comment ref="HBV19" authorId="0" shapeId="0" xr:uid="{D808182D-3B61-4625-9D53-9690B1B8633F}">
      <text>
        <r>
          <rPr>
            <b/>
            <sz val="9"/>
            <color indexed="81"/>
            <rFont val="Tahoma"/>
            <family val="2"/>
          </rPr>
          <t>Becky Dzingeleski:</t>
        </r>
        <r>
          <rPr>
            <sz val="9"/>
            <color indexed="81"/>
            <rFont val="Tahoma"/>
            <family val="2"/>
          </rPr>
          <t xml:space="preserve">
Per FOD is a new Unit.  Contributions began in 2018</t>
        </r>
      </text>
    </comment>
    <comment ref="HBZ19" authorId="0" shapeId="0" xr:uid="{1D45BF02-C4A3-446D-9001-5B46B5E368BD}">
      <text>
        <r>
          <rPr>
            <b/>
            <sz val="9"/>
            <color indexed="81"/>
            <rFont val="Tahoma"/>
            <family val="2"/>
          </rPr>
          <t>Becky Dzingeleski:</t>
        </r>
        <r>
          <rPr>
            <sz val="9"/>
            <color indexed="81"/>
            <rFont val="Tahoma"/>
            <family val="2"/>
          </rPr>
          <t xml:space="preserve">
Per FOD is a new Unit.  Contributions began in 2018</t>
        </r>
      </text>
    </comment>
    <comment ref="HCD19" authorId="0" shapeId="0" xr:uid="{81720147-7E44-426F-A874-805A7E1A0A24}">
      <text>
        <r>
          <rPr>
            <b/>
            <sz val="9"/>
            <color indexed="81"/>
            <rFont val="Tahoma"/>
            <family val="2"/>
          </rPr>
          <t>Becky Dzingeleski:</t>
        </r>
        <r>
          <rPr>
            <sz val="9"/>
            <color indexed="81"/>
            <rFont val="Tahoma"/>
            <family val="2"/>
          </rPr>
          <t xml:space="preserve">
Per FOD is a new Unit.  Contributions began in 2018</t>
        </r>
      </text>
    </comment>
    <comment ref="HCH19" authorId="0" shapeId="0" xr:uid="{3A6CD116-1992-4FA4-B2B6-070A621BC3F6}">
      <text>
        <r>
          <rPr>
            <b/>
            <sz val="9"/>
            <color indexed="81"/>
            <rFont val="Tahoma"/>
            <family val="2"/>
          </rPr>
          <t>Becky Dzingeleski:</t>
        </r>
        <r>
          <rPr>
            <sz val="9"/>
            <color indexed="81"/>
            <rFont val="Tahoma"/>
            <family val="2"/>
          </rPr>
          <t xml:space="preserve">
Per FOD is a new Unit.  Contributions began in 2018</t>
        </r>
      </text>
    </comment>
    <comment ref="HCL19" authorId="0" shapeId="0" xr:uid="{93F4CE4B-0C59-43FF-91FF-DCB2441D7716}">
      <text>
        <r>
          <rPr>
            <b/>
            <sz val="9"/>
            <color indexed="81"/>
            <rFont val="Tahoma"/>
            <family val="2"/>
          </rPr>
          <t>Becky Dzingeleski:</t>
        </r>
        <r>
          <rPr>
            <sz val="9"/>
            <color indexed="81"/>
            <rFont val="Tahoma"/>
            <family val="2"/>
          </rPr>
          <t xml:space="preserve">
Per FOD is a new Unit.  Contributions began in 2018</t>
        </r>
      </text>
    </comment>
    <comment ref="HCP19" authorId="0" shapeId="0" xr:uid="{81B49D9A-A54F-40F9-ACDB-848001EE69D8}">
      <text>
        <r>
          <rPr>
            <b/>
            <sz val="9"/>
            <color indexed="81"/>
            <rFont val="Tahoma"/>
            <family val="2"/>
          </rPr>
          <t>Becky Dzingeleski:</t>
        </r>
        <r>
          <rPr>
            <sz val="9"/>
            <color indexed="81"/>
            <rFont val="Tahoma"/>
            <family val="2"/>
          </rPr>
          <t xml:space="preserve">
Per FOD is a new Unit.  Contributions began in 2018</t>
        </r>
      </text>
    </comment>
    <comment ref="HCT19" authorId="0" shapeId="0" xr:uid="{18B19334-24AE-46C7-8D17-A330EA0776F6}">
      <text>
        <r>
          <rPr>
            <b/>
            <sz val="9"/>
            <color indexed="81"/>
            <rFont val="Tahoma"/>
            <family val="2"/>
          </rPr>
          <t>Becky Dzingeleski:</t>
        </r>
        <r>
          <rPr>
            <sz val="9"/>
            <color indexed="81"/>
            <rFont val="Tahoma"/>
            <family val="2"/>
          </rPr>
          <t xml:space="preserve">
Per FOD is a new Unit.  Contributions began in 2018</t>
        </r>
      </text>
    </comment>
    <comment ref="HCX19" authorId="0" shapeId="0" xr:uid="{A0DCE1D0-F8F5-4A0A-BFFC-509E556110F7}">
      <text>
        <r>
          <rPr>
            <b/>
            <sz val="9"/>
            <color indexed="81"/>
            <rFont val="Tahoma"/>
            <family val="2"/>
          </rPr>
          <t>Becky Dzingeleski:</t>
        </r>
        <r>
          <rPr>
            <sz val="9"/>
            <color indexed="81"/>
            <rFont val="Tahoma"/>
            <family val="2"/>
          </rPr>
          <t xml:space="preserve">
Per FOD is a new Unit.  Contributions began in 2018</t>
        </r>
      </text>
    </comment>
    <comment ref="HDB19" authorId="0" shapeId="0" xr:uid="{F7DBFC2B-6B6B-4AF0-ABA3-361EF967A663}">
      <text>
        <r>
          <rPr>
            <b/>
            <sz val="9"/>
            <color indexed="81"/>
            <rFont val="Tahoma"/>
            <family val="2"/>
          </rPr>
          <t>Becky Dzingeleski:</t>
        </r>
        <r>
          <rPr>
            <sz val="9"/>
            <color indexed="81"/>
            <rFont val="Tahoma"/>
            <family val="2"/>
          </rPr>
          <t xml:space="preserve">
Per FOD is a new Unit.  Contributions began in 2018</t>
        </r>
      </text>
    </comment>
    <comment ref="HDF19" authorId="0" shapeId="0" xr:uid="{2D926DB9-D066-404B-9627-502DFFD1CA26}">
      <text>
        <r>
          <rPr>
            <b/>
            <sz val="9"/>
            <color indexed="81"/>
            <rFont val="Tahoma"/>
            <family val="2"/>
          </rPr>
          <t>Becky Dzingeleski:</t>
        </r>
        <r>
          <rPr>
            <sz val="9"/>
            <color indexed="81"/>
            <rFont val="Tahoma"/>
            <family val="2"/>
          </rPr>
          <t xml:space="preserve">
Per FOD is a new Unit.  Contributions began in 2018</t>
        </r>
      </text>
    </comment>
    <comment ref="HDJ19" authorId="0" shapeId="0" xr:uid="{4BD8FECD-DA86-44C6-8BC6-D29F1E722F83}">
      <text>
        <r>
          <rPr>
            <b/>
            <sz val="9"/>
            <color indexed="81"/>
            <rFont val="Tahoma"/>
            <family val="2"/>
          </rPr>
          <t>Becky Dzingeleski:</t>
        </r>
        <r>
          <rPr>
            <sz val="9"/>
            <color indexed="81"/>
            <rFont val="Tahoma"/>
            <family val="2"/>
          </rPr>
          <t xml:space="preserve">
Per FOD is a new Unit.  Contributions began in 2018</t>
        </r>
      </text>
    </comment>
    <comment ref="HDN19" authorId="0" shapeId="0" xr:uid="{2BE3BB71-84E4-40DE-8CC0-AC6989E97C08}">
      <text>
        <r>
          <rPr>
            <b/>
            <sz val="9"/>
            <color indexed="81"/>
            <rFont val="Tahoma"/>
            <family val="2"/>
          </rPr>
          <t>Becky Dzingeleski:</t>
        </r>
        <r>
          <rPr>
            <sz val="9"/>
            <color indexed="81"/>
            <rFont val="Tahoma"/>
            <family val="2"/>
          </rPr>
          <t xml:space="preserve">
Per FOD is a new Unit.  Contributions began in 2018</t>
        </r>
      </text>
    </comment>
    <comment ref="HDR19" authorId="0" shapeId="0" xr:uid="{F17B9307-E0DB-4F60-B8FC-2B900A023E52}">
      <text>
        <r>
          <rPr>
            <b/>
            <sz val="9"/>
            <color indexed="81"/>
            <rFont val="Tahoma"/>
            <family val="2"/>
          </rPr>
          <t>Becky Dzingeleski:</t>
        </r>
        <r>
          <rPr>
            <sz val="9"/>
            <color indexed="81"/>
            <rFont val="Tahoma"/>
            <family val="2"/>
          </rPr>
          <t xml:space="preserve">
Per FOD is a new Unit.  Contributions began in 2018</t>
        </r>
      </text>
    </comment>
    <comment ref="HDV19" authorId="0" shapeId="0" xr:uid="{F080C529-6912-485A-8760-BEBFC95ADCDD}">
      <text>
        <r>
          <rPr>
            <b/>
            <sz val="9"/>
            <color indexed="81"/>
            <rFont val="Tahoma"/>
            <family val="2"/>
          </rPr>
          <t>Becky Dzingeleski:</t>
        </r>
        <r>
          <rPr>
            <sz val="9"/>
            <color indexed="81"/>
            <rFont val="Tahoma"/>
            <family val="2"/>
          </rPr>
          <t xml:space="preserve">
Per FOD is a new Unit.  Contributions began in 2018</t>
        </r>
      </text>
    </comment>
    <comment ref="HDZ19" authorId="0" shapeId="0" xr:uid="{579C457C-A365-4210-B46D-79D7755AC0A7}">
      <text>
        <r>
          <rPr>
            <b/>
            <sz val="9"/>
            <color indexed="81"/>
            <rFont val="Tahoma"/>
            <family val="2"/>
          </rPr>
          <t>Becky Dzingeleski:</t>
        </r>
        <r>
          <rPr>
            <sz val="9"/>
            <color indexed="81"/>
            <rFont val="Tahoma"/>
            <family val="2"/>
          </rPr>
          <t xml:space="preserve">
Per FOD is a new Unit.  Contributions began in 2018</t>
        </r>
      </text>
    </comment>
    <comment ref="HED19" authorId="0" shapeId="0" xr:uid="{A9A6ADE9-9AF5-42DC-A9D6-930A5377BE91}">
      <text>
        <r>
          <rPr>
            <b/>
            <sz val="9"/>
            <color indexed="81"/>
            <rFont val="Tahoma"/>
            <family val="2"/>
          </rPr>
          <t>Becky Dzingeleski:</t>
        </r>
        <r>
          <rPr>
            <sz val="9"/>
            <color indexed="81"/>
            <rFont val="Tahoma"/>
            <family val="2"/>
          </rPr>
          <t xml:space="preserve">
Per FOD is a new Unit.  Contributions began in 2018</t>
        </r>
      </text>
    </comment>
    <comment ref="HEH19" authorId="0" shapeId="0" xr:uid="{95F6299C-DE92-4354-B2F6-320CDD0BCABF}">
      <text>
        <r>
          <rPr>
            <b/>
            <sz val="9"/>
            <color indexed="81"/>
            <rFont val="Tahoma"/>
            <family val="2"/>
          </rPr>
          <t>Becky Dzingeleski:</t>
        </r>
        <r>
          <rPr>
            <sz val="9"/>
            <color indexed="81"/>
            <rFont val="Tahoma"/>
            <family val="2"/>
          </rPr>
          <t xml:space="preserve">
Per FOD is a new Unit.  Contributions began in 2018</t>
        </r>
      </text>
    </comment>
    <comment ref="HEL19" authorId="0" shapeId="0" xr:uid="{F0C1343D-97E3-410B-AD01-1B963682FB25}">
      <text>
        <r>
          <rPr>
            <b/>
            <sz val="9"/>
            <color indexed="81"/>
            <rFont val="Tahoma"/>
            <family val="2"/>
          </rPr>
          <t>Becky Dzingeleski:</t>
        </r>
        <r>
          <rPr>
            <sz val="9"/>
            <color indexed="81"/>
            <rFont val="Tahoma"/>
            <family val="2"/>
          </rPr>
          <t xml:space="preserve">
Per FOD is a new Unit.  Contributions began in 2018</t>
        </r>
      </text>
    </comment>
    <comment ref="HEP19" authorId="0" shapeId="0" xr:uid="{4F7A4074-0B2A-49EE-9C76-BB00267EDE42}">
      <text>
        <r>
          <rPr>
            <b/>
            <sz val="9"/>
            <color indexed="81"/>
            <rFont val="Tahoma"/>
            <family val="2"/>
          </rPr>
          <t>Becky Dzingeleski:</t>
        </r>
        <r>
          <rPr>
            <sz val="9"/>
            <color indexed="81"/>
            <rFont val="Tahoma"/>
            <family val="2"/>
          </rPr>
          <t xml:space="preserve">
Per FOD is a new Unit.  Contributions began in 2018</t>
        </r>
      </text>
    </comment>
    <comment ref="HET19" authorId="0" shapeId="0" xr:uid="{A35CDCAD-D4E8-4414-AC28-FE34B0D04DCC}">
      <text>
        <r>
          <rPr>
            <b/>
            <sz val="9"/>
            <color indexed="81"/>
            <rFont val="Tahoma"/>
            <family val="2"/>
          </rPr>
          <t>Becky Dzingeleski:</t>
        </r>
        <r>
          <rPr>
            <sz val="9"/>
            <color indexed="81"/>
            <rFont val="Tahoma"/>
            <family val="2"/>
          </rPr>
          <t xml:space="preserve">
Per FOD is a new Unit.  Contributions began in 2018</t>
        </r>
      </text>
    </comment>
    <comment ref="HEX19" authorId="0" shapeId="0" xr:uid="{AA064636-2736-47AA-837F-2F5428BEAB72}">
      <text>
        <r>
          <rPr>
            <b/>
            <sz val="9"/>
            <color indexed="81"/>
            <rFont val="Tahoma"/>
            <family val="2"/>
          </rPr>
          <t>Becky Dzingeleski:</t>
        </r>
        <r>
          <rPr>
            <sz val="9"/>
            <color indexed="81"/>
            <rFont val="Tahoma"/>
            <family val="2"/>
          </rPr>
          <t xml:space="preserve">
Per FOD is a new Unit.  Contributions began in 2018</t>
        </r>
      </text>
    </comment>
    <comment ref="HFB19" authorId="0" shapeId="0" xr:uid="{2B0A1E0D-39DC-4D62-AD22-7C7ED5DA6E26}">
      <text>
        <r>
          <rPr>
            <b/>
            <sz val="9"/>
            <color indexed="81"/>
            <rFont val="Tahoma"/>
            <family val="2"/>
          </rPr>
          <t>Becky Dzingeleski:</t>
        </r>
        <r>
          <rPr>
            <sz val="9"/>
            <color indexed="81"/>
            <rFont val="Tahoma"/>
            <family val="2"/>
          </rPr>
          <t xml:space="preserve">
Per FOD is a new Unit.  Contributions began in 2018</t>
        </r>
      </text>
    </comment>
    <comment ref="HFF19" authorId="0" shapeId="0" xr:uid="{7EB8A056-4678-440F-8B8C-D3143BA4F262}">
      <text>
        <r>
          <rPr>
            <b/>
            <sz val="9"/>
            <color indexed="81"/>
            <rFont val="Tahoma"/>
            <family val="2"/>
          </rPr>
          <t>Becky Dzingeleski:</t>
        </r>
        <r>
          <rPr>
            <sz val="9"/>
            <color indexed="81"/>
            <rFont val="Tahoma"/>
            <family val="2"/>
          </rPr>
          <t xml:space="preserve">
Per FOD is a new Unit.  Contributions began in 2018</t>
        </r>
      </text>
    </comment>
    <comment ref="HFJ19" authorId="0" shapeId="0" xr:uid="{412BD0C2-628C-4978-BB46-F7FBD6AEC84F}">
      <text>
        <r>
          <rPr>
            <b/>
            <sz val="9"/>
            <color indexed="81"/>
            <rFont val="Tahoma"/>
            <family val="2"/>
          </rPr>
          <t>Becky Dzingeleski:</t>
        </r>
        <r>
          <rPr>
            <sz val="9"/>
            <color indexed="81"/>
            <rFont val="Tahoma"/>
            <family val="2"/>
          </rPr>
          <t xml:space="preserve">
Per FOD is a new Unit.  Contributions began in 2018</t>
        </r>
      </text>
    </comment>
    <comment ref="HFN19" authorId="0" shapeId="0" xr:uid="{213C0857-FCBD-44B3-B744-B6FFF4F6BD3D}">
      <text>
        <r>
          <rPr>
            <b/>
            <sz val="9"/>
            <color indexed="81"/>
            <rFont val="Tahoma"/>
            <family val="2"/>
          </rPr>
          <t>Becky Dzingeleski:</t>
        </r>
        <r>
          <rPr>
            <sz val="9"/>
            <color indexed="81"/>
            <rFont val="Tahoma"/>
            <family val="2"/>
          </rPr>
          <t xml:space="preserve">
Per FOD is a new Unit.  Contributions began in 2018</t>
        </r>
      </text>
    </comment>
    <comment ref="HFR19" authorId="0" shapeId="0" xr:uid="{38D682F8-F468-46D3-A651-7176198ECDE4}">
      <text>
        <r>
          <rPr>
            <b/>
            <sz val="9"/>
            <color indexed="81"/>
            <rFont val="Tahoma"/>
            <family val="2"/>
          </rPr>
          <t>Becky Dzingeleski:</t>
        </r>
        <r>
          <rPr>
            <sz val="9"/>
            <color indexed="81"/>
            <rFont val="Tahoma"/>
            <family val="2"/>
          </rPr>
          <t xml:space="preserve">
Per FOD is a new Unit.  Contributions began in 2018</t>
        </r>
      </text>
    </comment>
    <comment ref="HFV19" authorId="0" shapeId="0" xr:uid="{DC83E010-D68E-4419-8267-C3F2DA1F3646}">
      <text>
        <r>
          <rPr>
            <b/>
            <sz val="9"/>
            <color indexed="81"/>
            <rFont val="Tahoma"/>
            <family val="2"/>
          </rPr>
          <t>Becky Dzingeleski:</t>
        </r>
        <r>
          <rPr>
            <sz val="9"/>
            <color indexed="81"/>
            <rFont val="Tahoma"/>
            <family val="2"/>
          </rPr>
          <t xml:space="preserve">
Per FOD is a new Unit.  Contributions began in 2018</t>
        </r>
      </text>
    </comment>
    <comment ref="HFZ19" authorId="0" shapeId="0" xr:uid="{F990F2FD-FA4B-40F5-A82D-278F92DD8A05}">
      <text>
        <r>
          <rPr>
            <b/>
            <sz val="9"/>
            <color indexed="81"/>
            <rFont val="Tahoma"/>
            <family val="2"/>
          </rPr>
          <t>Becky Dzingeleski:</t>
        </r>
        <r>
          <rPr>
            <sz val="9"/>
            <color indexed="81"/>
            <rFont val="Tahoma"/>
            <family val="2"/>
          </rPr>
          <t xml:space="preserve">
Per FOD is a new Unit.  Contributions began in 2018</t>
        </r>
      </text>
    </comment>
    <comment ref="HGD19" authorId="0" shapeId="0" xr:uid="{1CF68B81-75BD-4449-A73F-B48F8F057DA8}">
      <text>
        <r>
          <rPr>
            <b/>
            <sz val="9"/>
            <color indexed="81"/>
            <rFont val="Tahoma"/>
            <family val="2"/>
          </rPr>
          <t>Becky Dzingeleski:</t>
        </r>
        <r>
          <rPr>
            <sz val="9"/>
            <color indexed="81"/>
            <rFont val="Tahoma"/>
            <family val="2"/>
          </rPr>
          <t xml:space="preserve">
Per FOD is a new Unit.  Contributions began in 2018</t>
        </r>
      </text>
    </comment>
    <comment ref="HGH19" authorId="0" shapeId="0" xr:uid="{5B93CA1B-ED31-40E9-B75D-A63BC9744CD5}">
      <text>
        <r>
          <rPr>
            <b/>
            <sz val="9"/>
            <color indexed="81"/>
            <rFont val="Tahoma"/>
            <family val="2"/>
          </rPr>
          <t>Becky Dzingeleski:</t>
        </r>
        <r>
          <rPr>
            <sz val="9"/>
            <color indexed="81"/>
            <rFont val="Tahoma"/>
            <family val="2"/>
          </rPr>
          <t xml:space="preserve">
Per FOD is a new Unit.  Contributions began in 2018</t>
        </r>
      </text>
    </comment>
    <comment ref="HGL19" authorId="0" shapeId="0" xr:uid="{2257F988-2D14-4568-9C93-D439404DDC8E}">
      <text>
        <r>
          <rPr>
            <b/>
            <sz val="9"/>
            <color indexed="81"/>
            <rFont val="Tahoma"/>
            <family val="2"/>
          </rPr>
          <t>Becky Dzingeleski:</t>
        </r>
        <r>
          <rPr>
            <sz val="9"/>
            <color indexed="81"/>
            <rFont val="Tahoma"/>
            <family val="2"/>
          </rPr>
          <t xml:space="preserve">
Per FOD is a new Unit.  Contributions began in 2018</t>
        </r>
      </text>
    </comment>
    <comment ref="HGP19" authorId="0" shapeId="0" xr:uid="{181F7A19-99BB-4EA0-A521-F95F5C079811}">
      <text>
        <r>
          <rPr>
            <b/>
            <sz val="9"/>
            <color indexed="81"/>
            <rFont val="Tahoma"/>
            <family val="2"/>
          </rPr>
          <t>Becky Dzingeleski:</t>
        </r>
        <r>
          <rPr>
            <sz val="9"/>
            <color indexed="81"/>
            <rFont val="Tahoma"/>
            <family val="2"/>
          </rPr>
          <t xml:space="preserve">
Per FOD is a new Unit.  Contributions began in 2018</t>
        </r>
      </text>
    </comment>
    <comment ref="HGT19" authorId="0" shapeId="0" xr:uid="{21C74368-11C3-4EC7-8CE9-FEAB129219FC}">
      <text>
        <r>
          <rPr>
            <b/>
            <sz val="9"/>
            <color indexed="81"/>
            <rFont val="Tahoma"/>
            <family val="2"/>
          </rPr>
          <t>Becky Dzingeleski:</t>
        </r>
        <r>
          <rPr>
            <sz val="9"/>
            <color indexed="81"/>
            <rFont val="Tahoma"/>
            <family val="2"/>
          </rPr>
          <t xml:space="preserve">
Per FOD is a new Unit.  Contributions began in 2018</t>
        </r>
      </text>
    </comment>
    <comment ref="HGX19" authorId="0" shapeId="0" xr:uid="{979B7168-5055-471C-A609-1F7AC31BEDD4}">
      <text>
        <r>
          <rPr>
            <b/>
            <sz val="9"/>
            <color indexed="81"/>
            <rFont val="Tahoma"/>
            <family val="2"/>
          </rPr>
          <t>Becky Dzingeleski:</t>
        </r>
        <r>
          <rPr>
            <sz val="9"/>
            <color indexed="81"/>
            <rFont val="Tahoma"/>
            <family val="2"/>
          </rPr>
          <t xml:space="preserve">
Per FOD is a new Unit.  Contributions began in 2018</t>
        </r>
      </text>
    </comment>
    <comment ref="HHB19" authorId="0" shapeId="0" xr:uid="{7D9DBB51-C062-4391-B658-9B05C8C07C42}">
      <text>
        <r>
          <rPr>
            <b/>
            <sz val="9"/>
            <color indexed="81"/>
            <rFont val="Tahoma"/>
            <family val="2"/>
          </rPr>
          <t>Becky Dzingeleski:</t>
        </r>
        <r>
          <rPr>
            <sz val="9"/>
            <color indexed="81"/>
            <rFont val="Tahoma"/>
            <family val="2"/>
          </rPr>
          <t xml:space="preserve">
Per FOD is a new Unit.  Contributions began in 2018</t>
        </r>
      </text>
    </comment>
    <comment ref="HHF19" authorId="0" shapeId="0" xr:uid="{0D815AEC-8FB7-4945-BE8F-6A1CFCB4162B}">
      <text>
        <r>
          <rPr>
            <b/>
            <sz val="9"/>
            <color indexed="81"/>
            <rFont val="Tahoma"/>
            <family val="2"/>
          </rPr>
          <t>Becky Dzingeleski:</t>
        </r>
        <r>
          <rPr>
            <sz val="9"/>
            <color indexed="81"/>
            <rFont val="Tahoma"/>
            <family val="2"/>
          </rPr>
          <t xml:space="preserve">
Per FOD is a new Unit.  Contributions began in 2018</t>
        </r>
      </text>
    </comment>
    <comment ref="HHJ19" authorId="0" shapeId="0" xr:uid="{FF30DDE6-073A-41BD-AF28-D9B06119D7C7}">
      <text>
        <r>
          <rPr>
            <b/>
            <sz val="9"/>
            <color indexed="81"/>
            <rFont val="Tahoma"/>
            <family val="2"/>
          </rPr>
          <t>Becky Dzingeleski:</t>
        </r>
        <r>
          <rPr>
            <sz val="9"/>
            <color indexed="81"/>
            <rFont val="Tahoma"/>
            <family val="2"/>
          </rPr>
          <t xml:space="preserve">
Per FOD is a new Unit.  Contributions began in 2018</t>
        </r>
      </text>
    </comment>
    <comment ref="HHN19" authorId="0" shapeId="0" xr:uid="{352BB389-5B7F-4E06-A80C-27D44BC1AA46}">
      <text>
        <r>
          <rPr>
            <b/>
            <sz val="9"/>
            <color indexed="81"/>
            <rFont val="Tahoma"/>
            <family val="2"/>
          </rPr>
          <t>Becky Dzingeleski:</t>
        </r>
        <r>
          <rPr>
            <sz val="9"/>
            <color indexed="81"/>
            <rFont val="Tahoma"/>
            <family val="2"/>
          </rPr>
          <t xml:space="preserve">
Per FOD is a new Unit.  Contributions began in 2018</t>
        </r>
      </text>
    </comment>
    <comment ref="HHR19" authorId="0" shapeId="0" xr:uid="{4DA4E460-5B2A-4365-80BA-8A1135FA4CAE}">
      <text>
        <r>
          <rPr>
            <b/>
            <sz val="9"/>
            <color indexed="81"/>
            <rFont val="Tahoma"/>
            <family val="2"/>
          </rPr>
          <t>Becky Dzingeleski:</t>
        </r>
        <r>
          <rPr>
            <sz val="9"/>
            <color indexed="81"/>
            <rFont val="Tahoma"/>
            <family val="2"/>
          </rPr>
          <t xml:space="preserve">
Per FOD is a new Unit.  Contributions began in 2018</t>
        </r>
      </text>
    </comment>
    <comment ref="HHV19" authorId="0" shapeId="0" xr:uid="{4977A8F4-45BE-4392-8C74-D70FD4D6B29A}">
      <text>
        <r>
          <rPr>
            <b/>
            <sz val="9"/>
            <color indexed="81"/>
            <rFont val="Tahoma"/>
            <family val="2"/>
          </rPr>
          <t>Becky Dzingeleski:</t>
        </r>
        <r>
          <rPr>
            <sz val="9"/>
            <color indexed="81"/>
            <rFont val="Tahoma"/>
            <family val="2"/>
          </rPr>
          <t xml:space="preserve">
Per FOD is a new Unit.  Contributions began in 2018</t>
        </r>
      </text>
    </comment>
    <comment ref="HHZ19" authorId="0" shapeId="0" xr:uid="{E6114002-D60C-478F-B4B9-B69CE1AB3045}">
      <text>
        <r>
          <rPr>
            <b/>
            <sz val="9"/>
            <color indexed="81"/>
            <rFont val="Tahoma"/>
            <family val="2"/>
          </rPr>
          <t>Becky Dzingeleski:</t>
        </r>
        <r>
          <rPr>
            <sz val="9"/>
            <color indexed="81"/>
            <rFont val="Tahoma"/>
            <family val="2"/>
          </rPr>
          <t xml:space="preserve">
Per FOD is a new Unit.  Contributions began in 2018</t>
        </r>
      </text>
    </comment>
    <comment ref="HID19" authorId="0" shapeId="0" xr:uid="{93E7681E-FFFB-4F3A-897E-1F8DE9EF3487}">
      <text>
        <r>
          <rPr>
            <b/>
            <sz val="9"/>
            <color indexed="81"/>
            <rFont val="Tahoma"/>
            <family val="2"/>
          </rPr>
          <t>Becky Dzingeleski:</t>
        </r>
        <r>
          <rPr>
            <sz val="9"/>
            <color indexed="81"/>
            <rFont val="Tahoma"/>
            <family val="2"/>
          </rPr>
          <t xml:space="preserve">
Per FOD is a new Unit.  Contributions began in 2018</t>
        </r>
      </text>
    </comment>
    <comment ref="HIH19" authorId="0" shapeId="0" xr:uid="{F8CEF5EE-09A3-490D-A19C-255983412E56}">
      <text>
        <r>
          <rPr>
            <b/>
            <sz val="9"/>
            <color indexed="81"/>
            <rFont val="Tahoma"/>
            <family val="2"/>
          </rPr>
          <t>Becky Dzingeleski:</t>
        </r>
        <r>
          <rPr>
            <sz val="9"/>
            <color indexed="81"/>
            <rFont val="Tahoma"/>
            <family val="2"/>
          </rPr>
          <t xml:space="preserve">
Per FOD is a new Unit.  Contributions began in 2018</t>
        </r>
      </text>
    </comment>
    <comment ref="HIL19" authorId="0" shapeId="0" xr:uid="{59A16571-7CDB-4608-B690-2858C04546B0}">
      <text>
        <r>
          <rPr>
            <b/>
            <sz val="9"/>
            <color indexed="81"/>
            <rFont val="Tahoma"/>
            <family val="2"/>
          </rPr>
          <t>Becky Dzingeleski:</t>
        </r>
        <r>
          <rPr>
            <sz val="9"/>
            <color indexed="81"/>
            <rFont val="Tahoma"/>
            <family val="2"/>
          </rPr>
          <t xml:space="preserve">
Per FOD is a new Unit.  Contributions began in 2018</t>
        </r>
      </text>
    </comment>
    <comment ref="HIP19" authorId="0" shapeId="0" xr:uid="{1AC52B72-4236-4361-9CF7-7B4196F23305}">
      <text>
        <r>
          <rPr>
            <b/>
            <sz val="9"/>
            <color indexed="81"/>
            <rFont val="Tahoma"/>
            <family val="2"/>
          </rPr>
          <t>Becky Dzingeleski:</t>
        </r>
        <r>
          <rPr>
            <sz val="9"/>
            <color indexed="81"/>
            <rFont val="Tahoma"/>
            <family val="2"/>
          </rPr>
          <t xml:space="preserve">
Per FOD is a new Unit.  Contributions began in 2018</t>
        </r>
      </text>
    </comment>
    <comment ref="HIT19" authorId="0" shapeId="0" xr:uid="{68F207F9-1936-48DC-82A7-7A6E4E33DCD2}">
      <text>
        <r>
          <rPr>
            <b/>
            <sz val="9"/>
            <color indexed="81"/>
            <rFont val="Tahoma"/>
            <family val="2"/>
          </rPr>
          <t>Becky Dzingeleski:</t>
        </r>
        <r>
          <rPr>
            <sz val="9"/>
            <color indexed="81"/>
            <rFont val="Tahoma"/>
            <family val="2"/>
          </rPr>
          <t xml:space="preserve">
Per FOD is a new Unit.  Contributions began in 2018</t>
        </r>
      </text>
    </comment>
    <comment ref="HIX19" authorId="0" shapeId="0" xr:uid="{BA3BB978-E666-48B1-9C2B-32E7DE399222}">
      <text>
        <r>
          <rPr>
            <b/>
            <sz val="9"/>
            <color indexed="81"/>
            <rFont val="Tahoma"/>
            <family val="2"/>
          </rPr>
          <t>Becky Dzingeleski:</t>
        </r>
        <r>
          <rPr>
            <sz val="9"/>
            <color indexed="81"/>
            <rFont val="Tahoma"/>
            <family val="2"/>
          </rPr>
          <t xml:space="preserve">
Per FOD is a new Unit.  Contributions began in 2018</t>
        </r>
      </text>
    </comment>
    <comment ref="HJB19" authorId="0" shapeId="0" xr:uid="{E05A5593-17D9-4E8A-8B91-677BBC28FFDB}">
      <text>
        <r>
          <rPr>
            <b/>
            <sz val="9"/>
            <color indexed="81"/>
            <rFont val="Tahoma"/>
            <family val="2"/>
          </rPr>
          <t>Becky Dzingeleski:</t>
        </r>
        <r>
          <rPr>
            <sz val="9"/>
            <color indexed="81"/>
            <rFont val="Tahoma"/>
            <family val="2"/>
          </rPr>
          <t xml:space="preserve">
Per FOD is a new Unit.  Contributions began in 2018</t>
        </r>
      </text>
    </comment>
    <comment ref="HJF19" authorId="0" shapeId="0" xr:uid="{BB3012C9-7B13-4247-9FC5-76958032713A}">
      <text>
        <r>
          <rPr>
            <b/>
            <sz val="9"/>
            <color indexed="81"/>
            <rFont val="Tahoma"/>
            <family val="2"/>
          </rPr>
          <t>Becky Dzingeleski:</t>
        </r>
        <r>
          <rPr>
            <sz val="9"/>
            <color indexed="81"/>
            <rFont val="Tahoma"/>
            <family val="2"/>
          </rPr>
          <t xml:space="preserve">
Per FOD is a new Unit.  Contributions began in 2018</t>
        </r>
      </text>
    </comment>
    <comment ref="HJJ19" authorId="0" shapeId="0" xr:uid="{D5766EB0-7A1B-4052-8C9A-FE1BBC934DE0}">
      <text>
        <r>
          <rPr>
            <b/>
            <sz val="9"/>
            <color indexed="81"/>
            <rFont val="Tahoma"/>
            <family val="2"/>
          </rPr>
          <t>Becky Dzingeleski:</t>
        </r>
        <r>
          <rPr>
            <sz val="9"/>
            <color indexed="81"/>
            <rFont val="Tahoma"/>
            <family val="2"/>
          </rPr>
          <t xml:space="preserve">
Per FOD is a new Unit.  Contributions began in 2018</t>
        </r>
      </text>
    </comment>
    <comment ref="HJN19" authorId="0" shapeId="0" xr:uid="{86370215-3731-4DEB-9AFA-A8D16213C63E}">
      <text>
        <r>
          <rPr>
            <b/>
            <sz val="9"/>
            <color indexed="81"/>
            <rFont val="Tahoma"/>
            <family val="2"/>
          </rPr>
          <t>Becky Dzingeleski:</t>
        </r>
        <r>
          <rPr>
            <sz val="9"/>
            <color indexed="81"/>
            <rFont val="Tahoma"/>
            <family val="2"/>
          </rPr>
          <t xml:space="preserve">
Per FOD is a new Unit.  Contributions began in 2018</t>
        </r>
      </text>
    </comment>
    <comment ref="HJR19" authorId="0" shapeId="0" xr:uid="{7492A64B-9C03-4324-8A10-9FE87F0E586D}">
      <text>
        <r>
          <rPr>
            <b/>
            <sz val="9"/>
            <color indexed="81"/>
            <rFont val="Tahoma"/>
            <family val="2"/>
          </rPr>
          <t>Becky Dzingeleski:</t>
        </r>
        <r>
          <rPr>
            <sz val="9"/>
            <color indexed="81"/>
            <rFont val="Tahoma"/>
            <family val="2"/>
          </rPr>
          <t xml:space="preserve">
Per FOD is a new Unit.  Contributions began in 2018</t>
        </r>
      </text>
    </comment>
    <comment ref="HJV19" authorId="0" shapeId="0" xr:uid="{B9840679-AB7F-4F55-AFFB-27F79DA225C2}">
      <text>
        <r>
          <rPr>
            <b/>
            <sz val="9"/>
            <color indexed="81"/>
            <rFont val="Tahoma"/>
            <family val="2"/>
          </rPr>
          <t>Becky Dzingeleski:</t>
        </r>
        <r>
          <rPr>
            <sz val="9"/>
            <color indexed="81"/>
            <rFont val="Tahoma"/>
            <family val="2"/>
          </rPr>
          <t xml:space="preserve">
Per FOD is a new Unit.  Contributions began in 2018</t>
        </r>
      </text>
    </comment>
    <comment ref="HJZ19" authorId="0" shapeId="0" xr:uid="{6F20C903-C7B1-4482-87DE-21DD52ECA7E1}">
      <text>
        <r>
          <rPr>
            <b/>
            <sz val="9"/>
            <color indexed="81"/>
            <rFont val="Tahoma"/>
            <family val="2"/>
          </rPr>
          <t>Becky Dzingeleski:</t>
        </r>
        <r>
          <rPr>
            <sz val="9"/>
            <color indexed="81"/>
            <rFont val="Tahoma"/>
            <family val="2"/>
          </rPr>
          <t xml:space="preserve">
Per FOD is a new Unit.  Contributions began in 2018</t>
        </r>
      </text>
    </comment>
    <comment ref="HKD19" authorId="0" shapeId="0" xr:uid="{D9604575-1731-443E-B231-20AF8FD5F8A9}">
      <text>
        <r>
          <rPr>
            <b/>
            <sz val="9"/>
            <color indexed="81"/>
            <rFont val="Tahoma"/>
            <family val="2"/>
          </rPr>
          <t>Becky Dzingeleski:</t>
        </r>
        <r>
          <rPr>
            <sz val="9"/>
            <color indexed="81"/>
            <rFont val="Tahoma"/>
            <family val="2"/>
          </rPr>
          <t xml:space="preserve">
Per FOD is a new Unit.  Contributions began in 2018</t>
        </r>
      </text>
    </comment>
    <comment ref="HKH19" authorId="0" shapeId="0" xr:uid="{956B8458-359C-4691-9E58-472229BEFCF8}">
      <text>
        <r>
          <rPr>
            <b/>
            <sz val="9"/>
            <color indexed="81"/>
            <rFont val="Tahoma"/>
            <family val="2"/>
          </rPr>
          <t>Becky Dzingeleski:</t>
        </r>
        <r>
          <rPr>
            <sz val="9"/>
            <color indexed="81"/>
            <rFont val="Tahoma"/>
            <family val="2"/>
          </rPr>
          <t xml:space="preserve">
Per FOD is a new Unit.  Contributions began in 2018</t>
        </r>
      </text>
    </comment>
    <comment ref="HKL19" authorId="0" shapeId="0" xr:uid="{E9018C43-F921-4A78-862A-F9CCA3988168}">
      <text>
        <r>
          <rPr>
            <b/>
            <sz val="9"/>
            <color indexed="81"/>
            <rFont val="Tahoma"/>
            <family val="2"/>
          </rPr>
          <t>Becky Dzingeleski:</t>
        </r>
        <r>
          <rPr>
            <sz val="9"/>
            <color indexed="81"/>
            <rFont val="Tahoma"/>
            <family val="2"/>
          </rPr>
          <t xml:space="preserve">
Per FOD is a new Unit.  Contributions began in 2018</t>
        </r>
      </text>
    </comment>
    <comment ref="HKP19" authorId="0" shapeId="0" xr:uid="{8E0DD72E-6DF2-464B-9348-4FF130BE28B9}">
      <text>
        <r>
          <rPr>
            <b/>
            <sz val="9"/>
            <color indexed="81"/>
            <rFont val="Tahoma"/>
            <family val="2"/>
          </rPr>
          <t>Becky Dzingeleski:</t>
        </r>
        <r>
          <rPr>
            <sz val="9"/>
            <color indexed="81"/>
            <rFont val="Tahoma"/>
            <family val="2"/>
          </rPr>
          <t xml:space="preserve">
Per FOD is a new Unit.  Contributions began in 2018</t>
        </r>
      </text>
    </comment>
    <comment ref="HKT19" authorId="0" shapeId="0" xr:uid="{42C58E71-157B-40D5-94E9-CB9C4D23EDE8}">
      <text>
        <r>
          <rPr>
            <b/>
            <sz val="9"/>
            <color indexed="81"/>
            <rFont val="Tahoma"/>
            <family val="2"/>
          </rPr>
          <t>Becky Dzingeleski:</t>
        </r>
        <r>
          <rPr>
            <sz val="9"/>
            <color indexed="81"/>
            <rFont val="Tahoma"/>
            <family val="2"/>
          </rPr>
          <t xml:space="preserve">
Per FOD is a new Unit.  Contributions began in 2018</t>
        </r>
      </text>
    </comment>
    <comment ref="HKX19" authorId="0" shapeId="0" xr:uid="{0E296C47-14FE-4088-BCCC-2E2281D8E790}">
      <text>
        <r>
          <rPr>
            <b/>
            <sz val="9"/>
            <color indexed="81"/>
            <rFont val="Tahoma"/>
            <family val="2"/>
          </rPr>
          <t>Becky Dzingeleski:</t>
        </r>
        <r>
          <rPr>
            <sz val="9"/>
            <color indexed="81"/>
            <rFont val="Tahoma"/>
            <family val="2"/>
          </rPr>
          <t xml:space="preserve">
Per FOD is a new Unit.  Contributions began in 2018</t>
        </r>
      </text>
    </comment>
    <comment ref="HLB19" authorId="0" shapeId="0" xr:uid="{8DE434C9-E788-4330-9098-8AE6D484CDDB}">
      <text>
        <r>
          <rPr>
            <b/>
            <sz val="9"/>
            <color indexed="81"/>
            <rFont val="Tahoma"/>
            <family val="2"/>
          </rPr>
          <t>Becky Dzingeleski:</t>
        </r>
        <r>
          <rPr>
            <sz val="9"/>
            <color indexed="81"/>
            <rFont val="Tahoma"/>
            <family val="2"/>
          </rPr>
          <t xml:space="preserve">
Per FOD is a new Unit.  Contributions began in 2018</t>
        </r>
      </text>
    </comment>
    <comment ref="HLF19" authorId="0" shapeId="0" xr:uid="{501A85A6-1274-4FDE-809D-0A4468DFCFE6}">
      <text>
        <r>
          <rPr>
            <b/>
            <sz val="9"/>
            <color indexed="81"/>
            <rFont val="Tahoma"/>
            <family val="2"/>
          </rPr>
          <t>Becky Dzingeleski:</t>
        </r>
        <r>
          <rPr>
            <sz val="9"/>
            <color indexed="81"/>
            <rFont val="Tahoma"/>
            <family val="2"/>
          </rPr>
          <t xml:space="preserve">
Per FOD is a new Unit.  Contributions began in 2018</t>
        </r>
      </text>
    </comment>
    <comment ref="HLJ19" authorId="0" shapeId="0" xr:uid="{2A85371B-647E-4F9D-8404-669203C747E9}">
      <text>
        <r>
          <rPr>
            <b/>
            <sz val="9"/>
            <color indexed="81"/>
            <rFont val="Tahoma"/>
            <family val="2"/>
          </rPr>
          <t>Becky Dzingeleski:</t>
        </r>
        <r>
          <rPr>
            <sz val="9"/>
            <color indexed="81"/>
            <rFont val="Tahoma"/>
            <family val="2"/>
          </rPr>
          <t xml:space="preserve">
Per FOD is a new Unit.  Contributions began in 2018</t>
        </r>
      </text>
    </comment>
    <comment ref="HLN19" authorId="0" shapeId="0" xr:uid="{15269E6E-395A-4D8A-AADA-7736633DA4F5}">
      <text>
        <r>
          <rPr>
            <b/>
            <sz val="9"/>
            <color indexed="81"/>
            <rFont val="Tahoma"/>
            <family val="2"/>
          </rPr>
          <t>Becky Dzingeleski:</t>
        </r>
        <r>
          <rPr>
            <sz val="9"/>
            <color indexed="81"/>
            <rFont val="Tahoma"/>
            <family val="2"/>
          </rPr>
          <t xml:space="preserve">
Per FOD is a new Unit.  Contributions began in 2018</t>
        </r>
      </text>
    </comment>
    <comment ref="HLR19" authorId="0" shapeId="0" xr:uid="{D572FD17-AD94-4386-ACC5-E8424C3BAE4D}">
      <text>
        <r>
          <rPr>
            <b/>
            <sz val="9"/>
            <color indexed="81"/>
            <rFont val="Tahoma"/>
            <family val="2"/>
          </rPr>
          <t>Becky Dzingeleski:</t>
        </r>
        <r>
          <rPr>
            <sz val="9"/>
            <color indexed="81"/>
            <rFont val="Tahoma"/>
            <family val="2"/>
          </rPr>
          <t xml:space="preserve">
Per FOD is a new Unit.  Contributions began in 2018</t>
        </r>
      </text>
    </comment>
    <comment ref="HLV19" authorId="0" shapeId="0" xr:uid="{6B0E5D72-FB06-4AA4-9CB4-431504A90BD6}">
      <text>
        <r>
          <rPr>
            <b/>
            <sz val="9"/>
            <color indexed="81"/>
            <rFont val="Tahoma"/>
            <family val="2"/>
          </rPr>
          <t>Becky Dzingeleski:</t>
        </r>
        <r>
          <rPr>
            <sz val="9"/>
            <color indexed="81"/>
            <rFont val="Tahoma"/>
            <family val="2"/>
          </rPr>
          <t xml:space="preserve">
Per FOD is a new Unit.  Contributions began in 2018</t>
        </r>
      </text>
    </comment>
    <comment ref="HLZ19" authorId="0" shapeId="0" xr:uid="{31AAD481-0D35-479B-802E-A1CF2ED97BA0}">
      <text>
        <r>
          <rPr>
            <b/>
            <sz val="9"/>
            <color indexed="81"/>
            <rFont val="Tahoma"/>
            <family val="2"/>
          </rPr>
          <t>Becky Dzingeleski:</t>
        </r>
        <r>
          <rPr>
            <sz val="9"/>
            <color indexed="81"/>
            <rFont val="Tahoma"/>
            <family val="2"/>
          </rPr>
          <t xml:space="preserve">
Per FOD is a new Unit.  Contributions began in 2018</t>
        </r>
      </text>
    </comment>
    <comment ref="HMD19" authorId="0" shapeId="0" xr:uid="{D13F6833-DF9B-4BC3-A4F3-6541AC2C63FA}">
      <text>
        <r>
          <rPr>
            <b/>
            <sz val="9"/>
            <color indexed="81"/>
            <rFont val="Tahoma"/>
            <family val="2"/>
          </rPr>
          <t>Becky Dzingeleski:</t>
        </r>
        <r>
          <rPr>
            <sz val="9"/>
            <color indexed="81"/>
            <rFont val="Tahoma"/>
            <family val="2"/>
          </rPr>
          <t xml:space="preserve">
Per FOD is a new Unit.  Contributions began in 2018</t>
        </r>
      </text>
    </comment>
    <comment ref="HMH19" authorId="0" shapeId="0" xr:uid="{9B197668-7758-4B31-9923-FAC91C4FB5B4}">
      <text>
        <r>
          <rPr>
            <b/>
            <sz val="9"/>
            <color indexed="81"/>
            <rFont val="Tahoma"/>
            <family val="2"/>
          </rPr>
          <t>Becky Dzingeleski:</t>
        </r>
        <r>
          <rPr>
            <sz val="9"/>
            <color indexed="81"/>
            <rFont val="Tahoma"/>
            <family val="2"/>
          </rPr>
          <t xml:space="preserve">
Per FOD is a new Unit.  Contributions began in 2018</t>
        </r>
      </text>
    </comment>
    <comment ref="HML19" authorId="0" shapeId="0" xr:uid="{6F8C9A16-E1CA-4635-A1BD-4AAEF63AF196}">
      <text>
        <r>
          <rPr>
            <b/>
            <sz val="9"/>
            <color indexed="81"/>
            <rFont val="Tahoma"/>
            <family val="2"/>
          </rPr>
          <t>Becky Dzingeleski:</t>
        </r>
        <r>
          <rPr>
            <sz val="9"/>
            <color indexed="81"/>
            <rFont val="Tahoma"/>
            <family val="2"/>
          </rPr>
          <t xml:space="preserve">
Per FOD is a new Unit.  Contributions began in 2018</t>
        </r>
      </text>
    </comment>
    <comment ref="HMP19" authorId="0" shapeId="0" xr:uid="{CC7A3ECA-5DA3-489A-86FC-C94A1DF0834C}">
      <text>
        <r>
          <rPr>
            <b/>
            <sz val="9"/>
            <color indexed="81"/>
            <rFont val="Tahoma"/>
            <family val="2"/>
          </rPr>
          <t>Becky Dzingeleski:</t>
        </r>
        <r>
          <rPr>
            <sz val="9"/>
            <color indexed="81"/>
            <rFont val="Tahoma"/>
            <family val="2"/>
          </rPr>
          <t xml:space="preserve">
Per FOD is a new Unit.  Contributions began in 2018</t>
        </r>
      </text>
    </comment>
    <comment ref="HMT19" authorId="0" shapeId="0" xr:uid="{62E8DAD7-5DBE-41A1-BD16-A8C4C80D353E}">
      <text>
        <r>
          <rPr>
            <b/>
            <sz val="9"/>
            <color indexed="81"/>
            <rFont val="Tahoma"/>
            <family val="2"/>
          </rPr>
          <t>Becky Dzingeleski:</t>
        </r>
        <r>
          <rPr>
            <sz val="9"/>
            <color indexed="81"/>
            <rFont val="Tahoma"/>
            <family val="2"/>
          </rPr>
          <t xml:space="preserve">
Per FOD is a new Unit.  Contributions began in 2018</t>
        </r>
      </text>
    </comment>
    <comment ref="HMX19" authorId="0" shapeId="0" xr:uid="{E71F381B-0610-4590-B652-0E9E9FA746ED}">
      <text>
        <r>
          <rPr>
            <b/>
            <sz val="9"/>
            <color indexed="81"/>
            <rFont val="Tahoma"/>
            <family val="2"/>
          </rPr>
          <t>Becky Dzingeleski:</t>
        </r>
        <r>
          <rPr>
            <sz val="9"/>
            <color indexed="81"/>
            <rFont val="Tahoma"/>
            <family val="2"/>
          </rPr>
          <t xml:space="preserve">
Per FOD is a new Unit.  Contributions began in 2018</t>
        </r>
      </text>
    </comment>
    <comment ref="HNB19" authorId="0" shapeId="0" xr:uid="{20D958A0-3D11-4BD5-8B6D-BFE3EA761780}">
      <text>
        <r>
          <rPr>
            <b/>
            <sz val="9"/>
            <color indexed="81"/>
            <rFont val="Tahoma"/>
            <family val="2"/>
          </rPr>
          <t>Becky Dzingeleski:</t>
        </r>
        <r>
          <rPr>
            <sz val="9"/>
            <color indexed="81"/>
            <rFont val="Tahoma"/>
            <family val="2"/>
          </rPr>
          <t xml:space="preserve">
Per FOD is a new Unit.  Contributions began in 2018</t>
        </r>
      </text>
    </comment>
    <comment ref="HNF19" authorId="0" shapeId="0" xr:uid="{70EBC954-5780-489C-A38A-E70FC0AABAD1}">
      <text>
        <r>
          <rPr>
            <b/>
            <sz val="9"/>
            <color indexed="81"/>
            <rFont val="Tahoma"/>
            <family val="2"/>
          </rPr>
          <t>Becky Dzingeleski:</t>
        </r>
        <r>
          <rPr>
            <sz val="9"/>
            <color indexed="81"/>
            <rFont val="Tahoma"/>
            <family val="2"/>
          </rPr>
          <t xml:space="preserve">
Per FOD is a new Unit.  Contributions began in 2018</t>
        </r>
      </text>
    </comment>
    <comment ref="HNJ19" authorId="0" shapeId="0" xr:uid="{C8EBE3C3-4F0E-44D4-9B69-D6A9A3950500}">
      <text>
        <r>
          <rPr>
            <b/>
            <sz val="9"/>
            <color indexed="81"/>
            <rFont val="Tahoma"/>
            <family val="2"/>
          </rPr>
          <t>Becky Dzingeleski:</t>
        </r>
        <r>
          <rPr>
            <sz val="9"/>
            <color indexed="81"/>
            <rFont val="Tahoma"/>
            <family val="2"/>
          </rPr>
          <t xml:space="preserve">
Per FOD is a new Unit.  Contributions began in 2018</t>
        </r>
      </text>
    </comment>
    <comment ref="HNN19" authorId="0" shapeId="0" xr:uid="{D2EEC5EE-BD6A-4230-83D2-2DCB88EED309}">
      <text>
        <r>
          <rPr>
            <b/>
            <sz val="9"/>
            <color indexed="81"/>
            <rFont val="Tahoma"/>
            <family val="2"/>
          </rPr>
          <t>Becky Dzingeleski:</t>
        </r>
        <r>
          <rPr>
            <sz val="9"/>
            <color indexed="81"/>
            <rFont val="Tahoma"/>
            <family val="2"/>
          </rPr>
          <t xml:space="preserve">
Per FOD is a new Unit.  Contributions began in 2018</t>
        </r>
      </text>
    </comment>
    <comment ref="HNR19" authorId="0" shapeId="0" xr:uid="{67FAE922-8EE0-4B0D-B680-235343F46E48}">
      <text>
        <r>
          <rPr>
            <b/>
            <sz val="9"/>
            <color indexed="81"/>
            <rFont val="Tahoma"/>
            <family val="2"/>
          </rPr>
          <t>Becky Dzingeleski:</t>
        </r>
        <r>
          <rPr>
            <sz val="9"/>
            <color indexed="81"/>
            <rFont val="Tahoma"/>
            <family val="2"/>
          </rPr>
          <t xml:space="preserve">
Per FOD is a new Unit.  Contributions began in 2018</t>
        </r>
      </text>
    </comment>
    <comment ref="HNV19" authorId="0" shapeId="0" xr:uid="{1DE67EAF-82E0-4C4B-A701-3BC0E913327C}">
      <text>
        <r>
          <rPr>
            <b/>
            <sz val="9"/>
            <color indexed="81"/>
            <rFont val="Tahoma"/>
            <family val="2"/>
          </rPr>
          <t>Becky Dzingeleski:</t>
        </r>
        <r>
          <rPr>
            <sz val="9"/>
            <color indexed="81"/>
            <rFont val="Tahoma"/>
            <family val="2"/>
          </rPr>
          <t xml:space="preserve">
Per FOD is a new Unit.  Contributions began in 2018</t>
        </r>
      </text>
    </comment>
    <comment ref="HNZ19" authorId="0" shapeId="0" xr:uid="{253E2F5B-496F-4017-AF2B-12641F17839D}">
      <text>
        <r>
          <rPr>
            <b/>
            <sz val="9"/>
            <color indexed="81"/>
            <rFont val="Tahoma"/>
            <family val="2"/>
          </rPr>
          <t>Becky Dzingeleski:</t>
        </r>
        <r>
          <rPr>
            <sz val="9"/>
            <color indexed="81"/>
            <rFont val="Tahoma"/>
            <family val="2"/>
          </rPr>
          <t xml:space="preserve">
Per FOD is a new Unit.  Contributions began in 2018</t>
        </r>
      </text>
    </comment>
    <comment ref="HOD19" authorId="0" shapeId="0" xr:uid="{3663CB0D-5A17-4811-8959-BFC518AB0A16}">
      <text>
        <r>
          <rPr>
            <b/>
            <sz val="9"/>
            <color indexed="81"/>
            <rFont val="Tahoma"/>
            <family val="2"/>
          </rPr>
          <t>Becky Dzingeleski:</t>
        </r>
        <r>
          <rPr>
            <sz val="9"/>
            <color indexed="81"/>
            <rFont val="Tahoma"/>
            <family val="2"/>
          </rPr>
          <t xml:space="preserve">
Per FOD is a new Unit.  Contributions began in 2018</t>
        </r>
      </text>
    </comment>
    <comment ref="HOH19" authorId="0" shapeId="0" xr:uid="{1362DDD8-5B5A-47B4-8920-B4A30F6330D2}">
      <text>
        <r>
          <rPr>
            <b/>
            <sz val="9"/>
            <color indexed="81"/>
            <rFont val="Tahoma"/>
            <family val="2"/>
          </rPr>
          <t>Becky Dzingeleski:</t>
        </r>
        <r>
          <rPr>
            <sz val="9"/>
            <color indexed="81"/>
            <rFont val="Tahoma"/>
            <family val="2"/>
          </rPr>
          <t xml:space="preserve">
Per FOD is a new Unit.  Contributions began in 2018</t>
        </r>
      </text>
    </comment>
    <comment ref="HOL19" authorId="0" shapeId="0" xr:uid="{9F18D5E9-EAD8-45FD-83C4-CB90C97B51F1}">
      <text>
        <r>
          <rPr>
            <b/>
            <sz val="9"/>
            <color indexed="81"/>
            <rFont val="Tahoma"/>
            <family val="2"/>
          </rPr>
          <t>Becky Dzingeleski:</t>
        </r>
        <r>
          <rPr>
            <sz val="9"/>
            <color indexed="81"/>
            <rFont val="Tahoma"/>
            <family val="2"/>
          </rPr>
          <t xml:space="preserve">
Per FOD is a new Unit.  Contributions began in 2018</t>
        </r>
      </text>
    </comment>
    <comment ref="HOP19" authorId="0" shapeId="0" xr:uid="{38113F12-00D5-4789-87B6-5B776E2172D9}">
      <text>
        <r>
          <rPr>
            <b/>
            <sz val="9"/>
            <color indexed="81"/>
            <rFont val="Tahoma"/>
            <family val="2"/>
          </rPr>
          <t>Becky Dzingeleski:</t>
        </r>
        <r>
          <rPr>
            <sz val="9"/>
            <color indexed="81"/>
            <rFont val="Tahoma"/>
            <family val="2"/>
          </rPr>
          <t xml:space="preserve">
Per FOD is a new Unit.  Contributions began in 2018</t>
        </r>
      </text>
    </comment>
    <comment ref="HOT19" authorId="0" shapeId="0" xr:uid="{531C9A8E-0891-4383-95D3-831A5631F3BA}">
      <text>
        <r>
          <rPr>
            <b/>
            <sz val="9"/>
            <color indexed="81"/>
            <rFont val="Tahoma"/>
            <family val="2"/>
          </rPr>
          <t>Becky Dzingeleski:</t>
        </r>
        <r>
          <rPr>
            <sz val="9"/>
            <color indexed="81"/>
            <rFont val="Tahoma"/>
            <family val="2"/>
          </rPr>
          <t xml:space="preserve">
Per FOD is a new Unit.  Contributions began in 2018</t>
        </r>
      </text>
    </comment>
    <comment ref="HOX19" authorId="0" shapeId="0" xr:uid="{BE337E0F-A524-48B6-B4F4-767EF942C2EB}">
      <text>
        <r>
          <rPr>
            <b/>
            <sz val="9"/>
            <color indexed="81"/>
            <rFont val="Tahoma"/>
            <family val="2"/>
          </rPr>
          <t>Becky Dzingeleski:</t>
        </r>
        <r>
          <rPr>
            <sz val="9"/>
            <color indexed="81"/>
            <rFont val="Tahoma"/>
            <family val="2"/>
          </rPr>
          <t xml:space="preserve">
Per FOD is a new Unit.  Contributions began in 2018</t>
        </r>
      </text>
    </comment>
    <comment ref="HPB19" authorId="0" shapeId="0" xr:uid="{481A2F5C-72C9-4F56-998F-FADBE29825CD}">
      <text>
        <r>
          <rPr>
            <b/>
            <sz val="9"/>
            <color indexed="81"/>
            <rFont val="Tahoma"/>
            <family val="2"/>
          </rPr>
          <t>Becky Dzingeleski:</t>
        </r>
        <r>
          <rPr>
            <sz val="9"/>
            <color indexed="81"/>
            <rFont val="Tahoma"/>
            <family val="2"/>
          </rPr>
          <t xml:space="preserve">
Per FOD is a new Unit.  Contributions began in 2018</t>
        </r>
      </text>
    </comment>
    <comment ref="HPF19" authorId="0" shapeId="0" xr:uid="{A690F8F2-6B11-47E0-A87A-FE248F315EAB}">
      <text>
        <r>
          <rPr>
            <b/>
            <sz val="9"/>
            <color indexed="81"/>
            <rFont val="Tahoma"/>
            <family val="2"/>
          </rPr>
          <t>Becky Dzingeleski:</t>
        </r>
        <r>
          <rPr>
            <sz val="9"/>
            <color indexed="81"/>
            <rFont val="Tahoma"/>
            <family val="2"/>
          </rPr>
          <t xml:space="preserve">
Per FOD is a new Unit.  Contributions began in 2018</t>
        </r>
      </text>
    </comment>
    <comment ref="HPJ19" authorId="0" shapeId="0" xr:uid="{27D9952C-4DD6-4842-948C-AD6C880AF38A}">
      <text>
        <r>
          <rPr>
            <b/>
            <sz val="9"/>
            <color indexed="81"/>
            <rFont val="Tahoma"/>
            <family val="2"/>
          </rPr>
          <t>Becky Dzingeleski:</t>
        </r>
        <r>
          <rPr>
            <sz val="9"/>
            <color indexed="81"/>
            <rFont val="Tahoma"/>
            <family val="2"/>
          </rPr>
          <t xml:space="preserve">
Per FOD is a new Unit.  Contributions began in 2018</t>
        </r>
      </text>
    </comment>
    <comment ref="HPN19" authorId="0" shapeId="0" xr:uid="{A5375FE3-0C29-4AE9-95EF-D20C4861938A}">
      <text>
        <r>
          <rPr>
            <b/>
            <sz val="9"/>
            <color indexed="81"/>
            <rFont val="Tahoma"/>
            <family val="2"/>
          </rPr>
          <t>Becky Dzingeleski:</t>
        </r>
        <r>
          <rPr>
            <sz val="9"/>
            <color indexed="81"/>
            <rFont val="Tahoma"/>
            <family val="2"/>
          </rPr>
          <t xml:space="preserve">
Per FOD is a new Unit.  Contributions began in 2018</t>
        </r>
      </text>
    </comment>
    <comment ref="HPR19" authorId="0" shapeId="0" xr:uid="{E1A5D002-4BC9-4A2D-AC1F-45C402602442}">
      <text>
        <r>
          <rPr>
            <b/>
            <sz val="9"/>
            <color indexed="81"/>
            <rFont val="Tahoma"/>
            <family val="2"/>
          </rPr>
          <t>Becky Dzingeleski:</t>
        </r>
        <r>
          <rPr>
            <sz val="9"/>
            <color indexed="81"/>
            <rFont val="Tahoma"/>
            <family val="2"/>
          </rPr>
          <t xml:space="preserve">
Per FOD is a new Unit.  Contributions began in 2018</t>
        </r>
      </text>
    </comment>
    <comment ref="HPV19" authorId="0" shapeId="0" xr:uid="{6CA8E7F9-8DE5-4C0B-A881-C97CEE5D5F73}">
      <text>
        <r>
          <rPr>
            <b/>
            <sz val="9"/>
            <color indexed="81"/>
            <rFont val="Tahoma"/>
            <family val="2"/>
          </rPr>
          <t>Becky Dzingeleski:</t>
        </r>
        <r>
          <rPr>
            <sz val="9"/>
            <color indexed="81"/>
            <rFont val="Tahoma"/>
            <family val="2"/>
          </rPr>
          <t xml:space="preserve">
Per FOD is a new Unit.  Contributions began in 2018</t>
        </r>
      </text>
    </comment>
    <comment ref="HPZ19" authorId="0" shapeId="0" xr:uid="{72628903-4178-4941-B6A1-48E406E995CC}">
      <text>
        <r>
          <rPr>
            <b/>
            <sz val="9"/>
            <color indexed="81"/>
            <rFont val="Tahoma"/>
            <family val="2"/>
          </rPr>
          <t>Becky Dzingeleski:</t>
        </r>
        <r>
          <rPr>
            <sz val="9"/>
            <color indexed="81"/>
            <rFont val="Tahoma"/>
            <family val="2"/>
          </rPr>
          <t xml:space="preserve">
Per FOD is a new Unit.  Contributions began in 2018</t>
        </r>
      </text>
    </comment>
    <comment ref="HQD19" authorId="0" shapeId="0" xr:uid="{05A5DF46-4C19-4BCF-A577-334631C1BDE1}">
      <text>
        <r>
          <rPr>
            <b/>
            <sz val="9"/>
            <color indexed="81"/>
            <rFont val="Tahoma"/>
            <family val="2"/>
          </rPr>
          <t>Becky Dzingeleski:</t>
        </r>
        <r>
          <rPr>
            <sz val="9"/>
            <color indexed="81"/>
            <rFont val="Tahoma"/>
            <family val="2"/>
          </rPr>
          <t xml:space="preserve">
Per FOD is a new Unit.  Contributions began in 2018</t>
        </r>
      </text>
    </comment>
    <comment ref="HQH19" authorId="0" shapeId="0" xr:uid="{6F309CC3-4368-4C73-86E7-6CA6284398AD}">
      <text>
        <r>
          <rPr>
            <b/>
            <sz val="9"/>
            <color indexed="81"/>
            <rFont val="Tahoma"/>
            <family val="2"/>
          </rPr>
          <t>Becky Dzingeleski:</t>
        </r>
        <r>
          <rPr>
            <sz val="9"/>
            <color indexed="81"/>
            <rFont val="Tahoma"/>
            <family val="2"/>
          </rPr>
          <t xml:space="preserve">
Per FOD is a new Unit.  Contributions began in 2018</t>
        </r>
      </text>
    </comment>
    <comment ref="HQL19" authorId="0" shapeId="0" xr:uid="{FA24B0D2-838E-4B77-84EC-9337D4233A85}">
      <text>
        <r>
          <rPr>
            <b/>
            <sz val="9"/>
            <color indexed="81"/>
            <rFont val="Tahoma"/>
            <family val="2"/>
          </rPr>
          <t>Becky Dzingeleski:</t>
        </r>
        <r>
          <rPr>
            <sz val="9"/>
            <color indexed="81"/>
            <rFont val="Tahoma"/>
            <family val="2"/>
          </rPr>
          <t xml:space="preserve">
Per FOD is a new Unit.  Contributions began in 2018</t>
        </r>
      </text>
    </comment>
    <comment ref="HQP19" authorId="0" shapeId="0" xr:uid="{5AB5CB7C-3922-41EB-90AC-A4D60A88ED6B}">
      <text>
        <r>
          <rPr>
            <b/>
            <sz val="9"/>
            <color indexed="81"/>
            <rFont val="Tahoma"/>
            <family val="2"/>
          </rPr>
          <t>Becky Dzingeleski:</t>
        </r>
        <r>
          <rPr>
            <sz val="9"/>
            <color indexed="81"/>
            <rFont val="Tahoma"/>
            <family val="2"/>
          </rPr>
          <t xml:space="preserve">
Per FOD is a new Unit.  Contributions began in 2018</t>
        </r>
      </text>
    </comment>
    <comment ref="HQT19" authorId="0" shapeId="0" xr:uid="{80B7F169-AF16-43AE-8457-F797DCAD409C}">
      <text>
        <r>
          <rPr>
            <b/>
            <sz val="9"/>
            <color indexed="81"/>
            <rFont val="Tahoma"/>
            <family val="2"/>
          </rPr>
          <t>Becky Dzingeleski:</t>
        </r>
        <r>
          <rPr>
            <sz val="9"/>
            <color indexed="81"/>
            <rFont val="Tahoma"/>
            <family val="2"/>
          </rPr>
          <t xml:space="preserve">
Per FOD is a new Unit.  Contributions began in 2018</t>
        </r>
      </text>
    </comment>
    <comment ref="HQX19" authorId="0" shapeId="0" xr:uid="{566C5CA6-46DF-46BC-B909-06CCDA748274}">
      <text>
        <r>
          <rPr>
            <b/>
            <sz val="9"/>
            <color indexed="81"/>
            <rFont val="Tahoma"/>
            <family val="2"/>
          </rPr>
          <t>Becky Dzingeleski:</t>
        </r>
        <r>
          <rPr>
            <sz val="9"/>
            <color indexed="81"/>
            <rFont val="Tahoma"/>
            <family val="2"/>
          </rPr>
          <t xml:space="preserve">
Per FOD is a new Unit.  Contributions began in 2018</t>
        </r>
      </text>
    </comment>
    <comment ref="HRB19" authorId="0" shapeId="0" xr:uid="{A9511B70-D8E7-4771-AB23-7662499121FC}">
      <text>
        <r>
          <rPr>
            <b/>
            <sz val="9"/>
            <color indexed="81"/>
            <rFont val="Tahoma"/>
            <family val="2"/>
          </rPr>
          <t>Becky Dzingeleski:</t>
        </r>
        <r>
          <rPr>
            <sz val="9"/>
            <color indexed="81"/>
            <rFont val="Tahoma"/>
            <family val="2"/>
          </rPr>
          <t xml:space="preserve">
Per FOD is a new Unit.  Contributions began in 2018</t>
        </r>
      </text>
    </comment>
    <comment ref="HRF19" authorId="0" shapeId="0" xr:uid="{61C92F9C-7853-4E0A-BA82-FEDB722091AA}">
      <text>
        <r>
          <rPr>
            <b/>
            <sz val="9"/>
            <color indexed="81"/>
            <rFont val="Tahoma"/>
            <family val="2"/>
          </rPr>
          <t>Becky Dzingeleski:</t>
        </r>
        <r>
          <rPr>
            <sz val="9"/>
            <color indexed="81"/>
            <rFont val="Tahoma"/>
            <family val="2"/>
          </rPr>
          <t xml:space="preserve">
Per FOD is a new Unit.  Contributions began in 2018</t>
        </r>
      </text>
    </comment>
    <comment ref="HRJ19" authorId="0" shapeId="0" xr:uid="{6BE3A212-FB4D-4FA2-8556-6024570A87E8}">
      <text>
        <r>
          <rPr>
            <b/>
            <sz val="9"/>
            <color indexed="81"/>
            <rFont val="Tahoma"/>
            <family val="2"/>
          </rPr>
          <t>Becky Dzingeleski:</t>
        </r>
        <r>
          <rPr>
            <sz val="9"/>
            <color indexed="81"/>
            <rFont val="Tahoma"/>
            <family val="2"/>
          </rPr>
          <t xml:space="preserve">
Per FOD is a new Unit.  Contributions began in 2018</t>
        </r>
      </text>
    </comment>
    <comment ref="HRN19" authorId="0" shapeId="0" xr:uid="{0E35B441-4E0D-49AB-8CBE-24ADA8C38894}">
      <text>
        <r>
          <rPr>
            <b/>
            <sz val="9"/>
            <color indexed="81"/>
            <rFont val="Tahoma"/>
            <family val="2"/>
          </rPr>
          <t>Becky Dzingeleski:</t>
        </r>
        <r>
          <rPr>
            <sz val="9"/>
            <color indexed="81"/>
            <rFont val="Tahoma"/>
            <family val="2"/>
          </rPr>
          <t xml:space="preserve">
Per FOD is a new Unit.  Contributions began in 2018</t>
        </r>
      </text>
    </comment>
    <comment ref="HRR19" authorId="0" shapeId="0" xr:uid="{7E30FC0E-A485-4F8A-A708-6B1CE8DE27B6}">
      <text>
        <r>
          <rPr>
            <b/>
            <sz val="9"/>
            <color indexed="81"/>
            <rFont val="Tahoma"/>
            <family val="2"/>
          </rPr>
          <t>Becky Dzingeleski:</t>
        </r>
        <r>
          <rPr>
            <sz val="9"/>
            <color indexed="81"/>
            <rFont val="Tahoma"/>
            <family val="2"/>
          </rPr>
          <t xml:space="preserve">
Per FOD is a new Unit.  Contributions began in 2018</t>
        </r>
      </text>
    </comment>
    <comment ref="HRV19" authorId="0" shapeId="0" xr:uid="{7D81A28E-616E-46C1-BBEA-45E2DAC59682}">
      <text>
        <r>
          <rPr>
            <b/>
            <sz val="9"/>
            <color indexed="81"/>
            <rFont val="Tahoma"/>
            <family val="2"/>
          </rPr>
          <t>Becky Dzingeleski:</t>
        </r>
        <r>
          <rPr>
            <sz val="9"/>
            <color indexed="81"/>
            <rFont val="Tahoma"/>
            <family val="2"/>
          </rPr>
          <t xml:space="preserve">
Per FOD is a new Unit.  Contributions began in 2018</t>
        </r>
      </text>
    </comment>
    <comment ref="HRZ19" authorId="0" shapeId="0" xr:uid="{1B4504E6-D5C1-45B8-A71B-3D98F290318E}">
      <text>
        <r>
          <rPr>
            <b/>
            <sz val="9"/>
            <color indexed="81"/>
            <rFont val="Tahoma"/>
            <family val="2"/>
          </rPr>
          <t>Becky Dzingeleski:</t>
        </r>
        <r>
          <rPr>
            <sz val="9"/>
            <color indexed="81"/>
            <rFont val="Tahoma"/>
            <family val="2"/>
          </rPr>
          <t xml:space="preserve">
Per FOD is a new Unit.  Contributions began in 2018</t>
        </r>
      </text>
    </comment>
    <comment ref="HSD19" authorId="0" shapeId="0" xr:uid="{09C501E7-7E24-47B2-BD7E-45ADAEF6CBA4}">
      <text>
        <r>
          <rPr>
            <b/>
            <sz val="9"/>
            <color indexed="81"/>
            <rFont val="Tahoma"/>
            <family val="2"/>
          </rPr>
          <t>Becky Dzingeleski:</t>
        </r>
        <r>
          <rPr>
            <sz val="9"/>
            <color indexed="81"/>
            <rFont val="Tahoma"/>
            <family val="2"/>
          </rPr>
          <t xml:space="preserve">
Per FOD is a new Unit.  Contributions began in 2018</t>
        </r>
      </text>
    </comment>
    <comment ref="HSH19" authorId="0" shapeId="0" xr:uid="{C19B1E69-1F85-498D-A5E9-B56839FF84CF}">
      <text>
        <r>
          <rPr>
            <b/>
            <sz val="9"/>
            <color indexed="81"/>
            <rFont val="Tahoma"/>
            <family val="2"/>
          </rPr>
          <t>Becky Dzingeleski:</t>
        </r>
        <r>
          <rPr>
            <sz val="9"/>
            <color indexed="81"/>
            <rFont val="Tahoma"/>
            <family val="2"/>
          </rPr>
          <t xml:space="preserve">
Per FOD is a new Unit.  Contributions began in 2018</t>
        </r>
      </text>
    </comment>
    <comment ref="HSL19" authorId="0" shapeId="0" xr:uid="{E283F4B2-5FA8-4E5F-8DA3-96304FDF8B19}">
      <text>
        <r>
          <rPr>
            <b/>
            <sz val="9"/>
            <color indexed="81"/>
            <rFont val="Tahoma"/>
            <family val="2"/>
          </rPr>
          <t>Becky Dzingeleski:</t>
        </r>
        <r>
          <rPr>
            <sz val="9"/>
            <color indexed="81"/>
            <rFont val="Tahoma"/>
            <family val="2"/>
          </rPr>
          <t xml:space="preserve">
Per FOD is a new Unit.  Contributions began in 2018</t>
        </r>
      </text>
    </comment>
    <comment ref="HSP19" authorId="0" shapeId="0" xr:uid="{424563C8-C217-4334-88F9-0CABE2A35062}">
      <text>
        <r>
          <rPr>
            <b/>
            <sz val="9"/>
            <color indexed="81"/>
            <rFont val="Tahoma"/>
            <family val="2"/>
          </rPr>
          <t>Becky Dzingeleski:</t>
        </r>
        <r>
          <rPr>
            <sz val="9"/>
            <color indexed="81"/>
            <rFont val="Tahoma"/>
            <family val="2"/>
          </rPr>
          <t xml:space="preserve">
Per FOD is a new Unit.  Contributions began in 2018</t>
        </r>
      </text>
    </comment>
    <comment ref="HST19" authorId="0" shapeId="0" xr:uid="{E3E64920-8848-49A0-B43C-66DE1D7FD8E7}">
      <text>
        <r>
          <rPr>
            <b/>
            <sz val="9"/>
            <color indexed="81"/>
            <rFont val="Tahoma"/>
            <family val="2"/>
          </rPr>
          <t>Becky Dzingeleski:</t>
        </r>
        <r>
          <rPr>
            <sz val="9"/>
            <color indexed="81"/>
            <rFont val="Tahoma"/>
            <family val="2"/>
          </rPr>
          <t xml:space="preserve">
Per FOD is a new Unit.  Contributions began in 2018</t>
        </r>
      </text>
    </comment>
    <comment ref="HSX19" authorId="0" shapeId="0" xr:uid="{5D953663-B587-4A12-9CDB-5E18AD666BE3}">
      <text>
        <r>
          <rPr>
            <b/>
            <sz val="9"/>
            <color indexed="81"/>
            <rFont val="Tahoma"/>
            <family val="2"/>
          </rPr>
          <t>Becky Dzingeleski:</t>
        </r>
        <r>
          <rPr>
            <sz val="9"/>
            <color indexed="81"/>
            <rFont val="Tahoma"/>
            <family val="2"/>
          </rPr>
          <t xml:space="preserve">
Per FOD is a new Unit.  Contributions began in 2018</t>
        </r>
      </text>
    </comment>
    <comment ref="HTB19" authorId="0" shapeId="0" xr:uid="{FE8ECE63-C4D1-48D4-B063-AB489464E7F6}">
      <text>
        <r>
          <rPr>
            <b/>
            <sz val="9"/>
            <color indexed="81"/>
            <rFont val="Tahoma"/>
            <family val="2"/>
          </rPr>
          <t>Becky Dzingeleski:</t>
        </r>
        <r>
          <rPr>
            <sz val="9"/>
            <color indexed="81"/>
            <rFont val="Tahoma"/>
            <family val="2"/>
          </rPr>
          <t xml:space="preserve">
Per FOD is a new Unit.  Contributions began in 2018</t>
        </r>
      </text>
    </comment>
    <comment ref="HTF19" authorId="0" shapeId="0" xr:uid="{E02F0EA6-ECC6-4DF9-872A-868BD80BC12A}">
      <text>
        <r>
          <rPr>
            <b/>
            <sz val="9"/>
            <color indexed="81"/>
            <rFont val="Tahoma"/>
            <family val="2"/>
          </rPr>
          <t>Becky Dzingeleski:</t>
        </r>
        <r>
          <rPr>
            <sz val="9"/>
            <color indexed="81"/>
            <rFont val="Tahoma"/>
            <family val="2"/>
          </rPr>
          <t xml:space="preserve">
Per FOD is a new Unit.  Contributions began in 2018</t>
        </r>
      </text>
    </comment>
    <comment ref="HTJ19" authorId="0" shapeId="0" xr:uid="{12E4C6F6-5468-4C3C-A1AF-FECB72C8BB8B}">
      <text>
        <r>
          <rPr>
            <b/>
            <sz val="9"/>
            <color indexed="81"/>
            <rFont val="Tahoma"/>
            <family val="2"/>
          </rPr>
          <t>Becky Dzingeleski:</t>
        </r>
        <r>
          <rPr>
            <sz val="9"/>
            <color indexed="81"/>
            <rFont val="Tahoma"/>
            <family val="2"/>
          </rPr>
          <t xml:space="preserve">
Per FOD is a new Unit.  Contributions began in 2018</t>
        </r>
      </text>
    </comment>
    <comment ref="HTN19" authorId="0" shapeId="0" xr:uid="{E8E38143-211A-466B-9A2A-D592237DAC8B}">
      <text>
        <r>
          <rPr>
            <b/>
            <sz val="9"/>
            <color indexed="81"/>
            <rFont val="Tahoma"/>
            <family val="2"/>
          </rPr>
          <t>Becky Dzingeleski:</t>
        </r>
        <r>
          <rPr>
            <sz val="9"/>
            <color indexed="81"/>
            <rFont val="Tahoma"/>
            <family val="2"/>
          </rPr>
          <t xml:space="preserve">
Per FOD is a new Unit.  Contributions began in 2018</t>
        </r>
      </text>
    </comment>
    <comment ref="HTR19" authorId="0" shapeId="0" xr:uid="{98087D23-0641-48DE-B876-E5665886A1CC}">
      <text>
        <r>
          <rPr>
            <b/>
            <sz val="9"/>
            <color indexed="81"/>
            <rFont val="Tahoma"/>
            <family val="2"/>
          </rPr>
          <t>Becky Dzingeleski:</t>
        </r>
        <r>
          <rPr>
            <sz val="9"/>
            <color indexed="81"/>
            <rFont val="Tahoma"/>
            <family val="2"/>
          </rPr>
          <t xml:space="preserve">
Per FOD is a new Unit.  Contributions began in 2018</t>
        </r>
      </text>
    </comment>
    <comment ref="HTV19" authorId="0" shapeId="0" xr:uid="{8180F530-9FD6-4392-B046-5BACA72C3960}">
      <text>
        <r>
          <rPr>
            <b/>
            <sz val="9"/>
            <color indexed="81"/>
            <rFont val="Tahoma"/>
            <family val="2"/>
          </rPr>
          <t>Becky Dzingeleski:</t>
        </r>
        <r>
          <rPr>
            <sz val="9"/>
            <color indexed="81"/>
            <rFont val="Tahoma"/>
            <family val="2"/>
          </rPr>
          <t xml:space="preserve">
Per FOD is a new Unit.  Contributions began in 2018</t>
        </r>
      </text>
    </comment>
    <comment ref="HTZ19" authorId="0" shapeId="0" xr:uid="{67C3B03E-F06C-41AD-9144-B85E163BB6C0}">
      <text>
        <r>
          <rPr>
            <b/>
            <sz val="9"/>
            <color indexed="81"/>
            <rFont val="Tahoma"/>
            <family val="2"/>
          </rPr>
          <t>Becky Dzingeleski:</t>
        </r>
        <r>
          <rPr>
            <sz val="9"/>
            <color indexed="81"/>
            <rFont val="Tahoma"/>
            <family val="2"/>
          </rPr>
          <t xml:space="preserve">
Per FOD is a new Unit.  Contributions began in 2018</t>
        </r>
      </text>
    </comment>
    <comment ref="HUD19" authorId="0" shapeId="0" xr:uid="{93918FF5-C105-429C-BBB9-EFD2DD247F7A}">
      <text>
        <r>
          <rPr>
            <b/>
            <sz val="9"/>
            <color indexed="81"/>
            <rFont val="Tahoma"/>
            <family val="2"/>
          </rPr>
          <t>Becky Dzingeleski:</t>
        </r>
        <r>
          <rPr>
            <sz val="9"/>
            <color indexed="81"/>
            <rFont val="Tahoma"/>
            <family val="2"/>
          </rPr>
          <t xml:space="preserve">
Per FOD is a new Unit.  Contributions began in 2018</t>
        </r>
      </text>
    </comment>
    <comment ref="HUH19" authorId="0" shapeId="0" xr:uid="{37444982-EF85-4B5A-B55B-814BA009ACC7}">
      <text>
        <r>
          <rPr>
            <b/>
            <sz val="9"/>
            <color indexed="81"/>
            <rFont val="Tahoma"/>
            <family val="2"/>
          </rPr>
          <t>Becky Dzingeleski:</t>
        </r>
        <r>
          <rPr>
            <sz val="9"/>
            <color indexed="81"/>
            <rFont val="Tahoma"/>
            <family val="2"/>
          </rPr>
          <t xml:space="preserve">
Per FOD is a new Unit.  Contributions began in 2018</t>
        </r>
      </text>
    </comment>
    <comment ref="HUL19" authorId="0" shapeId="0" xr:uid="{6E64BCDB-A62B-4248-8475-6B4452762611}">
      <text>
        <r>
          <rPr>
            <b/>
            <sz val="9"/>
            <color indexed="81"/>
            <rFont val="Tahoma"/>
            <family val="2"/>
          </rPr>
          <t>Becky Dzingeleski:</t>
        </r>
        <r>
          <rPr>
            <sz val="9"/>
            <color indexed="81"/>
            <rFont val="Tahoma"/>
            <family val="2"/>
          </rPr>
          <t xml:space="preserve">
Per FOD is a new Unit.  Contributions began in 2018</t>
        </r>
      </text>
    </comment>
    <comment ref="HUP19" authorId="0" shapeId="0" xr:uid="{5507A8F9-EA03-457D-9905-8A344BB3EF5B}">
      <text>
        <r>
          <rPr>
            <b/>
            <sz val="9"/>
            <color indexed="81"/>
            <rFont val="Tahoma"/>
            <family val="2"/>
          </rPr>
          <t>Becky Dzingeleski:</t>
        </r>
        <r>
          <rPr>
            <sz val="9"/>
            <color indexed="81"/>
            <rFont val="Tahoma"/>
            <family val="2"/>
          </rPr>
          <t xml:space="preserve">
Per FOD is a new Unit.  Contributions began in 2018</t>
        </r>
      </text>
    </comment>
    <comment ref="HUT19" authorId="0" shapeId="0" xr:uid="{B48485DB-6EA5-4E9D-96A8-DD84FD345358}">
      <text>
        <r>
          <rPr>
            <b/>
            <sz val="9"/>
            <color indexed="81"/>
            <rFont val="Tahoma"/>
            <family val="2"/>
          </rPr>
          <t>Becky Dzingeleski:</t>
        </r>
        <r>
          <rPr>
            <sz val="9"/>
            <color indexed="81"/>
            <rFont val="Tahoma"/>
            <family val="2"/>
          </rPr>
          <t xml:space="preserve">
Per FOD is a new Unit.  Contributions began in 2018</t>
        </r>
      </text>
    </comment>
    <comment ref="HUX19" authorId="0" shapeId="0" xr:uid="{E8D1B1F7-0004-4943-9F9D-09C3FF499E96}">
      <text>
        <r>
          <rPr>
            <b/>
            <sz val="9"/>
            <color indexed="81"/>
            <rFont val="Tahoma"/>
            <family val="2"/>
          </rPr>
          <t>Becky Dzingeleski:</t>
        </r>
        <r>
          <rPr>
            <sz val="9"/>
            <color indexed="81"/>
            <rFont val="Tahoma"/>
            <family val="2"/>
          </rPr>
          <t xml:space="preserve">
Per FOD is a new Unit.  Contributions began in 2018</t>
        </r>
      </text>
    </comment>
    <comment ref="HVB19" authorId="0" shapeId="0" xr:uid="{FE478387-B340-4BA8-9907-94F174596AE3}">
      <text>
        <r>
          <rPr>
            <b/>
            <sz val="9"/>
            <color indexed="81"/>
            <rFont val="Tahoma"/>
            <family val="2"/>
          </rPr>
          <t>Becky Dzingeleski:</t>
        </r>
        <r>
          <rPr>
            <sz val="9"/>
            <color indexed="81"/>
            <rFont val="Tahoma"/>
            <family val="2"/>
          </rPr>
          <t xml:space="preserve">
Per FOD is a new Unit.  Contributions began in 2018</t>
        </r>
      </text>
    </comment>
    <comment ref="HVF19" authorId="0" shapeId="0" xr:uid="{B8BEE811-A6AC-4005-AC85-F32C3F56F8FB}">
      <text>
        <r>
          <rPr>
            <b/>
            <sz val="9"/>
            <color indexed="81"/>
            <rFont val="Tahoma"/>
            <family val="2"/>
          </rPr>
          <t>Becky Dzingeleski:</t>
        </r>
        <r>
          <rPr>
            <sz val="9"/>
            <color indexed="81"/>
            <rFont val="Tahoma"/>
            <family val="2"/>
          </rPr>
          <t xml:space="preserve">
Per FOD is a new Unit.  Contributions began in 2018</t>
        </r>
      </text>
    </comment>
    <comment ref="HVJ19" authorId="0" shapeId="0" xr:uid="{C21E090D-4EA6-4350-A707-B6D47A59168A}">
      <text>
        <r>
          <rPr>
            <b/>
            <sz val="9"/>
            <color indexed="81"/>
            <rFont val="Tahoma"/>
            <family val="2"/>
          </rPr>
          <t>Becky Dzingeleski:</t>
        </r>
        <r>
          <rPr>
            <sz val="9"/>
            <color indexed="81"/>
            <rFont val="Tahoma"/>
            <family val="2"/>
          </rPr>
          <t xml:space="preserve">
Per FOD is a new Unit.  Contributions began in 2018</t>
        </r>
      </text>
    </comment>
    <comment ref="HVN19" authorId="0" shapeId="0" xr:uid="{54935ED2-EEE9-45F6-ABA0-CCD4261B690D}">
      <text>
        <r>
          <rPr>
            <b/>
            <sz val="9"/>
            <color indexed="81"/>
            <rFont val="Tahoma"/>
            <family val="2"/>
          </rPr>
          <t>Becky Dzingeleski:</t>
        </r>
        <r>
          <rPr>
            <sz val="9"/>
            <color indexed="81"/>
            <rFont val="Tahoma"/>
            <family val="2"/>
          </rPr>
          <t xml:space="preserve">
Per FOD is a new Unit.  Contributions began in 2018</t>
        </r>
      </text>
    </comment>
    <comment ref="HVR19" authorId="0" shapeId="0" xr:uid="{DEADBC3F-4085-4BA1-983F-5107381D9DE7}">
      <text>
        <r>
          <rPr>
            <b/>
            <sz val="9"/>
            <color indexed="81"/>
            <rFont val="Tahoma"/>
            <family val="2"/>
          </rPr>
          <t>Becky Dzingeleski:</t>
        </r>
        <r>
          <rPr>
            <sz val="9"/>
            <color indexed="81"/>
            <rFont val="Tahoma"/>
            <family val="2"/>
          </rPr>
          <t xml:space="preserve">
Per FOD is a new Unit.  Contributions began in 2018</t>
        </r>
      </text>
    </comment>
    <comment ref="HVV19" authorId="0" shapeId="0" xr:uid="{48DD043F-A7FF-4DDA-80FA-A119F998E396}">
      <text>
        <r>
          <rPr>
            <b/>
            <sz val="9"/>
            <color indexed="81"/>
            <rFont val="Tahoma"/>
            <family val="2"/>
          </rPr>
          <t>Becky Dzingeleski:</t>
        </r>
        <r>
          <rPr>
            <sz val="9"/>
            <color indexed="81"/>
            <rFont val="Tahoma"/>
            <family val="2"/>
          </rPr>
          <t xml:space="preserve">
Per FOD is a new Unit.  Contributions began in 2018</t>
        </r>
      </text>
    </comment>
    <comment ref="HVZ19" authorId="0" shapeId="0" xr:uid="{D6676825-9F91-4682-A4CE-A2F45AF7A0C6}">
      <text>
        <r>
          <rPr>
            <b/>
            <sz val="9"/>
            <color indexed="81"/>
            <rFont val="Tahoma"/>
            <family val="2"/>
          </rPr>
          <t>Becky Dzingeleski:</t>
        </r>
        <r>
          <rPr>
            <sz val="9"/>
            <color indexed="81"/>
            <rFont val="Tahoma"/>
            <family val="2"/>
          </rPr>
          <t xml:space="preserve">
Per FOD is a new Unit.  Contributions began in 2018</t>
        </r>
      </text>
    </comment>
    <comment ref="HWD19" authorId="0" shapeId="0" xr:uid="{A1D54234-60EF-4734-A37E-6C7AD6C82F37}">
      <text>
        <r>
          <rPr>
            <b/>
            <sz val="9"/>
            <color indexed="81"/>
            <rFont val="Tahoma"/>
            <family val="2"/>
          </rPr>
          <t>Becky Dzingeleski:</t>
        </r>
        <r>
          <rPr>
            <sz val="9"/>
            <color indexed="81"/>
            <rFont val="Tahoma"/>
            <family val="2"/>
          </rPr>
          <t xml:space="preserve">
Per FOD is a new Unit.  Contributions began in 2018</t>
        </r>
      </text>
    </comment>
    <comment ref="HWH19" authorId="0" shapeId="0" xr:uid="{E001CA60-E2A2-4896-98EA-CB1543E866F3}">
      <text>
        <r>
          <rPr>
            <b/>
            <sz val="9"/>
            <color indexed="81"/>
            <rFont val="Tahoma"/>
            <family val="2"/>
          </rPr>
          <t>Becky Dzingeleski:</t>
        </r>
        <r>
          <rPr>
            <sz val="9"/>
            <color indexed="81"/>
            <rFont val="Tahoma"/>
            <family val="2"/>
          </rPr>
          <t xml:space="preserve">
Per FOD is a new Unit.  Contributions began in 2018</t>
        </r>
      </text>
    </comment>
    <comment ref="HWL19" authorId="0" shapeId="0" xr:uid="{231D74B4-EA7A-40C1-8162-E189D09B0298}">
      <text>
        <r>
          <rPr>
            <b/>
            <sz val="9"/>
            <color indexed="81"/>
            <rFont val="Tahoma"/>
            <family val="2"/>
          </rPr>
          <t>Becky Dzingeleski:</t>
        </r>
        <r>
          <rPr>
            <sz val="9"/>
            <color indexed="81"/>
            <rFont val="Tahoma"/>
            <family val="2"/>
          </rPr>
          <t xml:space="preserve">
Per FOD is a new Unit.  Contributions began in 2018</t>
        </r>
      </text>
    </comment>
    <comment ref="HWP19" authorId="0" shapeId="0" xr:uid="{E7015F2A-FE2C-44B0-B654-57CD067F4230}">
      <text>
        <r>
          <rPr>
            <b/>
            <sz val="9"/>
            <color indexed="81"/>
            <rFont val="Tahoma"/>
            <family val="2"/>
          </rPr>
          <t>Becky Dzingeleski:</t>
        </r>
        <r>
          <rPr>
            <sz val="9"/>
            <color indexed="81"/>
            <rFont val="Tahoma"/>
            <family val="2"/>
          </rPr>
          <t xml:space="preserve">
Per FOD is a new Unit.  Contributions began in 2018</t>
        </r>
      </text>
    </comment>
    <comment ref="HWT19" authorId="0" shapeId="0" xr:uid="{F31CD66E-7416-4473-81D1-040B2B18AE80}">
      <text>
        <r>
          <rPr>
            <b/>
            <sz val="9"/>
            <color indexed="81"/>
            <rFont val="Tahoma"/>
            <family val="2"/>
          </rPr>
          <t>Becky Dzingeleski:</t>
        </r>
        <r>
          <rPr>
            <sz val="9"/>
            <color indexed="81"/>
            <rFont val="Tahoma"/>
            <family val="2"/>
          </rPr>
          <t xml:space="preserve">
Per FOD is a new Unit.  Contributions began in 2018</t>
        </r>
      </text>
    </comment>
    <comment ref="HWX19" authorId="0" shapeId="0" xr:uid="{95DDDB3B-42F4-4F4E-A7CA-CD0FC1D9A9C6}">
      <text>
        <r>
          <rPr>
            <b/>
            <sz val="9"/>
            <color indexed="81"/>
            <rFont val="Tahoma"/>
            <family val="2"/>
          </rPr>
          <t>Becky Dzingeleski:</t>
        </r>
        <r>
          <rPr>
            <sz val="9"/>
            <color indexed="81"/>
            <rFont val="Tahoma"/>
            <family val="2"/>
          </rPr>
          <t xml:space="preserve">
Per FOD is a new Unit.  Contributions began in 2018</t>
        </r>
      </text>
    </comment>
    <comment ref="HXB19" authorId="0" shapeId="0" xr:uid="{1F4231A0-D233-49B4-8198-A2BA0E8030B9}">
      <text>
        <r>
          <rPr>
            <b/>
            <sz val="9"/>
            <color indexed="81"/>
            <rFont val="Tahoma"/>
            <family val="2"/>
          </rPr>
          <t>Becky Dzingeleski:</t>
        </r>
        <r>
          <rPr>
            <sz val="9"/>
            <color indexed="81"/>
            <rFont val="Tahoma"/>
            <family val="2"/>
          </rPr>
          <t xml:space="preserve">
Per FOD is a new Unit.  Contributions began in 2018</t>
        </r>
      </text>
    </comment>
    <comment ref="HXF19" authorId="0" shapeId="0" xr:uid="{B270D0B6-378D-43F0-B6F7-21ECBDBB6A4F}">
      <text>
        <r>
          <rPr>
            <b/>
            <sz val="9"/>
            <color indexed="81"/>
            <rFont val="Tahoma"/>
            <family val="2"/>
          </rPr>
          <t>Becky Dzingeleski:</t>
        </r>
        <r>
          <rPr>
            <sz val="9"/>
            <color indexed="81"/>
            <rFont val="Tahoma"/>
            <family val="2"/>
          </rPr>
          <t xml:space="preserve">
Per FOD is a new Unit.  Contributions began in 2018</t>
        </r>
      </text>
    </comment>
    <comment ref="HXJ19" authorId="0" shapeId="0" xr:uid="{5AF4F83D-A882-46D5-9513-95C0CECF6498}">
      <text>
        <r>
          <rPr>
            <b/>
            <sz val="9"/>
            <color indexed="81"/>
            <rFont val="Tahoma"/>
            <family val="2"/>
          </rPr>
          <t>Becky Dzingeleski:</t>
        </r>
        <r>
          <rPr>
            <sz val="9"/>
            <color indexed="81"/>
            <rFont val="Tahoma"/>
            <family val="2"/>
          </rPr>
          <t xml:space="preserve">
Per FOD is a new Unit.  Contributions began in 2018</t>
        </r>
      </text>
    </comment>
    <comment ref="HXN19" authorId="0" shapeId="0" xr:uid="{DFEB610C-B58A-49A8-83D0-4CEE610E94EC}">
      <text>
        <r>
          <rPr>
            <b/>
            <sz val="9"/>
            <color indexed="81"/>
            <rFont val="Tahoma"/>
            <family val="2"/>
          </rPr>
          <t>Becky Dzingeleski:</t>
        </r>
        <r>
          <rPr>
            <sz val="9"/>
            <color indexed="81"/>
            <rFont val="Tahoma"/>
            <family val="2"/>
          </rPr>
          <t xml:space="preserve">
Per FOD is a new Unit.  Contributions began in 2018</t>
        </r>
      </text>
    </comment>
    <comment ref="HXR19" authorId="0" shapeId="0" xr:uid="{B507B282-22A8-4342-8179-AB1EAE335174}">
      <text>
        <r>
          <rPr>
            <b/>
            <sz val="9"/>
            <color indexed="81"/>
            <rFont val="Tahoma"/>
            <family val="2"/>
          </rPr>
          <t>Becky Dzingeleski:</t>
        </r>
        <r>
          <rPr>
            <sz val="9"/>
            <color indexed="81"/>
            <rFont val="Tahoma"/>
            <family val="2"/>
          </rPr>
          <t xml:space="preserve">
Per FOD is a new Unit.  Contributions began in 2018</t>
        </r>
      </text>
    </comment>
    <comment ref="HXV19" authorId="0" shapeId="0" xr:uid="{EE83526C-D05A-4383-ABB1-F1EE8189DE3F}">
      <text>
        <r>
          <rPr>
            <b/>
            <sz val="9"/>
            <color indexed="81"/>
            <rFont val="Tahoma"/>
            <family val="2"/>
          </rPr>
          <t>Becky Dzingeleski:</t>
        </r>
        <r>
          <rPr>
            <sz val="9"/>
            <color indexed="81"/>
            <rFont val="Tahoma"/>
            <family val="2"/>
          </rPr>
          <t xml:space="preserve">
Per FOD is a new Unit.  Contributions began in 2018</t>
        </r>
      </text>
    </comment>
    <comment ref="HXZ19" authorId="0" shapeId="0" xr:uid="{AE60A246-EFC0-4DDD-A8A9-461D5CB19E64}">
      <text>
        <r>
          <rPr>
            <b/>
            <sz val="9"/>
            <color indexed="81"/>
            <rFont val="Tahoma"/>
            <family val="2"/>
          </rPr>
          <t>Becky Dzingeleski:</t>
        </r>
        <r>
          <rPr>
            <sz val="9"/>
            <color indexed="81"/>
            <rFont val="Tahoma"/>
            <family val="2"/>
          </rPr>
          <t xml:space="preserve">
Per FOD is a new Unit.  Contributions began in 2018</t>
        </r>
      </text>
    </comment>
    <comment ref="HYD19" authorId="0" shapeId="0" xr:uid="{4D22E998-0863-48C7-86DF-D0CEB4486F46}">
      <text>
        <r>
          <rPr>
            <b/>
            <sz val="9"/>
            <color indexed="81"/>
            <rFont val="Tahoma"/>
            <family val="2"/>
          </rPr>
          <t>Becky Dzingeleski:</t>
        </r>
        <r>
          <rPr>
            <sz val="9"/>
            <color indexed="81"/>
            <rFont val="Tahoma"/>
            <family val="2"/>
          </rPr>
          <t xml:space="preserve">
Per FOD is a new Unit.  Contributions began in 2018</t>
        </r>
      </text>
    </comment>
    <comment ref="HYH19" authorId="0" shapeId="0" xr:uid="{7EB5F981-3676-4C36-B7AE-6708DB82D9AD}">
      <text>
        <r>
          <rPr>
            <b/>
            <sz val="9"/>
            <color indexed="81"/>
            <rFont val="Tahoma"/>
            <family val="2"/>
          </rPr>
          <t>Becky Dzingeleski:</t>
        </r>
        <r>
          <rPr>
            <sz val="9"/>
            <color indexed="81"/>
            <rFont val="Tahoma"/>
            <family val="2"/>
          </rPr>
          <t xml:space="preserve">
Per FOD is a new Unit.  Contributions began in 2018</t>
        </r>
      </text>
    </comment>
    <comment ref="HYL19" authorId="0" shapeId="0" xr:uid="{66E888E3-66BC-4D99-A0AF-CFA259603737}">
      <text>
        <r>
          <rPr>
            <b/>
            <sz val="9"/>
            <color indexed="81"/>
            <rFont val="Tahoma"/>
            <family val="2"/>
          </rPr>
          <t>Becky Dzingeleski:</t>
        </r>
        <r>
          <rPr>
            <sz val="9"/>
            <color indexed="81"/>
            <rFont val="Tahoma"/>
            <family val="2"/>
          </rPr>
          <t xml:space="preserve">
Per FOD is a new Unit.  Contributions began in 2018</t>
        </r>
      </text>
    </comment>
    <comment ref="HYP19" authorId="0" shapeId="0" xr:uid="{7F626BC1-E47C-4E69-AB61-57B0C4D868DF}">
      <text>
        <r>
          <rPr>
            <b/>
            <sz val="9"/>
            <color indexed="81"/>
            <rFont val="Tahoma"/>
            <family val="2"/>
          </rPr>
          <t>Becky Dzingeleski:</t>
        </r>
        <r>
          <rPr>
            <sz val="9"/>
            <color indexed="81"/>
            <rFont val="Tahoma"/>
            <family val="2"/>
          </rPr>
          <t xml:space="preserve">
Per FOD is a new Unit.  Contributions began in 2018</t>
        </r>
      </text>
    </comment>
    <comment ref="HYT19" authorId="0" shapeId="0" xr:uid="{13451963-4E99-48B0-88F5-DCC809D2BCA1}">
      <text>
        <r>
          <rPr>
            <b/>
            <sz val="9"/>
            <color indexed="81"/>
            <rFont val="Tahoma"/>
            <family val="2"/>
          </rPr>
          <t>Becky Dzingeleski:</t>
        </r>
        <r>
          <rPr>
            <sz val="9"/>
            <color indexed="81"/>
            <rFont val="Tahoma"/>
            <family val="2"/>
          </rPr>
          <t xml:space="preserve">
Per FOD is a new Unit.  Contributions began in 2018</t>
        </r>
      </text>
    </comment>
    <comment ref="HYX19" authorId="0" shapeId="0" xr:uid="{835ADC96-AF6B-4DD2-A491-EC1E0E43CEB5}">
      <text>
        <r>
          <rPr>
            <b/>
            <sz val="9"/>
            <color indexed="81"/>
            <rFont val="Tahoma"/>
            <family val="2"/>
          </rPr>
          <t>Becky Dzingeleski:</t>
        </r>
        <r>
          <rPr>
            <sz val="9"/>
            <color indexed="81"/>
            <rFont val="Tahoma"/>
            <family val="2"/>
          </rPr>
          <t xml:space="preserve">
Per FOD is a new Unit.  Contributions began in 2018</t>
        </r>
      </text>
    </comment>
    <comment ref="HZB19" authorId="0" shapeId="0" xr:uid="{3E9224F7-117E-4D45-96DD-3048FA26D182}">
      <text>
        <r>
          <rPr>
            <b/>
            <sz val="9"/>
            <color indexed="81"/>
            <rFont val="Tahoma"/>
            <family val="2"/>
          </rPr>
          <t>Becky Dzingeleski:</t>
        </r>
        <r>
          <rPr>
            <sz val="9"/>
            <color indexed="81"/>
            <rFont val="Tahoma"/>
            <family val="2"/>
          </rPr>
          <t xml:space="preserve">
Per FOD is a new Unit.  Contributions began in 2018</t>
        </r>
      </text>
    </comment>
    <comment ref="HZF19" authorId="0" shapeId="0" xr:uid="{09966688-8E49-4AD0-B200-DFB4EFF351C6}">
      <text>
        <r>
          <rPr>
            <b/>
            <sz val="9"/>
            <color indexed="81"/>
            <rFont val="Tahoma"/>
            <family val="2"/>
          </rPr>
          <t>Becky Dzingeleski:</t>
        </r>
        <r>
          <rPr>
            <sz val="9"/>
            <color indexed="81"/>
            <rFont val="Tahoma"/>
            <family val="2"/>
          </rPr>
          <t xml:space="preserve">
Per FOD is a new Unit.  Contributions began in 2018</t>
        </r>
      </text>
    </comment>
    <comment ref="HZJ19" authorId="0" shapeId="0" xr:uid="{27CAF088-203E-4B98-BD85-F3F43725F0F0}">
      <text>
        <r>
          <rPr>
            <b/>
            <sz val="9"/>
            <color indexed="81"/>
            <rFont val="Tahoma"/>
            <family val="2"/>
          </rPr>
          <t>Becky Dzingeleski:</t>
        </r>
        <r>
          <rPr>
            <sz val="9"/>
            <color indexed="81"/>
            <rFont val="Tahoma"/>
            <family val="2"/>
          </rPr>
          <t xml:space="preserve">
Per FOD is a new Unit.  Contributions began in 2018</t>
        </r>
      </text>
    </comment>
    <comment ref="HZN19" authorId="0" shapeId="0" xr:uid="{A916E9EB-C4E8-4859-B7F9-439593D7A766}">
      <text>
        <r>
          <rPr>
            <b/>
            <sz val="9"/>
            <color indexed="81"/>
            <rFont val="Tahoma"/>
            <family val="2"/>
          </rPr>
          <t>Becky Dzingeleski:</t>
        </r>
        <r>
          <rPr>
            <sz val="9"/>
            <color indexed="81"/>
            <rFont val="Tahoma"/>
            <family val="2"/>
          </rPr>
          <t xml:space="preserve">
Per FOD is a new Unit.  Contributions began in 2018</t>
        </r>
      </text>
    </comment>
    <comment ref="HZR19" authorId="0" shapeId="0" xr:uid="{DD7910A1-C5CB-4128-AB69-FFFE41684A82}">
      <text>
        <r>
          <rPr>
            <b/>
            <sz val="9"/>
            <color indexed="81"/>
            <rFont val="Tahoma"/>
            <family val="2"/>
          </rPr>
          <t>Becky Dzingeleski:</t>
        </r>
        <r>
          <rPr>
            <sz val="9"/>
            <color indexed="81"/>
            <rFont val="Tahoma"/>
            <family val="2"/>
          </rPr>
          <t xml:space="preserve">
Per FOD is a new Unit.  Contributions began in 2018</t>
        </r>
      </text>
    </comment>
    <comment ref="HZV19" authorId="0" shapeId="0" xr:uid="{D4156C7A-DD6C-4E78-B5A8-253D0AC418B3}">
      <text>
        <r>
          <rPr>
            <b/>
            <sz val="9"/>
            <color indexed="81"/>
            <rFont val="Tahoma"/>
            <family val="2"/>
          </rPr>
          <t>Becky Dzingeleski:</t>
        </r>
        <r>
          <rPr>
            <sz val="9"/>
            <color indexed="81"/>
            <rFont val="Tahoma"/>
            <family val="2"/>
          </rPr>
          <t xml:space="preserve">
Per FOD is a new Unit.  Contributions began in 2018</t>
        </r>
      </text>
    </comment>
    <comment ref="HZZ19" authorId="0" shapeId="0" xr:uid="{83532210-05CF-4D14-91D8-C860F6BC5DD7}">
      <text>
        <r>
          <rPr>
            <b/>
            <sz val="9"/>
            <color indexed="81"/>
            <rFont val="Tahoma"/>
            <family val="2"/>
          </rPr>
          <t>Becky Dzingeleski:</t>
        </r>
        <r>
          <rPr>
            <sz val="9"/>
            <color indexed="81"/>
            <rFont val="Tahoma"/>
            <family val="2"/>
          </rPr>
          <t xml:space="preserve">
Per FOD is a new Unit.  Contributions began in 2018</t>
        </r>
      </text>
    </comment>
    <comment ref="IAD19" authorId="0" shapeId="0" xr:uid="{51BC73D2-1019-4B09-BBD6-7E4FE89AA793}">
      <text>
        <r>
          <rPr>
            <b/>
            <sz val="9"/>
            <color indexed="81"/>
            <rFont val="Tahoma"/>
            <family val="2"/>
          </rPr>
          <t>Becky Dzingeleski:</t>
        </r>
        <r>
          <rPr>
            <sz val="9"/>
            <color indexed="81"/>
            <rFont val="Tahoma"/>
            <family val="2"/>
          </rPr>
          <t xml:space="preserve">
Per FOD is a new Unit.  Contributions began in 2018</t>
        </r>
      </text>
    </comment>
    <comment ref="IAH19" authorId="0" shapeId="0" xr:uid="{531B6E4B-FF0A-4178-895E-13D17908F93F}">
      <text>
        <r>
          <rPr>
            <b/>
            <sz val="9"/>
            <color indexed="81"/>
            <rFont val="Tahoma"/>
            <family val="2"/>
          </rPr>
          <t>Becky Dzingeleski:</t>
        </r>
        <r>
          <rPr>
            <sz val="9"/>
            <color indexed="81"/>
            <rFont val="Tahoma"/>
            <family val="2"/>
          </rPr>
          <t xml:space="preserve">
Per FOD is a new Unit.  Contributions began in 2018</t>
        </r>
      </text>
    </comment>
    <comment ref="IAL19" authorId="0" shapeId="0" xr:uid="{A3211660-727F-4944-B5F8-2B3FDE2A8B85}">
      <text>
        <r>
          <rPr>
            <b/>
            <sz val="9"/>
            <color indexed="81"/>
            <rFont val="Tahoma"/>
            <family val="2"/>
          </rPr>
          <t>Becky Dzingeleski:</t>
        </r>
        <r>
          <rPr>
            <sz val="9"/>
            <color indexed="81"/>
            <rFont val="Tahoma"/>
            <family val="2"/>
          </rPr>
          <t xml:space="preserve">
Per FOD is a new Unit.  Contributions began in 2018</t>
        </r>
      </text>
    </comment>
    <comment ref="IAP19" authorId="0" shapeId="0" xr:uid="{4D60AC76-071C-40B1-AB22-697B38D9BA0E}">
      <text>
        <r>
          <rPr>
            <b/>
            <sz val="9"/>
            <color indexed="81"/>
            <rFont val="Tahoma"/>
            <family val="2"/>
          </rPr>
          <t>Becky Dzingeleski:</t>
        </r>
        <r>
          <rPr>
            <sz val="9"/>
            <color indexed="81"/>
            <rFont val="Tahoma"/>
            <family val="2"/>
          </rPr>
          <t xml:space="preserve">
Per FOD is a new Unit.  Contributions began in 2018</t>
        </r>
      </text>
    </comment>
    <comment ref="IAT19" authorId="0" shapeId="0" xr:uid="{79FAEE7F-E9FE-4B33-8A20-C0DDEF67BC00}">
      <text>
        <r>
          <rPr>
            <b/>
            <sz val="9"/>
            <color indexed="81"/>
            <rFont val="Tahoma"/>
            <family val="2"/>
          </rPr>
          <t>Becky Dzingeleski:</t>
        </r>
        <r>
          <rPr>
            <sz val="9"/>
            <color indexed="81"/>
            <rFont val="Tahoma"/>
            <family val="2"/>
          </rPr>
          <t xml:space="preserve">
Per FOD is a new Unit.  Contributions began in 2018</t>
        </r>
      </text>
    </comment>
    <comment ref="IAX19" authorId="0" shapeId="0" xr:uid="{448F6E6D-EFB3-4AC2-84A2-546F923D69DE}">
      <text>
        <r>
          <rPr>
            <b/>
            <sz val="9"/>
            <color indexed="81"/>
            <rFont val="Tahoma"/>
            <family val="2"/>
          </rPr>
          <t>Becky Dzingeleski:</t>
        </r>
        <r>
          <rPr>
            <sz val="9"/>
            <color indexed="81"/>
            <rFont val="Tahoma"/>
            <family val="2"/>
          </rPr>
          <t xml:space="preserve">
Per FOD is a new Unit.  Contributions began in 2018</t>
        </r>
      </text>
    </comment>
    <comment ref="IBB19" authorId="0" shapeId="0" xr:uid="{C57BE05D-7855-4FC4-9025-879FB5A3E107}">
      <text>
        <r>
          <rPr>
            <b/>
            <sz val="9"/>
            <color indexed="81"/>
            <rFont val="Tahoma"/>
            <family val="2"/>
          </rPr>
          <t>Becky Dzingeleski:</t>
        </r>
        <r>
          <rPr>
            <sz val="9"/>
            <color indexed="81"/>
            <rFont val="Tahoma"/>
            <family val="2"/>
          </rPr>
          <t xml:space="preserve">
Per FOD is a new Unit.  Contributions began in 2018</t>
        </r>
      </text>
    </comment>
    <comment ref="IBF19" authorId="0" shapeId="0" xr:uid="{7E8F2A72-A973-4944-B880-9AEDB0A4F864}">
      <text>
        <r>
          <rPr>
            <b/>
            <sz val="9"/>
            <color indexed="81"/>
            <rFont val="Tahoma"/>
            <family val="2"/>
          </rPr>
          <t>Becky Dzingeleski:</t>
        </r>
        <r>
          <rPr>
            <sz val="9"/>
            <color indexed="81"/>
            <rFont val="Tahoma"/>
            <family val="2"/>
          </rPr>
          <t xml:space="preserve">
Per FOD is a new Unit.  Contributions began in 2018</t>
        </r>
      </text>
    </comment>
    <comment ref="IBJ19" authorId="0" shapeId="0" xr:uid="{81DDCB4D-00AD-4102-A9FC-F1B760359F22}">
      <text>
        <r>
          <rPr>
            <b/>
            <sz val="9"/>
            <color indexed="81"/>
            <rFont val="Tahoma"/>
            <family val="2"/>
          </rPr>
          <t>Becky Dzingeleski:</t>
        </r>
        <r>
          <rPr>
            <sz val="9"/>
            <color indexed="81"/>
            <rFont val="Tahoma"/>
            <family val="2"/>
          </rPr>
          <t xml:space="preserve">
Per FOD is a new Unit.  Contributions began in 2018</t>
        </r>
      </text>
    </comment>
    <comment ref="IBN19" authorId="0" shapeId="0" xr:uid="{FF5426C9-8C66-4BB4-A75C-F18903C149D4}">
      <text>
        <r>
          <rPr>
            <b/>
            <sz val="9"/>
            <color indexed="81"/>
            <rFont val="Tahoma"/>
            <family val="2"/>
          </rPr>
          <t>Becky Dzingeleski:</t>
        </r>
        <r>
          <rPr>
            <sz val="9"/>
            <color indexed="81"/>
            <rFont val="Tahoma"/>
            <family val="2"/>
          </rPr>
          <t xml:space="preserve">
Per FOD is a new Unit.  Contributions began in 2018</t>
        </r>
      </text>
    </comment>
    <comment ref="IBR19" authorId="0" shapeId="0" xr:uid="{B721BD90-7BFE-4933-AF9E-D446D7D8CD1B}">
      <text>
        <r>
          <rPr>
            <b/>
            <sz val="9"/>
            <color indexed="81"/>
            <rFont val="Tahoma"/>
            <family val="2"/>
          </rPr>
          <t>Becky Dzingeleski:</t>
        </r>
        <r>
          <rPr>
            <sz val="9"/>
            <color indexed="81"/>
            <rFont val="Tahoma"/>
            <family val="2"/>
          </rPr>
          <t xml:space="preserve">
Per FOD is a new Unit.  Contributions began in 2018</t>
        </r>
      </text>
    </comment>
    <comment ref="IBV19" authorId="0" shapeId="0" xr:uid="{E1BC75AB-C395-4082-A5F0-0EBE4C64E288}">
      <text>
        <r>
          <rPr>
            <b/>
            <sz val="9"/>
            <color indexed="81"/>
            <rFont val="Tahoma"/>
            <family val="2"/>
          </rPr>
          <t>Becky Dzingeleski:</t>
        </r>
        <r>
          <rPr>
            <sz val="9"/>
            <color indexed="81"/>
            <rFont val="Tahoma"/>
            <family val="2"/>
          </rPr>
          <t xml:space="preserve">
Per FOD is a new Unit.  Contributions began in 2018</t>
        </r>
      </text>
    </comment>
    <comment ref="IBZ19" authorId="0" shapeId="0" xr:uid="{A2354043-298E-4354-88AE-A4D392A5FEDC}">
      <text>
        <r>
          <rPr>
            <b/>
            <sz val="9"/>
            <color indexed="81"/>
            <rFont val="Tahoma"/>
            <family val="2"/>
          </rPr>
          <t>Becky Dzingeleski:</t>
        </r>
        <r>
          <rPr>
            <sz val="9"/>
            <color indexed="81"/>
            <rFont val="Tahoma"/>
            <family val="2"/>
          </rPr>
          <t xml:space="preserve">
Per FOD is a new Unit.  Contributions began in 2018</t>
        </r>
      </text>
    </comment>
    <comment ref="ICD19" authorId="0" shapeId="0" xr:uid="{B8441F24-19CC-408B-B7FF-611BC7717890}">
      <text>
        <r>
          <rPr>
            <b/>
            <sz val="9"/>
            <color indexed="81"/>
            <rFont val="Tahoma"/>
            <family val="2"/>
          </rPr>
          <t>Becky Dzingeleski:</t>
        </r>
        <r>
          <rPr>
            <sz val="9"/>
            <color indexed="81"/>
            <rFont val="Tahoma"/>
            <family val="2"/>
          </rPr>
          <t xml:space="preserve">
Per FOD is a new Unit.  Contributions began in 2018</t>
        </r>
      </text>
    </comment>
    <comment ref="ICH19" authorId="0" shapeId="0" xr:uid="{8A9E0DD2-8BD9-49CA-8C85-0FE5CD8EE71E}">
      <text>
        <r>
          <rPr>
            <b/>
            <sz val="9"/>
            <color indexed="81"/>
            <rFont val="Tahoma"/>
            <family val="2"/>
          </rPr>
          <t>Becky Dzingeleski:</t>
        </r>
        <r>
          <rPr>
            <sz val="9"/>
            <color indexed="81"/>
            <rFont val="Tahoma"/>
            <family val="2"/>
          </rPr>
          <t xml:space="preserve">
Per FOD is a new Unit.  Contributions began in 2018</t>
        </r>
      </text>
    </comment>
    <comment ref="ICL19" authorId="0" shapeId="0" xr:uid="{0C32132B-FDA3-4FED-9822-BA6C6042A590}">
      <text>
        <r>
          <rPr>
            <b/>
            <sz val="9"/>
            <color indexed="81"/>
            <rFont val="Tahoma"/>
            <family val="2"/>
          </rPr>
          <t>Becky Dzingeleski:</t>
        </r>
        <r>
          <rPr>
            <sz val="9"/>
            <color indexed="81"/>
            <rFont val="Tahoma"/>
            <family val="2"/>
          </rPr>
          <t xml:space="preserve">
Per FOD is a new Unit.  Contributions began in 2018</t>
        </r>
      </text>
    </comment>
    <comment ref="ICP19" authorId="0" shapeId="0" xr:uid="{19026B68-B988-4F54-84B4-0DD0217A5A58}">
      <text>
        <r>
          <rPr>
            <b/>
            <sz val="9"/>
            <color indexed="81"/>
            <rFont val="Tahoma"/>
            <family val="2"/>
          </rPr>
          <t>Becky Dzingeleski:</t>
        </r>
        <r>
          <rPr>
            <sz val="9"/>
            <color indexed="81"/>
            <rFont val="Tahoma"/>
            <family val="2"/>
          </rPr>
          <t xml:space="preserve">
Per FOD is a new Unit.  Contributions began in 2018</t>
        </r>
      </text>
    </comment>
    <comment ref="ICT19" authorId="0" shapeId="0" xr:uid="{4C589089-19A4-478B-BC9A-53A662668212}">
      <text>
        <r>
          <rPr>
            <b/>
            <sz val="9"/>
            <color indexed="81"/>
            <rFont val="Tahoma"/>
            <family val="2"/>
          </rPr>
          <t>Becky Dzingeleski:</t>
        </r>
        <r>
          <rPr>
            <sz val="9"/>
            <color indexed="81"/>
            <rFont val="Tahoma"/>
            <family val="2"/>
          </rPr>
          <t xml:space="preserve">
Per FOD is a new Unit.  Contributions began in 2018</t>
        </r>
      </text>
    </comment>
    <comment ref="ICX19" authorId="0" shapeId="0" xr:uid="{167C2C6D-09AA-49BD-AAB2-F6C904A2CAEC}">
      <text>
        <r>
          <rPr>
            <b/>
            <sz val="9"/>
            <color indexed="81"/>
            <rFont val="Tahoma"/>
            <family val="2"/>
          </rPr>
          <t>Becky Dzingeleski:</t>
        </r>
        <r>
          <rPr>
            <sz val="9"/>
            <color indexed="81"/>
            <rFont val="Tahoma"/>
            <family val="2"/>
          </rPr>
          <t xml:space="preserve">
Per FOD is a new Unit.  Contributions began in 2018</t>
        </r>
      </text>
    </comment>
    <comment ref="IDB19" authorId="0" shapeId="0" xr:uid="{848B9DF0-045C-4F06-AF73-9272BFE8F99F}">
      <text>
        <r>
          <rPr>
            <b/>
            <sz val="9"/>
            <color indexed="81"/>
            <rFont val="Tahoma"/>
            <family val="2"/>
          </rPr>
          <t>Becky Dzingeleski:</t>
        </r>
        <r>
          <rPr>
            <sz val="9"/>
            <color indexed="81"/>
            <rFont val="Tahoma"/>
            <family val="2"/>
          </rPr>
          <t xml:space="preserve">
Per FOD is a new Unit.  Contributions began in 2018</t>
        </r>
      </text>
    </comment>
    <comment ref="IDF19" authorId="0" shapeId="0" xr:uid="{45DF95C1-300B-4C8B-8780-B6BC1A324A3D}">
      <text>
        <r>
          <rPr>
            <b/>
            <sz val="9"/>
            <color indexed="81"/>
            <rFont val="Tahoma"/>
            <family val="2"/>
          </rPr>
          <t>Becky Dzingeleski:</t>
        </r>
        <r>
          <rPr>
            <sz val="9"/>
            <color indexed="81"/>
            <rFont val="Tahoma"/>
            <family val="2"/>
          </rPr>
          <t xml:space="preserve">
Per FOD is a new Unit.  Contributions began in 2018</t>
        </r>
      </text>
    </comment>
    <comment ref="IDJ19" authorId="0" shapeId="0" xr:uid="{B11A87A5-CA30-4EA6-9D93-B0FDE2BEC226}">
      <text>
        <r>
          <rPr>
            <b/>
            <sz val="9"/>
            <color indexed="81"/>
            <rFont val="Tahoma"/>
            <family val="2"/>
          </rPr>
          <t>Becky Dzingeleski:</t>
        </r>
        <r>
          <rPr>
            <sz val="9"/>
            <color indexed="81"/>
            <rFont val="Tahoma"/>
            <family val="2"/>
          </rPr>
          <t xml:space="preserve">
Per FOD is a new Unit.  Contributions began in 2018</t>
        </r>
      </text>
    </comment>
    <comment ref="IDN19" authorId="0" shapeId="0" xr:uid="{EAFD906F-053A-4ED3-B769-B1F4CE4AED5E}">
      <text>
        <r>
          <rPr>
            <b/>
            <sz val="9"/>
            <color indexed="81"/>
            <rFont val="Tahoma"/>
            <family val="2"/>
          </rPr>
          <t>Becky Dzingeleski:</t>
        </r>
        <r>
          <rPr>
            <sz val="9"/>
            <color indexed="81"/>
            <rFont val="Tahoma"/>
            <family val="2"/>
          </rPr>
          <t xml:space="preserve">
Per FOD is a new Unit.  Contributions began in 2018</t>
        </r>
      </text>
    </comment>
    <comment ref="IDR19" authorId="0" shapeId="0" xr:uid="{22BEAFA2-1778-460C-B5A7-0B48898433BC}">
      <text>
        <r>
          <rPr>
            <b/>
            <sz val="9"/>
            <color indexed="81"/>
            <rFont val="Tahoma"/>
            <family val="2"/>
          </rPr>
          <t>Becky Dzingeleski:</t>
        </r>
        <r>
          <rPr>
            <sz val="9"/>
            <color indexed="81"/>
            <rFont val="Tahoma"/>
            <family val="2"/>
          </rPr>
          <t xml:space="preserve">
Per FOD is a new Unit.  Contributions began in 2018</t>
        </r>
      </text>
    </comment>
    <comment ref="IDV19" authorId="0" shapeId="0" xr:uid="{CC2DCCB2-EC47-4C23-B09D-3986227F92CF}">
      <text>
        <r>
          <rPr>
            <b/>
            <sz val="9"/>
            <color indexed="81"/>
            <rFont val="Tahoma"/>
            <family val="2"/>
          </rPr>
          <t>Becky Dzingeleski:</t>
        </r>
        <r>
          <rPr>
            <sz val="9"/>
            <color indexed="81"/>
            <rFont val="Tahoma"/>
            <family val="2"/>
          </rPr>
          <t xml:space="preserve">
Per FOD is a new Unit.  Contributions began in 2018</t>
        </r>
      </text>
    </comment>
    <comment ref="IDZ19" authorId="0" shapeId="0" xr:uid="{BB8E59E8-DCC0-46C9-A3DD-D0DEC9C19F49}">
      <text>
        <r>
          <rPr>
            <b/>
            <sz val="9"/>
            <color indexed="81"/>
            <rFont val="Tahoma"/>
            <family val="2"/>
          </rPr>
          <t>Becky Dzingeleski:</t>
        </r>
        <r>
          <rPr>
            <sz val="9"/>
            <color indexed="81"/>
            <rFont val="Tahoma"/>
            <family val="2"/>
          </rPr>
          <t xml:space="preserve">
Per FOD is a new Unit.  Contributions began in 2018</t>
        </r>
      </text>
    </comment>
    <comment ref="IED19" authorId="0" shapeId="0" xr:uid="{3543D6DA-A7C5-43F7-A8E4-8F6E3C95B6EE}">
      <text>
        <r>
          <rPr>
            <b/>
            <sz val="9"/>
            <color indexed="81"/>
            <rFont val="Tahoma"/>
            <family val="2"/>
          </rPr>
          <t>Becky Dzingeleski:</t>
        </r>
        <r>
          <rPr>
            <sz val="9"/>
            <color indexed="81"/>
            <rFont val="Tahoma"/>
            <family val="2"/>
          </rPr>
          <t xml:space="preserve">
Per FOD is a new Unit.  Contributions began in 2018</t>
        </r>
      </text>
    </comment>
    <comment ref="IEH19" authorId="0" shapeId="0" xr:uid="{7019A548-0C23-43D4-974F-5F490E160A2E}">
      <text>
        <r>
          <rPr>
            <b/>
            <sz val="9"/>
            <color indexed="81"/>
            <rFont val="Tahoma"/>
            <family val="2"/>
          </rPr>
          <t>Becky Dzingeleski:</t>
        </r>
        <r>
          <rPr>
            <sz val="9"/>
            <color indexed="81"/>
            <rFont val="Tahoma"/>
            <family val="2"/>
          </rPr>
          <t xml:space="preserve">
Per FOD is a new Unit.  Contributions began in 2018</t>
        </r>
      </text>
    </comment>
    <comment ref="IEL19" authorId="0" shapeId="0" xr:uid="{41E3A88C-20AD-489B-8F38-93F1E5039F0A}">
      <text>
        <r>
          <rPr>
            <b/>
            <sz val="9"/>
            <color indexed="81"/>
            <rFont val="Tahoma"/>
            <family val="2"/>
          </rPr>
          <t>Becky Dzingeleski:</t>
        </r>
        <r>
          <rPr>
            <sz val="9"/>
            <color indexed="81"/>
            <rFont val="Tahoma"/>
            <family val="2"/>
          </rPr>
          <t xml:space="preserve">
Per FOD is a new Unit.  Contributions began in 2018</t>
        </r>
      </text>
    </comment>
    <comment ref="IEP19" authorId="0" shapeId="0" xr:uid="{BF166D1E-B657-40F7-8439-1845F73A855A}">
      <text>
        <r>
          <rPr>
            <b/>
            <sz val="9"/>
            <color indexed="81"/>
            <rFont val="Tahoma"/>
            <family val="2"/>
          </rPr>
          <t>Becky Dzingeleski:</t>
        </r>
        <r>
          <rPr>
            <sz val="9"/>
            <color indexed="81"/>
            <rFont val="Tahoma"/>
            <family val="2"/>
          </rPr>
          <t xml:space="preserve">
Per FOD is a new Unit.  Contributions began in 2018</t>
        </r>
      </text>
    </comment>
    <comment ref="IET19" authorId="0" shapeId="0" xr:uid="{E8205890-4C08-44FE-83DE-903163B4AF18}">
      <text>
        <r>
          <rPr>
            <b/>
            <sz val="9"/>
            <color indexed="81"/>
            <rFont val="Tahoma"/>
            <family val="2"/>
          </rPr>
          <t>Becky Dzingeleski:</t>
        </r>
        <r>
          <rPr>
            <sz val="9"/>
            <color indexed="81"/>
            <rFont val="Tahoma"/>
            <family val="2"/>
          </rPr>
          <t xml:space="preserve">
Per FOD is a new Unit.  Contributions began in 2018</t>
        </r>
      </text>
    </comment>
    <comment ref="IEX19" authorId="0" shapeId="0" xr:uid="{868B2DA2-13A3-4CB2-8C74-90D177A0709A}">
      <text>
        <r>
          <rPr>
            <b/>
            <sz val="9"/>
            <color indexed="81"/>
            <rFont val="Tahoma"/>
            <family val="2"/>
          </rPr>
          <t>Becky Dzingeleski:</t>
        </r>
        <r>
          <rPr>
            <sz val="9"/>
            <color indexed="81"/>
            <rFont val="Tahoma"/>
            <family val="2"/>
          </rPr>
          <t xml:space="preserve">
Per FOD is a new Unit.  Contributions began in 2018</t>
        </r>
      </text>
    </comment>
    <comment ref="IFB19" authorId="0" shapeId="0" xr:uid="{492A0A6A-DF16-4008-A3B2-78C1F1CA1483}">
      <text>
        <r>
          <rPr>
            <b/>
            <sz val="9"/>
            <color indexed="81"/>
            <rFont val="Tahoma"/>
            <family val="2"/>
          </rPr>
          <t>Becky Dzingeleski:</t>
        </r>
        <r>
          <rPr>
            <sz val="9"/>
            <color indexed="81"/>
            <rFont val="Tahoma"/>
            <family val="2"/>
          </rPr>
          <t xml:space="preserve">
Per FOD is a new Unit.  Contributions began in 2018</t>
        </r>
      </text>
    </comment>
    <comment ref="IFF19" authorId="0" shapeId="0" xr:uid="{F906EE92-D983-48F1-9192-702A36B83CEC}">
      <text>
        <r>
          <rPr>
            <b/>
            <sz val="9"/>
            <color indexed="81"/>
            <rFont val="Tahoma"/>
            <family val="2"/>
          </rPr>
          <t>Becky Dzingeleski:</t>
        </r>
        <r>
          <rPr>
            <sz val="9"/>
            <color indexed="81"/>
            <rFont val="Tahoma"/>
            <family val="2"/>
          </rPr>
          <t xml:space="preserve">
Per FOD is a new Unit.  Contributions began in 2018</t>
        </r>
      </text>
    </comment>
    <comment ref="IFJ19" authorId="0" shapeId="0" xr:uid="{C1A22FBD-CECD-4D78-8E16-88DB8B3C4B98}">
      <text>
        <r>
          <rPr>
            <b/>
            <sz val="9"/>
            <color indexed="81"/>
            <rFont val="Tahoma"/>
            <family val="2"/>
          </rPr>
          <t>Becky Dzingeleski:</t>
        </r>
        <r>
          <rPr>
            <sz val="9"/>
            <color indexed="81"/>
            <rFont val="Tahoma"/>
            <family val="2"/>
          </rPr>
          <t xml:space="preserve">
Per FOD is a new Unit.  Contributions began in 2018</t>
        </r>
      </text>
    </comment>
    <comment ref="IFN19" authorId="0" shapeId="0" xr:uid="{575C1EFA-AC10-418E-9D15-3778362F03C2}">
      <text>
        <r>
          <rPr>
            <b/>
            <sz val="9"/>
            <color indexed="81"/>
            <rFont val="Tahoma"/>
            <family val="2"/>
          </rPr>
          <t>Becky Dzingeleski:</t>
        </r>
        <r>
          <rPr>
            <sz val="9"/>
            <color indexed="81"/>
            <rFont val="Tahoma"/>
            <family val="2"/>
          </rPr>
          <t xml:space="preserve">
Per FOD is a new Unit.  Contributions began in 2018</t>
        </r>
      </text>
    </comment>
    <comment ref="IFR19" authorId="0" shapeId="0" xr:uid="{4C378B29-B686-4E8D-9432-98B830092AC3}">
      <text>
        <r>
          <rPr>
            <b/>
            <sz val="9"/>
            <color indexed="81"/>
            <rFont val="Tahoma"/>
            <family val="2"/>
          </rPr>
          <t>Becky Dzingeleski:</t>
        </r>
        <r>
          <rPr>
            <sz val="9"/>
            <color indexed="81"/>
            <rFont val="Tahoma"/>
            <family val="2"/>
          </rPr>
          <t xml:space="preserve">
Per FOD is a new Unit.  Contributions began in 2018</t>
        </r>
      </text>
    </comment>
    <comment ref="IFV19" authorId="0" shapeId="0" xr:uid="{66104FF1-970E-40B4-9E0A-F70CC3B7962C}">
      <text>
        <r>
          <rPr>
            <b/>
            <sz val="9"/>
            <color indexed="81"/>
            <rFont val="Tahoma"/>
            <family val="2"/>
          </rPr>
          <t>Becky Dzingeleski:</t>
        </r>
        <r>
          <rPr>
            <sz val="9"/>
            <color indexed="81"/>
            <rFont val="Tahoma"/>
            <family val="2"/>
          </rPr>
          <t xml:space="preserve">
Per FOD is a new Unit.  Contributions began in 2018</t>
        </r>
      </text>
    </comment>
    <comment ref="IFZ19" authorId="0" shapeId="0" xr:uid="{3975F01B-6DD8-41EB-A683-A33C9142E045}">
      <text>
        <r>
          <rPr>
            <b/>
            <sz val="9"/>
            <color indexed="81"/>
            <rFont val="Tahoma"/>
            <family val="2"/>
          </rPr>
          <t>Becky Dzingeleski:</t>
        </r>
        <r>
          <rPr>
            <sz val="9"/>
            <color indexed="81"/>
            <rFont val="Tahoma"/>
            <family val="2"/>
          </rPr>
          <t xml:space="preserve">
Per FOD is a new Unit.  Contributions began in 2018</t>
        </r>
      </text>
    </comment>
    <comment ref="IGD19" authorId="0" shapeId="0" xr:uid="{62260160-3F8D-4A7C-B314-73228AB2D90E}">
      <text>
        <r>
          <rPr>
            <b/>
            <sz val="9"/>
            <color indexed="81"/>
            <rFont val="Tahoma"/>
            <family val="2"/>
          </rPr>
          <t>Becky Dzingeleski:</t>
        </r>
        <r>
          <rPr>
            <sz val="9"/>
            <color indexed="81"/>
            <rFont val="Tahoma"/>
            <family val="2"/>
          </rPr>
          <t xml:space="preserve">
Per FOD is a new Unit.  Contributions began in 2018</t>
        </r>
      </text>
    </comment>
    <comment ref="IGH19" authorId="0" shapeId="0" xr:uid="{14568C52-EE62-4EEF-9EF8-C1236FACAEE3}">
      <text>
        <r>
          <rPr>
            <b/>
            <sz val="9"/>
            <color indexed="81"/>
            <rFont val="Tahoma"/>
            <family val="2"/>
          </rPr>
          <t>Becky Dzingeleski:</t>
        </r>
        <r>
          <rPr>
            <sz val="9"/>
            <color indexed="81"/>
            <rFont val="Tahoma"/>
            <family val="2"/>
          </rPr>
          <t xml:space="preserve">
Per FOD is a new Unit.  Contributions began in 2018</t>
        </r>
      </text>
    </comment>
    <comment ref="IGL19" authorId="0" shapeId="0" xr:uid="{2502917E-4DCE-46F4-A8FE-73C9CE20F8ED}">
      <text>
        <r>
          <rPr>
            <b/>
            <sz val="9"/>
            <color indexed="81"/>
            <rFont val="Tahoma"/>
            <family val="2"/>
          </rPr>
          <t>Becky Dzingeleski:</t>
        </r>
        <r>
          <rPr>
            <sz val="9"/>
            <color indexed="81"/>
            <rFont val="Tahoma"/>
            <family val="2"/>
          </rPr>
          <t xml:space="preserve">
Per FOD is a new Unit.  Contributions began in 2018</t>
        </r>
      </text>
    </comment>
    <comment ref="IGP19" authorId="0" shapeId="0" xr:uid="{5771046A-C56F-450B-A884-A3B0F49B9478}">
      <text>
        <r>
          <rPr>
            <b/>
            <sz val="9"/>
            <color indexed="81"/>
            <rFont val="Tahoma"/>
            <family val="2"/>
          </rPr>
          <t>Becky Dzingeleski:</t>
        </r>
        <r>
          <rPr>
            <sz val="9"/>
            <color indexed="81"/>
            <rFont val="Tahoma"/>
            <family val="2"/>
          </rPr>
          <t xml:space="preserve">
Per FOD is a new Unit.  Contributions began in 2018</t>
        </r>
      </text>
    </comment>
    <comment ref="IGT19" authorId="0" shapeId="0" xr:uid="{B1B5436E-FC12-4F63-983A-F688A2D41820}">
      <text>
        <r>
          <rPr>
            <b/>
            <sz val="9"/>
            <color indexed="81"/>
            <rFont val="Tahoma"/>
            <family val="2"/>
          </rPr>
          <t>Becky Dzingeleski:</t>
        </r>
        <r>
          <rPr>
            <sz val="9"/>
            <color indexed="81"/>
            <rFont val="Tahoma"/>
            <family val="2"/>
          </rPr>
          <t xml:space="preserve">
Per FOD is a new Unit.  Contributions began in 2018</t>
        </r>
      </text>
    </comment>
    <comment ref="IGX19" authorId="0" shapeId="0" xr:uid="{3C18C314-96CE-4275-8774-013C53CF7290}">
      <text>
        <r>
          <rPr>
            <b/>
            <sz val="9"/>
            <color indexed="81"/>
            <rFont val="Tahoma"/>
            <family val="2"/>
          </rPr>
          <t>Becky Dzingeleski:</t>
        </r>
        <r>
          <rPr>
            <sz val="9"/>
            <color indexed="81"/>
            <rFont val="Tahoma"/>
            <family val="2"/>
          </rPr>
          <t xml:space="preserve">
Per FOD is a new Unit.  Contributions began in 2018</t>
        </r>
      </text>
    </comment>
    <comment ref="IHB19" authorId="0" shapeId="0" xr:uid="{0F57601B-45E1-43D0-B5DD-F3445A1DD265}">
      <text>
        <r>
          <rPr>
            <b/>
            <sz val="9"/>
            <color indexed="81"/>
            <rFont val="Tahoma"/>
            <family val="2"/>
          </rPr>
          <t>Becky Dzingeleski:</t>
        </r>
        <r>
          <rPr>
            <sz val="9"/>
            <color indexed="81"/>
            <rFont val="Tahoma"/>
            <family val="2"/>
          </rPr>
          <t xml:space="preserve">
Per FOD is a new Unit.  Contributions began in 2018</t>
        </r>
      </text>
    </comment>
    <comment ref="IHF19" authorId="0" shapeId="0" xr:uid="{7913C553-2538-4DF2-A87F-C59DA18CAF93}">
      <text>
        <r>
          <rPr>
            <b/>
            <sz val="9"/>
            <color indexed="81"/>
            <rFont val="Tahoma"/>
            <family val="2"/>
          </rPr>
          <t>Becky Dzingeleski:</t>
        </r>
        <r>
          <rPr>
            <sz val="9"/>
            <color indexed="81"/>
            <rFont val="Tahoma"/>
            <family val="2"/>
          </rPr>
          <t xml:space="preserve">
Per FOD is a new Unit.  Contributions began in 2018</t>
        </r>
      </text>
    </comment>
    <comment ref="IHJ19" authorId="0" shapeId="0" xr:uid="{AAD62F15-9915-4317-BCF2-E81947C05EE3}">
      <text>
        <r>
          <rPr>
            <b/>
            <sz val="9"/>
            <color indexed="81"/>
            <rFont val="Tahoma"/>
            <family val="2"/>
          </rPr>
          <t>Becky Dzingeleski:</t>
        </r>
        <r>
          <rPr>
            <sz val="9"/>
            <color indexed="81"/>
            <rFont val="Tahoma"/>
            <family val="2"/>
          </rPr>
          <t xml:space="preserve">
Per FOD is a new Unit.  Contributions began in 2018</t>
        </r>
      </text>
    </comment>
    <comment ref="IHN19" authorId="0" shapeId="0" xr:uid="{26405CA1-8F9C-4405-ABEC-798C884FE778}">
      <text>
        <r>
          <rPr>
            <b/>
            <sz val="9"/>
            <color indexed="81"/>
            <rFont val="Tahoma"/>
            <family val="2"/>
          </rPr>
          <t>Becky Dzingeleski:</t>
        </r>
        <r>
          <rPr>
            <sz val="9"/>
            <color indexed="81"/>
            <rFont val="Tahoma"/>
            <family val="2"/>
          </rPr>
          <t xml:space="preserve">
Per FOD is a new Unit.  Contributions began in 2018</t>
        </r>
      </text>
    </comment>
    <comment ref="IHR19" authorId="0" shapeId="0" xr:uid="{4633EAE2-0D05-4FF7-A19B-7988CCF45EBE}">
      <text>
        <r>
          <rPr>
            <b/>
            <sz val="9"/>
            <color indexed="81"/>
            <rFont val="Tahoma"/>
            <family val="2"/>
          </rPr>
          <t>Becky Dzingeleski:</t>
        </r>
        <r>
          <rPr>
            <sz val="9"/>
            <color indexed="81"/>
            <rFont val="Tahoma"/>
            <family val="2"/>
          </rPr>
          <t xml:space="preserve">
Per FOD is a new Unit.  Contributions began in 2018</t>
        </r>
      </text>
    </comment>
    <comment ref="IHV19" authorId="0" shapeId="0" xr:uid="{240AA68B-C56E-4AA7-9E55-1367669F31BD}">
      <text>
        <r>
          <rPr>
            <b/>
            <sz val="9"/>
            <color indexed="81"/>
            <rFont val="Tahoma"/>
            <family val="2"/>
          </rPr>
          <t>Becky Dzingeleski:</t>
        </r>
        <r>
          <rPr>
            <sz val="9"/>
            <color indexed="81"/>
            <rFont val="Tahoma"/>
            <family val="2"/>
          </rPr>
          <t xml:space="preserve">
Per FOD is a new Unit.  Contributions began in 2018</t>
        </r>
      </text>
    </comment>
    <comment ref="IHZ19" authorId="0" shapeId="0" xr:uid="{64DDE6CB-E500-4CE4-84B6-C35DB157EEA0}">
      <text>
        <r>
          <rPr>
            <b/>
            <sz val="9"/>
            <color indexed="81"/>
            <rFont val="Tahoma"/>
            <family val="2"/>
          </rPr>
          <t>Becky Dzingeleski:</t>
        </r>
        <r>
          <rPr>
            <sz val="9"/>
            <color indexed="81"/>
            <rFont val="Tahoma"/>
            <family val="2"/>
          </rPr>
          <t xml:space="preserve">
Per FOD is a new Unit.  Contributions began in 2018</t>
        </r>
      </text>
    </comment>
    <comment ref="IID19" authorId="0" shapeId="0" xr:uid="{B2388EFE-2DE5-44CB-813D-9893D66F95B3}">
      <text>
        <r>
          <rPr>
            <b/>
            <sz val="9"/>
            <color indexed="81"/>
            <rFont val="Tahoma"/>
            <family val="2"/>
          </rPr>
          <t>Becky Dzingeleski:</t>
        </r>
        <r>
          <rPr>
            <sz val="9"/>
            <color indexed="81"/>
            <rFont val="Tahoma"/>
            <family val="2"/>
          </rPr>
          <t xml:space="preserve">
Per FOD is a new Unit.  Contributions began in 2018</t>
        </r>
      </text>
    </comment>
    <comment ref="IIH19" authorId="0" shapeId="0" xr:uid="{1B758C3A-1859-43A7-8886-06A7808EA10F}">
      <text>
        <r>
          <rPr>
            <b/>
            <sz val="9"/>
            <color indexed="81"/>
            <rFont val="Tahoma"/>
            <family val="2"/>
          </rPr>
          <t>Becky Dzingeleski:</t>
        </r>
        <r>
          <rPr>
            <sz val="9"/>
            <color indexed="81"/>
            <rFont val="Tahoma"/>
            <family val="2"/>
          </rPr>
          <t xml:space="preserve">
Per FOD is a new Unit.  Contributions began in 2018</t>
        </r>
      </text>
    </comment>
    <comment ref="IIL19" authorId="0" shapeId="0" xr:uid="{85DC5500-48AD-401C-BF93-034E66B6E415}">
      <text>
        <r>
          <rPr>
            <b/>
            <sz val="9"/>
            <color indexed="81"/>
            <rFont val="Tahoma"/>
            <family val="2"/>
          </rPr>
          <t>Becky Dzingeleski:</t>
        </r>
        <r>
          <rPr>
            <sz val="9"/>
            <color indexed="81"/>
            <rFont val="Tahoma"/>
            <family val="2"/>
          </rPr>
          <t xml:space="preserve">
Per FOD is a new Unit.  Contributions began in 2018</t>
        </r>
      </text>
    </comment>
    <comment ref="IIP19" authorId="0" shapeId="0" xr:uid="{E9923F51-D11F-4A74-8F5F-91DB0383BF6D}">
      <text>
        <r>
          <rPr>
            <b/>
            <sz val="9"/>
            <color indexed="81"/>
            <rFont val="Tahoma"/>
            <family val="2"/>
          </rPr>
          <t>Becky Dzingeleski:</t>
        </r>
        <r>
          <rPr>
            <sz val="9"/>
            <color indexed="81"/>
            <rFont val="Tahoma"/>
            <family val="2"/>
          </rPr>
          <t xml:space="preserve">
Per FOD is a new Unit.  Contributions began in 2018</t>
        </r>
      </text>
    </comment>
    <comment ref="IIT19" authorId="0" shapeId="0" xr:uid="{229AEFC0-F27A-4322-BA00-8AE20CECE56E}">
      <text>
        <r>
          <rPr>
            <b/>
            <sz val="9"/>
            <color indexed="81"/>
            <rFont val="Tahoma"/>
            <family val="2"/>
          </rPr>
          <t>Becky Dzingeleski:</t>
        </r>
        <r>
          <rPr>
            <sz val="9"/>
            <color indexed="81"/>
            <rFont val="Tahoma"/>
            <family val="2"/>
          </rPr>
          <t xml:space="preserve">
Per FOD is a new Unit.  Contributions began in 2018</t>
        </r>
      </text>
    </comment>
    <comment ref="IIX19" authorId="0" shapeId="0" xr:uid="{229F74D9-C351-4D3D-A0B2-E5E572070DCF}">
      <text>
        <r>
          <rPr>
            <b/>
            <sz val="9"/>
            <color indexed="81"/>
            <rFont val="Tahoma"/>
            <family val="2"/>
          </rPr>
          <t>Becky Dzingeleski:</t>
        </r>
        <r>
          <rPr>
            <sz val="9"/>
            <color indexed="81"/>
            <rFont val="Tahoma"/>
            <family val="2"/>
          </rPr>
          <t xml:space="preserve">
Per FOD is a new Unit.  Contributions began in 2018</t>
        </r>
      </text>
    </comment>
    <comment ref="IJB19" authorId="0" shapeId="0" xr:uid="{A5EF5A5C-0095-4C93-9F5E-B3D5B1F004C6}">
      <text>
        <r>
          <rPr>
            <b/>
            <sz val="9"/>
            <color indexed="81"/>
            <rFont val="Tahoma"/>
            <family val="2"/>
          </rPr>
          <t>Becky Dzingeleski:</t>
        </r>
        <r>
          <rPr>
            <sz val="9"/>
            <color indexed="81"/>
            <rFont val="Tahoma"/>
            <family val="2"/>
          </rPr>
          <t xml:space="preserve">
Per FOD is a new Unit.  Contributions began in 2018</t>
        </r>
      </text>
    </comment>
    <comment ref="IJF19" authorId="0" shapeId="0" xr:uid="{75047824-22E8-49C1-838A-2074EAE2A865}">
      <text>
        <r>
          <rPr>
            <b/>
            <sz val="9"/>
            <color indexed="81"/>
            <rFont val="Tahoma"/>
            <family val="2"/>
          </rPr>
          <t>Becky Dzingeleski:</t>
        </r>
        <r>
          <rPr>
            <sz val="9"/>
            <color indexed="81"/>
            <rFont val="Tahoma"/>
            <family val="2"/>
          </rPr>
          <t xml:space="preserve">
Per FOD is a new Unit.  Contributions began in 2018</t>
        </r>
      </text>
    </comment>
    <comment ref="IJJ19" authorId="0" shapeId="0" xr:uid="{194B478D-D3A3-4F85-A6F3-CEDCAC4A3EB3}">
      <text>
        <r>
          <rPr>
            <b/>
            <sz val="9"/>
            <color indexed="81"/>
            <rFont val="Tahoma"/>
            <family val="2"/>
          </rPr>
          <t>Becky Dzingeleski:</t>
        </r>
        <r>
          <rPr>
            <sz val="9"/>
            <color indexed="81"/>
            <rFont val="Tahoma"/>
            <family val="2"/>
          </rPr>
          <t xml:space="preserve">
Per FOD is a new Unit.  Contributions began in 2018</t>
        </r>
      </text>
    </comment>
    <comment ref="IJN19" authorId="0" shapeId="0" xr:uid="{9F598A10-7203-4235-AB44-513419F16E44}">
      <text>
        <r>
          <rPr>
            <b/>
            <sz val="9"/>
            <color indexed="81"/>
            <rFont val="Tahoma"/>
            <family val="2"/>
          </rPr>
          <t>Becky Dzingeleski:</t>
        </r>
        <r>
          <rPr>
            <sz val="9"/>
            <color indexed="81"/>
            <rFont val="Tahoma"/>
            <family val="2"/>
          </rPr>
          <t xml:space="preserve">
Per FOD is a new Unit.  Contributions began in 2018</t>
        </r>
      </text>
    </comment>
    <comment ref="IJR19" authorId="0" shapeId="0" xr:uid="{EDBA6E1E-A882-4936-8B26-8473EB0D40A4}">
      <text>
        <r>
          <rPr>
            <b/>
            <sz val="9"/>
            <color indexed="81"/>
            <rFont val="Tahoma"/>
            <family val="2"/>
          </rPr>
          <t>Becky Dzingeleski:</t>
        </r>
        <r>
          <rPr>
            <sz val="9"/>
            <color indexed="81"/>
            <rFont val="Tahoma"/>
            <family val="2"/>
          </rPr>
          <t xml:space="preserve">
Per FOD is a new Unit.  Contributions began in 2018</t>
        </r>
      </text>
    </comment>
    <comment ref="IJV19" authorId="0" shapeId="0" xr:uid="{24D3A9BC-838F-4403-8314-65E86986E9DB}">
      <text>
        <r>
          <rPr>
            <b/>
            <sz val="9"/>
            <color indexed="81"/>
            <rFont val="Tahoma"/>
            <family val="2"/>
          </rPr>
          <t>Becky Dzingeleski:</t>
        </r>
        <r>
          <rPr>
            <sz val="9"/>
            <color indexed="81"/>
            <rFont val="Tahoma"/>
            <family val="2"/>
          </rPr>
          <t xml:space="preserve">
Per FOD is a new Unit.  Contributions began in 2018</t>
        </r>
      </text>
    </comment>
    <comment ref="IJZ19" authorId="0" shapeId="0" xr:uid="{9DE30EF6-7345-431F-9415-DBFFF8B44880}">
      <text>
        <r>
          <rPr>
            <b/>
            <sz val="9"/>
            <color indexed="81"/>
            <rFont val="Tahoma"/>
            <family val="2"/>
          </rPr>
          <t>Becky Dzingeleski:</t>
        </r>
        <r>
          <rPr>
            <sz val="9"/>
            <color indexed="81"/>
            <rFont val="Tahoma"/>
            <family val="2"/>
          </rPr>
          <t xml:space="preserve">
Per FOD is a new Unit.  Contributions began in 2018</t>
        </r>
      </text>
    </comment>
    <comment ref="IKD19" authorId="0" shapeId="0" xr:uid="{D1B17BA0-0A28-49F2-ABB2-7FA940C63E15}">
      <text>
        <r>
          <rPr>
            <b/>
            <sz val="9"/>
            <color indexed="81"/>
            <rFont val="Tahoma"/>
            <family val="2"/>
          </rPr>
          <t>Becky Dzingeleski:</t>
        </r>
        <r>
          <rPr>
            <sz val="9"/>
            <color indexed="81"/>
            <rFont val="Tahoma"/>
            <family val="2"/>
          </rPr>
          <t xml:space="preserve">
Per FOD is a new Unit.  Contributions began in 2018</t>
        </r>
      </text>
    </comment>
    <comment ref="IKH19" authorId="0" shapeId="0" xr:uid="{2618A280-44E1-42E0-B2D4-C9BBA424C197}">
      <text>
        <r>
          <rPr>
            <b/>
            <sz val="9"/>
            <color indexed="81"/>
            <rFont val="Tahoma"/>
            <family val="2"/>
          </rPr>
          <t>Becky Dzingeleski:</t>
        </r>
        <r>
          <rPr>
            <sz val="9"/>
            <color indexed="81"/>
            <rFont val="Tahoma"/>
            <family val="2"/>
          </rPr>
          <t xml:space="preserve">
Per FOD is a new Unit.  Contributions began in 2018</t>
        </r>
      </text>
    </comment>
    <comment ref="IKL19" authorId="0" shapeId="0" xr:uid="{9A36DDA7-9632-40C0-86E2-5A867557AEB6}">
      <text>
        <r>
          <rPr>
            <b/>
            <sz val="9"/>
            <color indexed="81"/>
            <rFont val="Tahoma"/>
            <family val="2"/>
          </rPr>
          <t>Becky Dzingeleski:</t>
        </r>
        <r>
          <rPr>
            <sz val="9"/>
            <color indexed="81"/>
            <rFont val="Tahoma"/>
            <family val="2"/>
          </rPr>
          <t xml:space="preserve">
Per FOD is a new Unit.  Contributions began in 2018</t>
        </r>
      </text>
    </comment>
    <comment ref="IKP19" authorId="0" shapeId="0" xr:uid="{6421C009-6412-4823-8E08-11B1D11BFE0F}">
      <text>
        <r>
          <rPr>
            <b/>
            <sz val="9"/>
            <color indexed="81"/>
            <rFont val="Tahoma"/>
            <family val="2"/>
          </rPr>
          <t>Becky Dzingeleski:</t>
        </r>
        <r>
          <rPr>
            <sz val="9"/>
            <color indexed="81"/>
            <rFont val="Tahoma"/>
            <family val="2"/>
          </rPr>
          <t xml:space="preserve">
Per FOD is a new Unit.  Contributions began in 2018</t>
        </r>
      </text>
    </comment>
    <comment ref="IKT19" authorId="0" shapeId="0" xr:uid="{59A81A78-A4ED-4231-A2AB-63D48D9C5E82}">
      <text>
        <r>
          <rPr>
            <b/>
            <sz val="9"/>
            <color indexed="81"/>
            <rFont val="Tahoma"/>
            <family val="2"/>
          </rPr>
          <t>Becky Dzingeleski:</t>
        </r>
        <r>
          <rPr>
            <sz val="9"/>
            <color indexed="81"/>
            <rFont val="Tahoma"/>
            <family val="2"/>
          </rPr>
          <t xml:space="preserve">
Per FOD is a new Unit.  Contributions began in 2018</t>
        </r>
      </text>
    </comment>
    <comment ref="IKX19" authorId="0" shapeId="0" xr:uid="{E4761ABD-7E59-4ECC-B027-31C8B4C2953D}">
      <text>
        <r>
          <rPr>
            <b/>
            <sz val="9"/>
            <color indexed="81"/>
            <rFont val="Tahoma"/>
            <family val="2"/>
          </rPr>
          <t>Becky Dzingeleski:</t>
        </r>
        <r>
          <rPr>
            <sz val="9"/>
            <color indexed="81"/>
            <rFont val="Tahoma"/>
            <family val="2"/>
          </rPr>
          <t xml:space="preserve">
Per FOD is a new Unit.  Contributions began in 2018</t>
        </r>
      </text>
    </comment>
    <comment ref="ILB19" authorId="0" shapeId="0" xr:uid="{757ECA09-3B3B-4D0A-8FDD-EF064C298A7C}">
      <text>
        <r>
          <rPr>
            <b/>
            <sz val="9"/>
            <color indexed="81"/>
            <rFont val="Tahoma"/>
            <family val="2"/>
          </rPr>
          <t>Becky Dzingeleski:</t>
        </r>
        <r>
          <rPr>
            <sz val="9"/>
            <color indexed="81"/>
            <rFont val="Tahoma"/>
            <family val="2"/>
          </rPr>
          <t xml:space="preserve">
Per FOD is a new Unit.  Contributions began in 2018</t>
        </r>
      </text>
    </comment>
    <comment ref="ILF19" authorId="0" shapeId="0" xr:uid="{58454FD2-4AAD-4478-8726-6750E54FA609}">
      <text>
        <r>
          <rPr>
            <b/>
            <sz val="9"/>
            <color indexed="81"/>
            <rFont val="Tahoma"/>
            <family val="2"/>
          </rPr>
          <t>Becky Dzingeleski:</t>
        </r>
        <r>
          <rPr>
            <sz val="9"/>
            <color indexed="81"/>
            <rFont val="Tahoma"/>
            <family val="2"/>
          </rPr>
          <t xml:space="preserve">
Per FOD is a new Unit.  Contributions began in 2018</t>
        </r>
      </text>
    </comment>
    <comment ref="ILJ19" authorId="0" shapeId="0" xr:uid="{491EF5ED-3658-4974-A640-4B857CEA7DF6}">
      <text>
        <r>
          <rPr>
            <b/>
            <sz val="9"/>
            <color indexed="81"/>
            <rFont val="Tahoma"/>
            <family val="2"/>
          </rPr>
          <t>Becky Dzingeleski:</t>
        </r>
        <r>
          <rPr>
            <sz val="9"/>
            <color indexed="81"/>
            <rFont val="Tahoma"/>
            <family val="2"/>
          </rPr>
          <t xml:space="preserve">
Per FOD is a new Unit.  Contributions began in 2018</t>
        </r>
      </text>
    </comment>
    <comment ref="ILN19" authorId="0" shapeId="0" xr:uid="{508DC8E5-BA8D-4038-856D-D18C28901FD9}">
      <text>
        <r>
          <rPr>
            <b/>
            <sz val="9"/>
            <color indexed="81"/>
            <rFont val="Tahoma"/>
            <family val="2"/>
          </rPr>
          <t>Becky Dzingeleski:</t>
        </r>
        <r>
          <rPr>
            <sz val="9"/>
            <color indexed="81"/>
            <rFont val="Tahoma"/>
            <family val="2"/>
          </rPr>
          <t xml:space="preserve">
Per FOD is a new Unit.  Contributions began in 2018</t>
        </r>
      </text>
    </comment>
    <comment ref="ILR19" authorId="0" shapeId="0" xr:uid="{06749691-E25D-401C-8768-31FA403E3C39}">
      <text>
        <r>
          <rPr>
            <b/>
            <sz val="9"/>
            <color indexed="81"/>
            <rFont val="Tahoma"/>
            <family val="2"/>
          </rPr>
          <t>Becky Dzingeleski:</t>
        </r>
        <r>
          <rPr>
            <sz val="9"/>
            <color indexed="81"/>
            <rFont val="Tahoma"/>
            <family val="2"/>
          </rPr>
          <t xml:space="preserve">
Per FOD is a new Unit.  Contributions began in 2018</t>
        </r>
      </text>
    </comment>
    <comment ref="ILV19" authorId="0" shapeId="0" xr:uid="{F6EDE43B-2021-46E7-AF5C-7DA94332B473}">
      <text>
        <r>
          <rPr>
            <b/>
            <sz val="9"/>
            <color indexed="81"/>
            <rFont val="Tahoma"/>
            <family val="2"/>
          </rPr>
          <t>Becky Dzingeleski:</t>
        </r>
        <r>
          <rPr>
            <sz val="9"/>
            <color indexed="81"/>
            <rFont val="Tahoma"/>
            <family val="2"/>
          </rPr>
          <t xml:space="preserve">
Per FOD is a new Unit.  Contributions began in 2018</t>
        </r>
      </text>
    </comment>
    <comment ref="ILZ19" authorId="0" shapeId="0" xr:uid="{BABF4D9A-79AF-4C3C-BEAB-C336E2249274}">
      <text>
        <r>
          <rPr>
            <b/>
            <sz val="9"/>
            <color indexed="81"/>
            <rFont val="Tahoma"/>
            <family val="2"/>
          </rPr>
          <t>Becky Dzingeleski:</t>
        </r>
        <r>
          <rPr>
            <sz val="9"/>
            <color indexed="81"/>
            <rFont val="Tahoma"/>
            <family val="2"/>
          </rPr>
          <t xml:space="preserve">
Per FOD is a new Unit.  Contributions began in 2018</t>
        </r>
      </text>
    </comment>
    <comment ref="IMD19" authorId="0" shapeId="0" xr:uid="{EB185F92-F3E8-4BD5-8ABC-C1224494B6B3}">
      <text>
        <r>
          <rPr>
            <b/>
            <sz val="9"/>
            <color indexed="81"/>
            <rFont val="Tahoma"/>
            <family val="2"/>
          </rPr>
          <t>Becky Dzingeleski:</t>
        </r>
        <r>
          <rPr>
            <sz val="9"/>
            <color indexed="81"/>
            <rFont val="Tahoma"/>
            <family val="2"/>
          </rPr>
          <t xml:space="preserve">
Per FOD is a new Unit.  Contributions began in 2018</t>
        </r>
      </text>
    </comment>
    <comment ref="IMH19" authorId="0" shapeId="0" xr:uid="{B8399089-A7A9-44A6-BF0E-7F8E6BE880A2}">
      <text>
        <r>
          <rPr>
            <b/>
            <sz val="9"/>
            <color indexed="81"/>
            <rFont val="Tahoma"/>
            <family val="2"/>
          </rPr>
          <t>Becky Dzingeleski:</t>
        </r>
        <r>
          <rPr>
            <sz val="9"/>
            <color indexed="81"/>
            <rFont val="Tahoma"/>
            <family val="2"/>
          </rPr>
          <t xml:space="preserve">
Per FOD is a new Unit.  Contributions began in 2018</t>
        </r>
      </text>
    </comment>
    <comment ref="IML19" authorId="0" shapeId="0" xr:uid="{0A5D5E29-E088-4944-B5A6-DEF0A134ED7D}">
      <text>
        <r>
          <rPr>
            <b/>
            <sz val="9"/>
            <color indexed="81"/>
            <rFont val="Tahoma"/>
            <family val="2"/>
          </rPr>
          <t>Becky Dzingeleski:</t>
        </r>
        <r>
          <rPr>
            <sz val="9"/>
            <color indexed="81"/>
            <rFont val="Tahoma"/>
            <family val="2"/>
          </rPr>
          <t xml:space="preserve">
Per FOD is a new Unit.  Contributions began in 2018</t>
        </r>
      </text>
    </comment>
    <comment ref="IMP19" authorId="0" shapeId="0" xr:uid="{BF466A6E-FE5F-4787-9658-A52B172B69C8}">
      <text>
        <r>
          <rPr>
            <b/>
            <sz val="9"/>
            <color indexed="81"/>
            <rFont val="Tahoma"/>
            <family val="2"/>
          </rPr>
          <t>Becky Dzingeleski:</t>
        </r>
        <r>
          <rPr>
            <sz val="9"/>
            <color indexed="81"/>
            <rFont val="Tahoma"/>
            <family val="2"/>
          </rPr>
          <t xml:space="preserve">
Per FOD is a new Unit.  Contributions began in 2018</t>
        </r>
      </text>
    </comment>
    <comment ref="IMT19" authorId="0" shapeId="0" xr:uid="{FC0240DE-2D4E-4126-9F7E-AF0883A5F5A2}">
      <text>
        <r>
          <rPr>
            <b/>
            <sz val="9"/>
            <color indexed="81"/>
            <rFont val="Tahoma"/>
            <family val="2"/>
          </rPr>
          <t>Becky Dzingeleski:</t>
        </r>
        <r>
          <rPr>
            <sz val="9"/>
            <color indexed="81"/>
            <rFont val="Tahoma"/>
            <family val="2"/>
          </rPr>
          <t xml:space="preserve">
Per FOD is a new Unit.  Contributions began in 2018</t>
        </r>
      </text>
    </comment>
    <comment ref="IMX19" authorId="0" shapeId="0" xr:uid="{74CCBEE4-B464-408F-81FF-03485B53B9FD}">
      <text>
        <r>
          <rPr>
            <b/>
            <sz val="9"/>
            <color indexed="81"/>
            <rFont val="Tahoma"/>
            <family val="2"/>
          </rPr>
          <t>Becky Dzingeleski:</t>
        </r>
        <r>
          <rPr>
            <sz val="9"/>
            <color indexed="81"/>
            <rFont val="Tahoma"/>
            <family val="2"/>
          </rPr>
          <t xml:space="preserve">
Per FOD is a new Unit.  Contributions began in 2018</t>
        </r>
      </text>
    </comment>
    <comment ref="INB19" authorId="0" shapeId="0" xr:uid="{01654A7D-5AC0-4484-A1D8-CB7110F7ACC0}">
      <text>
        <r>
          <rPr>
            <b/>
            <sz val="9"/>
            <color indexed="81"/>
            <rFont val="Tahoma"/>
            <family val="2"/>
          </rPr>
          <t>Becky Dzingeleski:</t>
        </r>
        <r>
          <rPr>
            <sz val="9"/>
            <color indexed="81"/>
            <rFont val="Tahoma"/>
            <family val="2"/>
          </rPr>
          <t xml:space="preserve">
Per FOD is a new Unit.  Contributions began in 2018</t>
        </r>
      </text>
    </comment>
    <comment ref="INF19" authorId="0" shapeId="0" xr:uid="{F01DEA5B-8BB1-40A0-80F3-DB8E33F7ABD0}">
      <text>
        <r>
          <rPr>
            <b/>
            <sz val="9"/>
            <color indexed="81"/>
            <rFont val="Tahoma"/>
            <family val="2"/>
          </rPr>
          <t>Becky Dzingeleski:</t>
        </r>
        <r>
          <rPr>
            <sz val="9"/>
            <color indexed="81"/>
            <rFont val="Tahoma"/>
            <family val="2"/>
          </rPr>
          <t xml:space="preserve">
Per FOD is a new Unit.  Contributions began in 2018</t>
        </r>
      </text>
    </comment>
    <comment ref="INJ19" authorId="0" shapeId="0" xr:uid="{D4E09D2F-C426-47B9-8D36-C5F1A45DC96B}">
      <text>
        <r>
          <rPr>
            <b/>
            <sz val="9"/>
            <color indexed="81"/>
            <rFont val="Tahoma"/>
            <family val="2"/>
          </rPr>
          <t>Becky Dzingeleski:</t>
        </r>
        <r>
          <rPr>
            <sz val="9"/>
            <color indexed="81"/>
            <rFont val="Tahoma"/>
            <family val="2"/>
          </rPr>
          <t xml:space="preserve">
Per FOD is a new Unit.  Contributions began in 2018</t>
        </r>
      </text>
    </comment>
    <comment ref="INN19" authorId="0" shapeId="0" xr:uid="{7D630BF4-FB25-4A8F-B133-5316E34BCD1F}">
      <text>
        <r>
          <rPr>
            <b/>
            <sz val="9"/>
            <color indexed="81"/>
            <rFont val="Tahoma"/>
            <family val="2"/>
          </rPr>
          <t>Becky Dzingeleski:</t>
        </r>
        <r>
          <rPr>
            <sz val="9"/>
            <color indexed="81"/>
            <rFont val="Tahoma"/>
            <family val="2"/>
          </rPr>
          <t xml:space="preserve">
Per FOD is a new Unit.  Contributions began in 2018</t>
        </r>
      </text>
    </comment>
    <comment ref="INR19" authorId="0" shapeId="0" xr:uid="{4BF9413C-72BA-469C-A914-17A9B03DB2C4}">
      <text>
        <r>
          <rPr>
            <b/>
            <sz val="9"/>
            <color indexed="81"/>
            <rFont val="Tahoma"/>
            <family val="2"/>
          </rPr>
          <t>Becky Dzingeleski:</t>
        </r>
        <r>
          <rPr>
            <sz val="9"/>
            <color indexed="81"/>
            <rFont val="Tahoma"/>
            <family val="2"/>
          </rPr>
          <t xml:space="preserve">
Per FOD is a new Unit.  Contributions began in 2018</t>
        </r>
      </text>
    </comment>
    <comment ref="INV19" authorId="0" shapeId="0" xr:uid="{58F701F3-06C9-42AD-8834-258453BFBC4F}">
      <text>
        <r>
          <rPr>
            <b/>
            <sz val="9"/>
            <color indexed="81"/>
            <rFont val="Tahoma"/>
            <family val="2"/>
          </rPr>
          <t>Becky Dzingeleski:</t>
        </r>
        <r>
          <rPr>
            <sz val="9"/>
            <color indexed="81"/>
            <rFont val="Tahoma"/>
            <family val="2"/>
          </rPr>
          <t xml:space="preserve">
Per FOD is a new Unit.  Contributions began in 2018</t>
        </r>
      </text>
    </comment>
    <comment ref="INZ19" authorId="0" shapeId="0" xr:uid="{AA0AC958-5AD4-4A07-AE02-795CAB1B14A3}">
      <text>
        <r>
          <rPr>
            <b/>
            <sz val="9"/>
            <color indexed="81"/>
            <rFont val="Tahoma"/>
            <family val="2"/>
          </rPr>
          <t>Becky Dzingeleski:</t>
        </r>
        <r>
          <rPr>
            <sz val="9"/>
            <color indexed="81"/>
            <rFont val="Tahoma"/>
            <family val="2"/>
          </rPr>
          <t xml:space="preserve">
Per FOD is a new Unit.  Contributions began in 2018</t>
        </r>
      </text>
    </comment>
    <comment ref="IOD19" authorId="0" shapeId="0" xr:uid="{BCD12D32-57BC-4FAA-937A-4E7D54486F57}">
      <text>
        <r>
          <rPr>
            <b/>
            <sz val="9"/>
            <color indexed="81"/>
            <rFont val="Tahoma"/>
            <family val="2"/>
          </rPr>
          <t>Becky Dzingeleski:</t>
        </r>
        <r>
          <rPr>
            <sz val="9"/>
            <color indexed="81"/>
            <rFont val="Tahoma"/>
            <family val="2"/>
          </rPr>
          <t xml:space="preserve">
Per FOD is a new Unit.  Contributions began in 2018</t>
        </r>
      </text>
    </comment>
    <comment ref="IOH19" authorId="0" shapeId="0" xr:uid="{BBD824FD-F400-439D-81BC-650053911B73}">
      <text>
        <r>
          <rPr>
            <b/>
            <sz val="9"/>
            <color indexed="81"/>
            <rFont val="Tahoma"/>
            <family val="2"/>
          </rPr>
          <t>Becky Dzingeleski:</t>
        </r>
        <r>
          <rPr>
            <sz val="9"/>
            <color indexed="81"/>
            <rFont val="Tahoma"/>
            <family val="2"/>
          </rPr>
          <t xml:space="preserve">
Per FOD is a new Unit.  Contributions began in 2018</t>
        </r>
      </text>
    </comment>
    <comment ref="IOL19" authorId="0" shapeId="0" xr:uid="{225BF35B-EA04-4CA8-BC16-1412A41A8F58}">
      <text>
        <r>
          <rPr>
            <b/>
            <sz val="9"/>
            <color indexed="81"/>
            <rFont val="Tahoma"/>
            <family val="2"/>
          </rPr>
          <t>Becky Dzingeleski:</t>
        </r>
        <r>
          <rPr>
            <sz val="9"/>
            <color indexed="81"/>
            <rFont val="Tahoma"/>
            <family val="2"/>
          </rPr>
          <t xml:space="preserve">
Per FOD is a new Unit.  Contributions began in 2018</t>
        </r>
      </text>
    </comment>
    <comment ref="IOP19" authorId="0" shapeId="0" xr:uid="{0B11DABA-8CA5-417A-BA74-4718C5477414}">
      <text>
        <r>
          <rPr>
            <b/>
            <sz val="9"/>
            <color indexed="81"/>
            <rFont val="Tahoma"/>
            <family val="2"/>
          </rPr>
          <t>Becky Dzingeleski:</t>
        </r>
        <r>
          <rPr>
            <sz val="9"/>
            <color indexed="81"/>
            <rFont val="Tahoma"/>
            <family val="2"/>
          </rPr>
          <t xml:space="preserve">
Per FOD is a new Unit.  Contributions began in 2018</t>
        </r>
      </text>
    </comment>
    <comment ref="IOT19" authorId="0" shapeId="0" xr:uid="{62887D7C-2DE7-4172-BA89-3ADAF6D5E7CB}">
      <text>
        <r>
          <rPr>
            <b/>
            <sz val="9"/>
            <color indexed="81"/>
            <rFont val="Tahoma"/>
            <family val="2"/>
          </rPr>
          <t>Becky Dzingeleski:</t>
        </r>
        <r>
          <rPr>
            <sz val="9"/>
            <color indexed="81"/>
            <rFont val="Tahoma"/>
            <family val="2"/>
          </rPr>
          <t xml:space="preserve">
Per FOD is a new Unit.  Contributions began in 2018</t>
        </r>
      </text>
    </comment>
    <comment ref="IOX19" authorId="0" shapeId="0" xr:uid="{10B64F11-0809-452C-896E-27B0BEB2B263}">
      <text>
        <r>
          <rPr>
            <b/>
            <sz val="9"/>
            <color indexed="81"/>
            <rFont val="Tahoma"/>
            <family val="2"/>
          </rPr>
          <t>Becky Dzingeleski:</t>
        </r>
        <r>
          <rPr>
            <sz val="9"/>
            <color indexed="81"/>
            <rFont val="Tahoma"/>
            <family val="2"/>
          </rPr>
          <t xml:space="preserve">
Per FOD is a new Unit.  Contributions began in 2018</t>
        </r>
      </text>
    </comment>
    <comment ref="IPB19" authorId="0" shapeId="0" xr:uid="{F7F12DE1-0778-4537-8164-1E933BF7EDC3}">
      <text>
        <r>
          <rPr>
            <b/>
            <sz val="9"/>
            <color indexed="81"/>
            <rFont val="Tahoma"/>
            <family val="2"/>
          </rPr>
          <t>Becky Dzingeleski:</t>
        </r>
        <r>
          <rPr>
            <sz val="9"/>
            <color indexed="81"/>
            <rFont val="Tahoma"/>
            <family val="2"/>
          </rPr>
          <t xml:space="preserve">
Per FOD is a new Unit.  Contributions began in 2018</t>
        </r>
      </text>
    </comment>
    <comment ref="IPF19" authorId="0" shapeId="0" xr:uid="{AAB58939-7E9A-4DE9-8F6A-F34709540976}">
      <text>
        <r>
          <rPr>
            <b/>
            <sz val="9"/>
            <color indexed="81"/>
            <rFont val="Tahoma"/>
            <family val="2"/>
          </rPr>
          <t>Becky Dzingeleski:</t>
        </r>
        <r>
          <rPr>
            <sz val="9"/>
            <color indexed="81"/>
            <rFont val="Tahoma"/>
            <family val="2"/>
          </rPr>
          <t xml:space="preserve">
Per FOD is a new Unit.  Contributions began in 2018</t>
        </r>
      </text>
    </comment>
    <comment ref="IPJ19" authorId="0" shapeId="0" xr:uid="{10FBA836-49DC-49DA-BF41-5B19D2CF9819}">
      <text>
        <r>
          <rPr>
            <b/>
            <sz val="9"/>
            <color indexed="81"/>
            <rFont val="Tahoma"/>
            <family val="2"/>
          </rPr>
          <t>Becky Dzingeleski:</t>
        </r>
        <r>
          <rPr>
            <sz val="9"/>
            <color indexed="81"/>
            <rFont val="Tahoma"/>
            <family val="2"/>
          </rPr>
          <t xml:space="preserve">
Per FOD is a new Unit.  Contributions began in 2018</t>
        </r>
      </text>
    </comment>
    <comment ref="IPN19" authorId="0" shapeId="0" xr:uid="{16203EAB-33B4-4E39-9111-33F13D4527F4}">
      <text>
        <r>
          <rPr>
            <b/>
            <sz val="9"/>
            <color indexed="81"/>
            <rFont val="Tahoma"/>
            <family val="2"/>
          </rPr>
          <t>Becky Dzingeleski:</t>
        </r>
        <r>
          <rPr>
            <sz val="9"/>
            <color indexed="81"/>
            <rFont val="Tahoma"/>
            <family val="2"/>
          </rPr>
          <t xml:space="preserve">
Per FOD is a new Unit.  Contributions began in 2018</t>
        </r>
      </text>
    </comment>
    <comment ref="IPR19" authorId="0" shapeId="0" xr:uid="{96E716CB-5A3C-455F-A0C5-D226C1295BB8}">
      <text>
        <r>
          <rPr>
            <b/>
            <sz val="9"/>
            <color indexed="81"/>
            <rFont val="Tahoma"/>
            <family val="2"/>
          </rPr>
          <t>Becky Dzingeleski:</t>
        </r>
        <r>
          <rPr>
            <sz val="9"/>
            <color indexed="81"/>
            <rFont val="Tahoma"/>
            <family val="2"/>
          </rPr>
          <t xml:space="preserve">
Per FOD is a new Unit.  Contributions began in 2018</t>
        </r>
      </text>
    </comment>
    <comment ref="IPV19" authorId="0" shapeId="0" xr:uid="{0803201C-37C5-4CC1-BC95-131181665F10}">
      <text>
        <r>
          <rPr>
            <b/>
            <sz val="9"/>
            <color indexed="81"/>
            <rFont val="Tahoma"/>
            <family val="2"/>
          </rPr>
          <t>Becky Dzingeleski:</t>
        </r>
        <r>
          <rPr>
            <sz val="9"/>
            <color indexed="81"/>
            <rFont val="Tahoma"/>
            <family val="2"/>
          </rPr>
          <t xml:space="preserve">
Per FOD is a new Unit.  Contributions began in 2018</t>
        </r>
      </text>
    </comment>
    <comment ref="IPZ19" authorId="0" shapeId="0" xr:uid="{422F537D-DAFB-43E6-9596-F70A28A28769}">
      <text>
        <r>
          <rPr>
            <b/>
            <sz val="9"/>
            <color indexed="81"/>
            <rFont val="Tahoma"/>
            <family val="2"/>
          </rPr>
          <t>Becky Dzingeleski:</t>
        </r>
        <r>
          <rPr>
            <sz val="9"/>
            <color indexed="81"/>
            <rFont val="Tahoma"/>
            <family val="2"/>
          </rPr>
          <t xml:space="preserve">
Per FOD is a new Unit.  Contributions began in 2018</t>
        </r>
      </text>
    </comment>
    <comment ref="IQD19" authorId="0" shapeId="0" xr:uid="{7F5E8779-12FB-4F94-A02B-B1C6CD3F01E2}">
      <text>
        <r>
          <rPr>
            <b/>
            <sz val="9"/>
            <color indexed="81"/>
            <rFont val="Tahoma"/>
            <family val="2"/>
          </rPr>
          <t>Becky Dzingeleski:</t>
        </r>
        <r>
          <rPr>
            <sz val="9"/>
            <color indexed="81"/>
            <rFont val="Tahoma"/>
            <family val="2"/>
          </rPr>
          <t xml:space="preserve">
Per FOD is a new Unit.  Contributions began in 2018</t>
        </r>
      </text>
    </comment>
    <comment ref="IQH19" authorId="0" shapeId="0" xr:uid="{8128E7DF-49C7-41B7-965F-0EC12D119978}">
      <text>
        <r>
          <rPr>
            <b/>
            <sz val="9"/>
            <color indexed="81"/>
            <rFont val="Tahoma"/>
            <family val="2"/>
          </rPr>
          <t>Becky Dzingeleski:</t>
        </r>
        <r>
          <rPr>
            <sz val="9"/>
            <color indexed="81"/>
            <rFont val="Tahoma"/>
            <family val="2"/>
          </rPr>
          <t xml:space="preserve">
Per FOD is a new Unit.  Contributions began in 2018</t>
        </r>
      </text>
    </comment>
    <comment ref="IQL19" authorId="0" shapeId="0" xr:uid="{4D48F58C-CE13-4E50-8A41-BFF674B523F1}">
      <text>
        <r>
          <rPr>
            <b/>
            <sz val="9"/>
            <color indexed="81"/>
            <rFont val="Tahoma"/>
            <family val="2"/>
          </rPr>
          <t>Becky Dzingeleski:</t>
        </r>
        <r>
          <rPr>
            <sz val="9"/>
            <color indexed="81"/>
            <rFont val="Tahoma"/>
            <family val="2"/>
          </rPr>
          <t xml:space="preserve">
Per FOD is a new Unit.  Contributions began in 2018</t>
        </r>
      </text>
    </comment>
    <comment ref="IQP19" authorId="0" shapeId="0" xr:uid="{3AC4E670-4934-445F-B821-EDA80E2D6646}">
      <text>
        <r>
          <rPr>
            <b/>
            <sz val="9"/>
            <color indexed="81"/>
            <rFont val="Tahoma"/>
            <family val="2"/>
          </rPr>
          <t>Becky Dzingeleski:</t>
        </r>
        <r>
          <rPr>
            <sz val="9"/>
            <color indexed="81"/>
            <rFont val="Tahoma"/>
            <family val="2"/>
          </rPr>
          <t xml:space="preserve">
Per FOD is a new Unit.  Contributions began in 2018</t>
        </r>
      </text>
    </comment>
    <comment ref="IQT19" authorId="0" shapeId="0" xr:uid="{90243114-3D3D-4388-83A5-EFF34417BE0B}">
      <text>
        <r>
          <rPr>
            <b/>
            <sz val="9"/>
            <color indexed="81"/>
            <rFont val="Tahoma"/>
            <family val="2"/>
          </rPr>
          <t>Becky Dzingeleski:</t>
        </r>
        <r>
          <rPr>
            <sz val="9"/>
            <color indexed="81"/>
            <rFont val="Tahoma"/>
            <family val="2"/>
          </rPr>
          <t xml:space="preserve">
Per FOD is a new Unit.  Contributions began in 2018</t>
        </r>
      </text>
    </comment>
    <comment ref="IQX19" authorId="0" shapeId="0" xr:uid="{579E66D9-9FE0-4413-BE89-0FB3BBE80F52}">
      <text>
        <r>
          <rPr>
            <b/>
            <sz val="9"/>
            <color indexed="81"/>
            <rFont val="Tahoma"/>
            <family val="2"/>
          </rPr>
          <t>Becky Dzingeleski:</t>
        </r>
        <r>
          <rPr>
            <sz val="9"/>
            <color indexed="81"/>
            <rFont val="Tahoma"/>
            <family val="2"/>
          </rPr>
          <t xml:space="preserve">
Per FOD is a new Unit.  Contributions began in 2018</t>
        </r>
      </text>
    </comment>
    <comment ref="IRB19" authorId="0" shapeId="0" xr:uid="{E1EDDE82-45E8-437F-953C-F52416F04AC1}">
      <text>
        <r>
          <rPr>
            <b/>
            <sz val="9"/>
            <color indexed="81"/>
            <rFont val="Tahoma"/>
            <family val="2"/>
          </rPr>
          <t>Becky Dzingeleski:</t>
        </r>
        <r>
          <rPr>
            <sz val="9"/>
            <color indexed="81"/>
            <rFont val="Tahoma"/>
            <family val="2"/>
          </rPr>
          <t xml:space="preserve">
Per FOD is a new Unit.  Contributions began in 2018</t>
        </r>
      </text>
    </comment>
    <comment ref="IRF19" authorId="0" shapeId="0" xr:uid="{38617F8A-5D5C-49C8-85DB-3799AACFA4E9}">
      <text>
        <r>
          <rPr>
            <b/>
            <sz val="9"/>
            <color indexed="81"/>
            <rFont val="Tahoma"/>
            <family val="2"/>
          </rPr>
          <t>Becky Dzingeleski:</t>
        </r>
        <r>
          <rPr>
            <sz val="9"/>
            <color indexed="81"/>
            <rFont val="Tahoma"/>
            <family val="2"/>
          </rPr>
          <t xml:space="preserve">
Per FOD is a new Unit.  Contributions began in 2018</t>
        </r>
      </text>
    </comment>
    <comment ref="IRJ19" authorId="0" shapeId="0" xr:uid="{86EC6A63-A8B2-4676-A2D1-360DABFF93CA}">
      <text>
        <r>
          <rPr>
            <b/>
            <sz val="9"/>
            <color indexed="81"/>
            <rFont val="Tahoma"/>
            <family val="2"/>
          </rPr>
          <t>Becky Dzingeleski:</t>
        </r>
        <r>
          <rPr>
            <sz val="9"/>
            <color indexed="81"/>
            <rFont val="Tahoma"/>
            <family val="2"/>
          </rPr>
          <t xml:space="preserve">
Per FOD is a new Unit.  Contributions began in 2018</t>
        </r>
      </text>
    </comment>
    <comment ref="IRN19" authorId="0" shapeId="0" xr:uid="{E80CC64F-633C-4AE6-A79D-113521EF2F64}">
      <text>
        <r>
          <rPr>
            <b/>
            <sz val="9"/>
            <color indexed="81"/>
            <rFont val="Tahoma"/>
            <family val="2"/>
          </rPr>
          <t>Becky Dzingeleski:</t>
        </r>
        <r>
          <rPr>
            <sz val="9"/>
            <color indexed="81"/>
            <rFont val="Tahoma"/>
            <family val="2"/>
          </rPr>
          <t xml:space="preserve">
Per FOD is a new Unit.  Contributions began in 2018</t>
        </r>
      </text>
    </comment>
    <comment ref="IRR19" authorId="0" shapeId="0" xr:uid="{2BB834F9-A301-41C3-BF92-1FAF288CBA07}">
      <text>
        <r>
          <rPr>
            <b/>
            <sz val="9"/>
            <color indexed="81"/>
            <rFont val="Tahoma"/>
            <family val="2"/>
          </rPr>
          <t>Becky Dzingeleski:</t>
        </r>
        <r>
          <rPr>
            <sz val="9"/>
            <color indexed="81"/>
            <rFont val="Tahoma"/>
            <family val="2"/>
          </rPr>
          <t xml:space="preserve">
Per FOD is a new Unit.  Contributions began in 2018</t>
        </r>
      </text>
    </comment>
    <comment ref="IRV19" authorId="0" shapeId="0" xr:uid="{D62852A4-2EEF-4D75-B41A-A1ACBD3817F1}">
      <text>
        <r>
          <rPr>
            <b/>
            <sz val="9"/>
            <color indexed="81"/>
            <rFont val="Tahoma"/>
            <family val="2"/>
          </rPr>
          <t>Becky Dzingeleski:</t>
        </r>
        <r>
          <rPr>
            <sz val="9"/>
            <color indexed="81"/>
            <rFont val="Tahoma"/>
            <family val="2"/>
          </rPr>
          <t xml:space="preserve">
Per FOD is a new Unit.  Contributions began in 2018</t>
        </r>
      </text>
    </comment>
    <comment ref="IRZ19" authorId="0" shapeId="0" xr:uid="{3A6E5EC5-DE5C-43C9-8F16-2ACA0496957E}">
      <text>
        <r>
          <rPr>
            <b/>
            <sz val="9"/>
            <color indexed="81"/>
            <rFont val="Tahoma"/>
            <family val="2"/>
          </rPr>
          <t>Becky Dzingeleski:</t>
        </r>
        <r>
          <rPr>
            <sz val="9"/>
            <color indexed="81"/>
            <rFont val="Tahoma"/>
            <family val="2"/>
          </rPr>
          <t xml:space="preserve">
Per FOD is a new Unit.  Contributions began in 2018</t>
        </r>
      </text>
    </comment>
    <comment ref="ISD19" authorId="0" shapeId="0" xr:uid="{184CFA2D-1591-459A-AA7E-D53DD8963500}">
      <text>
        <r>
          <rPr>
            <b/>
            <sz val="9"/>
            <color indexed="81"/>
            <rFont val="Tahoma"/>
            <family val="2"/>
          </rPr>
          <t>Becky Dzingeleski:</t>
        </r>
        <r>
          <rPr>
            <sz val="9"/>
            <color indexed="81"/>
            <rFont val="Tahoma"/>
            <family val="2"/>
          </rPr>
          <t xml:space="preserve">
Per FOD is a new Unit.  Contributions began in 2018</t>
        </r>
      </text>
    </comment>
    <comment ref="ISH19" authorId="0" shapeId="0" xr:uid="{401229AE-A221-4249-9FD1-27E58FBF3FE7}">
      <text>
        <r>
          <rPr>
            <b/>
            <sz val="9"/>
            <color indexed="81"/>
            <rFont val="Tahoma"/>
            <family val="2"/>
          </rPr>
          <t>Becky Dzingeleski:</t>
        </r>
        <r>
          <rPr>
            <sz val="9"/>
            <color indexed="81"/>
            <rFont val="Tahoma"/>
            <family val="2"/>
          </rPr>
          <t xml:space="preserve">
Per FOD is a new Unit.  Contributions began in 2018</t>
        </r>
      </text>
    </comment>
    <comment ref="ISL19" authorId="0" shapeId="0" xr:uid="{BD6DB65E-083E-4ED7-A847-43AEF87F370D}">
      <text>
        <r>
          <rPr>
            <b/>
            <sz val="9"/>
            <color indexed="81"/>
            <rFont val="Tahoma"/>
            <family val="2"/>
          </rPr>
          <t>Becky Dzingeleski:</t>
        </r>
        <r>
          <rPr>
            <sz val="9"/>
            <color indexed="81"/>
            <rFont val="Tahoma"/>
            <family val="2"/>
          </rPr>
          <t xml:space="preserve">
Per FOD is a new Unit.  Contributions began in 2018</t>
        </r>
      </text>
    </comment>
    <comment ref="ISP19" authorId="0" shapeId="0" xr:uid="{3A3F227C-5F57-4D74-A2CF-900FC301FE31}">
      <text>
        <r>
          <rPr>
            <b/>
            <sz val="9"/>
            <color indexed="81"/>
            <rFont val="Tahoma"/>
            <family val="2"/>
          </rPr>
          <t>Becky Dzingeleski:</t>
        </r>
        <r>
          <rPr>
            <sz val="9"/>
            <color indexed="81"/>
            <rFont val="Tahoma"/>
            <family val="2"/>
          </rPr>
          <t xml:space="preserve">
Per FOD is a new Unit.  Contributions began in 2018</t>
        </r>
      </text>
    </comment>
    <comment ref="IST19" authorId="0" shapeId="0" xr:uid="{3CCCBA8B-50F0-49DE-ABE3-56C376962F79}">
      <text>
        <r>
          <rPr>
            <b/>
            <sz val="9"/>
            <color indexed="81"/>
            <rFont val="Tahoma"/>
            <family val="2"/>
          </rPr>
          <t>Becky Dzingeleski:</t>
        </r>
        <r>
          <rPr>
            <sz val="9"/>
            <color indexed="81"/>
            <rFont val="Tahoma"/>
            <family val="2"/>
          </rPr>
          <t xml:space="preserve">
Per FOD is a new Unit.  Contributions began in 2018</t>
        </r>
      </text>
    </comment>
    <comment ref="ISX19" authorId="0" shapeId="0" xr:uid="{4855C45F-7D53-4102-A830-D5899FE0AA45}">
      <text>
        <r>
          <rPr>
            <b/>
            <sz val="9"/>
            <color indexed="81"/>
            <rFont val="Tahoma"/>
            <family val="2"/>
          </rPr>
          <t>Becky Dzingeleski:</t>
        </r>
        <r>
          <rPr>
            <sz val="9"/>
            <color indexed="81"/>
            <rFont val="Tahoma"/>
            <family val="2"/>
          </rPr>
          <t xml:space="preserve">
Per FOD is a new Unit.  Contributions began in 2018</t>
        </r>
      </text>
    </comment>
    <comment ref="ITB19" authorId="0" shapeId="0" xr:uid="{2DBFDE5C-1111-4396-A8FA-ABD29BCBBB49}">
      <text>
        <r>
          <rPr>
            <b/>
            <sz val="9"/>
            <color indexed="81"/>
            <rFont val="Tahoma"/>
            <family val="2"/>
          </rPr>
          <t>Becky Dzingeleski:</t>
        </r>
        <r>
          <rPr>
            <sz val="9"/>
            <color indexed="81"/>
            <rFont val="Tahoma"/>
            <family val="2"/>
          </rPr>
          <t xml:space="preserve">
Per FOD is a new Unit.  Contributions began in 2018</t>
        </r>
      </text>
    </comment>
    <comment ref="ITF19" authorId="0" shapeId="0" xr:uid="{8B502F0A-E01A-4A98-BC10-4B68045FCCF4}">
      <text>
        <r>
          <rPr>
            <b/>
            <sz val="9"/>
            <color indexed="81"/>
            <rFont val="Tahoma"/>
            <family val="2"/>
          </rPr>
          <t>Becky Dzingeleski:</t>
        </r>
        <r>
          <rPr>
            <sz val="9"/>
            <color indexed="81"/>
            <rFont val="Tahoma"/>
            <family val="2"/>
          </rPr>
          <t xml:space="preserve">
Per FOD is a new Unit.  Contributions began in 2018</t>
        </r>
      </text>
    </comment>
    <comment ref="ITJ19" authorId="0" shapeId="0" xr:uid="{9D589E02-0625-447F-8D03-BF081B8D4E20}">
      <text>
        <r>
          <rPr>
            <b/>
            <sz val="9"/>
            <color indexed="81"/>
            <rFont val="Tahoma"/>
            <family val="2"/>
          </rPr>
          <t>Becky Dzingeleski:</t>
        </r>
        <r>
          <rPr>
            <sz val="9"/>
            <color indexed="81"/>
            <rFont val="Tahoma"/>
            <family val="2"/>
          </rPr>
          <t xml:space="preserve">
Per FOD is a new Unit.  Contributions began in 2018</t>
        </r>
      </text>
    </comment>
    <comment ref="ITN19" authorId="0" shapeId="0" xr:uid="{740BED54-648E-4553-86DD-1EA3C5E5EE86}">
      <text>
        <r>
          <rPr>
            <b/>
            <sz val="9"/>
            <color indexed="81"/>
            <rFont val="Tahoma"/>
            <family val="2"/>
          </rPr>
          <t>Becky Dzingeleski:</t>
        </r>
        <r>
          <rPr>
            <sz val="9"/>
            <color indexed="81"/>
            <rFont val="Tahoma"/>
            <family val="2"/>
          </rPr>
          <t xml:space="preserve">
Per FOD is a new Unit.  Contributions began in 2018</t>
        </r>
      </text>
    </comment>
    <comment ref="ITR19" authorId="0" shapeId="0" xr:uid="{C09A1DE9-7382-441A-99E8-7C1B824D6BD1}">
      <text>
        <r>
          <rPr>
            <b/>
            <sz val="9"/>
            <color indexed="81"/>
            <rFont val="Tahoma"/>
            <family val="2"/>
          </rPr>
          <t>Becky Dzingeleski:</t>
        </r>
        <r>
          <rPr>
            <sz val="9"/>
            <color indexed="81"/>
            <rFont val="Tahoma"/>
            <family val="2"/>
          </rPr>
          <t xml:space="preserve">
Per FOD is a new Unit.  Contributions began in 2018</t>
        </r>
      </text>
    </comment>
    <comment ref="ITV19" authorId="0" shapeId="0" xr:uid="{DF4FB4F4-1E7A-4BA5-A7E7-382F5D6ACE25}">
      <text>
        <r>
          <rPr>
            <b/>
            <sz val="9"/>
            <color indexed="81"/>
            <rFont val="Tahoma"/>
            <family val="2"/>
          </rPr>
          <t>Becky Dzingeleski:</t>
        </r>
        <r>
          <rPr>
            <sz val="9"/>
            <color indexed="81"/>
            <rFont val="Tahoma"/>
            <family val="2"/>
          </rPr>
          <t xml:space="preserve">
Per FOD is a new Unit.  Contributions began in 2018</t>
        </r>
      </text>
    </comment>
    <comment ref="ITZ19" authorId="0" shapeId="0" xr:uid="{642E99E0-DAFC-4CE1-BD49-850B1DA6BA28}">
      <text>
        <r>
          <rPr>
            <b/>
            <sz val="9"/>
            <color indexed="81"/>
            <rFont val="Tahoma"/>
            <family val="2"/>
          </rPr>
          <t>Becky Dzingeleski:</t>
        </r>
        <r>
          <rPr>
            <sz val="9"/>
            <color indexed="81"/>
            <rFont val="Tahoma"/>
            <family val="2"/>
          </rPr>
          <t xml:space="preserve">
Per FOD is a new Unit.  Contributions began in 2018</t>
        </r>
      </text>
    </comment>
    <comment ref="IUD19" authorId="0" shapeId="0" xr:uid="{5E74E98F-0039-48DD-BAE3-830B0461A564}">
      <text>
        <r>
          <rPr>
            <b/>
            <sz val="9"/>
            <color indexed="81"/>
            <rFont val="Tahoma"/>
            <family val="2"/>
          </rPr>
          <t>Becky Dzingeleski:</t>
        </r>
        <r>
          <rPr>
            <sz val="9"/>
            <color indexed="81"/>
            <rFont val="Tahoma"/>
            <family val="2"/>
          </rPr>
          <t xml:space="preserve">
Per FOD is a new Unit.  Contributions began in 2018</t>
        </r>
      </text>
    </comment>
    <comment ref="IUH19" authorId="0" shapeId="0" xr:uid="{9E0D16EF-22E3-4415-BA76-C280EB9FB9C0}">
      <text>
        <r>
          <rPr>
            <b/>
            <sz val="9"/>
            <color indexed="81"/>
            <rFont val="Tahoma"/>
            <family val="2"/>
          </rPr>
          <t>Becky Dzingeleski:</t>
        </r>
        <r>
          <rPr>
            <sz val="9"/>
            <color indexed="81"/>
            <rFont val="Tahoma"/>
            <family val="2"/>
          </rPr>
          <t xml:space="preserve">
Per FOD is a new Unit.  Contributions began in 2018</t>
        </r>
      </text>
    </comment>
    <comment ref="IUL19" authorId="0" shapeId="0" xr:uid="{9E70E5CB-E43B-4B72-836D-E6882166120F}">
      <text>
        <r>
          <rPr>
            <b/>
            <sz val="9"/>
            <color indexed="81"/>
            <rFont val="Tahoma"/>
            <family val="2"/>
          </rPr>
          <t>Becky Dzingeleski:</t>
        </r>
        <r>
          <rPr>
            <sz val="9"/>
            <color indexed="81"/>
            <rFont val="Tahoma"/>
            <family val="2"/>
          </rPr>
          <t xml:space="preserve">
Per FOD is a new Unit.  Contributions began in 2018</t>
        </r>
      </text>
    </comment>
    <comment ref="IUP19" authorId="0" shapeId="0" xr:uid="{061AD6BA-9B98-41F2-9A54-3AC4F6EE6A64}">
      <text>
        <r>
          <rPr>
            <b/>
            <sz val="9"/>
            <color indexed="81"/>
            <rFont val="Tahoma"/>
            <family val="2"/>
          </rPr>
          <t>Becky Dzingeleski:</t>
        </r>
        <r>
          <rPr>
            <sz val="9"/>
            <color indexed="81"/>
            <rFont val="Tahoma"/>
            <family val="2"/>
          </rPr>
          <t xml:space="preserve">
Per FOD is a new Unit.  Contributions began in 2018</t>
        </r>
      </text>
    </comment>
    <comment ref="IUT19" authorId="0" shapeId="0" xr:uid="{B9D81934-3593-4F8E-AFF1-C5B715C00422}">
      <text>
        <r>
          <rPr>
            <b/>
            <sz val="9"/>
            <color indexed="81"/>
            <rFont val="Tahoma"/>
            <family val="2"/>
          </rPr>
          <t>Becky Dzingeleski:</t>
        </r>
        <r>
          <rPr>
            <sz val="9"/>
            <color indexed="81"/>
            <rFont val="Tahoma"/>
            <family val="2"/>
          </rPr>
          <t xml:space="preserve">
Per FOD is a new Unit.  Contributions began in 2018</t>
        </r>
      </text>
    </comment>
    <comment ref="IUX19" authorId="0" shapeId="0" xr:uid="{6DAFB1FA-3172-47C2-8119-BE1888A76BE2}">
      <text>
        <r>
          <rPr>
            <b/>
            <sz val="9"/>
            <color indexed="81"/>
            <rFont val="Tahoma"/>
            <family val="2"/>
          </rPr>
          <t>Becky Dzingeleski:</t>
        </r>
        <r>
          <rPr>
            <sz val="9"/>
            <color indexed="81"/>
            <rFont val="Tahoma"/>
            <family val="2"/>
          </rPr>
          <t xml:space="preserve">
Per FOD is a new Unit.  Contributions began in 2018</t>
        </r>
      </text>
    </comment>
    <comment ref="IVB19" authorId="0" shapeId="0" xr:uid="{9915F806-1FDE-4620-9D3E-7DB0D0BE24A7}">
      <text>
        <r>
          <rPr>
            <b/>
            <sz val="9"/>
            <color indexed="81"/>
            <rFont val="Tahoma"/>
            <family val="2"/>
          </rPr>
          <t>Becky Dzingeleski:</t>
        </r>
        <r>
          <rPr>
            <sz val="9"/>
            <color indexed="81"/>
            <rFont val="Tahoma"/>
            <family val="2"/>
          </rPr>
          <t xml:space="preserve">
Per FOD is a new Unit.  Contributions began in 2018</t>
        </r>
      </text>
    </comment>
    <comment ref="IVF19" authorId="0" shapeId="0" xr:uid="{9C48FEDA-93C9-41FD-9B25-90EC587DB094}">
      <text>
        <r>
          <rPr>
            <b/>
            <sz val="9"/>
            <color indexed="81"/>
            <rFont val="Tahoma"/>
            <family val="2"/>
          </rPr>
          <t>Becky Dzingeleski:</t>
        </r>
        <r>
          <rPr>
            <sz val="9"/>
            <color indexed="81"/>
            <rFont val="Tahoma"/>
            <family val="2"/>
          </rPr>
          <t xml:space="preserve">
Per FOD is a new Unit.  Contributions began in 2018</t>
        </r>
      </text>
    </comment>
    <comment ref="IVJ19" authorId="0" shapeId="0" xr:uid="{66BDBC47-BB27-4B9F-B68A-9CC4E1E251C6}">
      <text>
        <r>
          <rPr>
            <b/>
            <sz val="9"/>
            <color indexed="81"/>
            <rFont val="Tahoma"/>
            <family val="2"/>
          </rPr>
          <t>Becky Dzingeleski:</t>
        </r>
        <r>
          <rPr>
            <sz val="9"/>
            <color indexed="81"/>
            <rFont val="Tahoma"/>
            <family val="2"/>
          </rPr>
          <t xml:space="preserve">
Per FOD is a new Unit.  Contributions began in 2018</t>
        </r>
      </text>
    </comment>
    <comment ref="IVN19" authorId="0" shapeId="0" xr:uid="{205660A0-C377-4B1F-8A69-B74810595AE0}">
      <text>
        <r>
          <rPr>
            <b/>
            <sz val="9"/>
            <color indexed="81"/>
            <rFont val="Tahoma"/>
            <family val="2"/>
          </rPr>
          <t>Becky Dzingeleski:</t>
        </r>
        <r>
          <rPr>
            <sz val="9"/>
            <color indexed="81"/>
            <rFont val="Tahoma"/>
            <family val="2"/>
          </rPr>
          <t xml:space="preserve">
Per FOD is a new Unit.  Contributions began in 2018</t>
        </r>
      </text>
    </comment>
    <comment ref="IVR19" authorId="0" shapeId="0" xr:uid="{A1E0312B-1B4F-4FD2-9AB0-682605584BEA}">
      <text>
        <r>
          <rPr>
            <b/>
            <sz val="9"/>
            <color indexed="81"/>
            <rFont val="Tahoma"/>
            <family val="2"/>
          </rPr>
          <t>Becky Dzingeleski:</t>
        </r>
        <r>
          <rPr>
            <sz val="9"/>
            <color indexed="81"/>
            <rFont val="Tahoma"/>
            <family val="2"/>
          </rPr>
          <t xml:space="preserve">
Per FOD is a new Unit.  Contributions began in 2018</t>
        </r>
      </text>
    </comment>
    <comment ref="IVV19" authorId="0" shapeId="0" xr:uid="{2FECE02A-B1BC-4E7A-95ED-D9785D8E2966}">
      <text>
        <r>
          <rPr>
            <b/>
            <sz val="9"/>
            <color indexed="81"/>
            <rFont val="Tahoma"/>
            <family val="2"/>
          </rPr>
          <t>Becky Dzingeleski:</t>
        </r>
        <r>
          <rPr>
            <sz val="9"/>
            <color indexed="81"/>
            <rFont val="Tahoma"/>
            <family val="2"/>
          </rPr>
          <t xml:space="preserve">
Per FOD is a new Unit.  Contributions began in 2018</t>
        </r>
      </text>
    </comment>
    <comment ref="IVZ19" authorId="0" shapeId="0" xr:uid="{2F281E22-C6C5-4D84-99F5-84C287DB2690}">
      <text>
        <r>
          <rPr>
            <b/>
            <sz val="9"/>
            <color indexed="81"/>
            <rFont val="Tahoma"/>
            <family val="2"/>
          </rPr>
          <t>Becky Dzingeleski:</t>
        </r>
        <r>
          <rPr>
            <sz val="9"/>
            <color indexed="81"/>
            <rFont val="Tahoma"/>
            <family val="2"/>
          </rPr>
          <t xml:space="preserve">
Per FOD is a new Unit.  Contributions began in 2018</t>
        </r>
      </text>
    </comment>
    <comment ref="IWD19" authorId="0" shapeId="0" xr:uid="{8B7F639E-3A60-4421-8323-08A8E7F8FB7A}">
      <text>
        <r>
          <rPr>
            <b/>
            <sz val="9"/>
            <color indexed="81"/>
            <rFont val="Tahoma"/>
            <family val="2"/>
          </rPr>
          <t>Becky Dzingeleski:</t>
        </r>
        <r>
          <rPr>
            <sz val="9"/>
            <color indexed="81"/>
            <rFont val="Tahoma"/>
            <family val="2"/>
          </rPr>
          <t xml:space="preserve">
Per FOD is a new Unit.  Contributions began in 2018</t>
        </r>
      </text>
    </comment>
    <comment ref="IWH19" authorId="0" shapeId="0" xr:uid="{E85DC0C8-7039-4DDF-B0F0-1C8018C436D9}">
      <text>
        <r>
          <rPr>
            <b/>
            <sz val="9"/>
            <color indexed="81"/>
            <rFont val="Tahoma"/>
            <family val="2"/>
          </rPr>
          <t>Becky Dzingeleski:</t>
        </r>
        <r>
          <rPr>
            <sz val="9"/>
            <color indexed="81"/>
            <rFont val="Tahoma"/>
            <family val="2"/>
          </rPr>
          <t xml:space="preserve">
Per FOD is a new Unit.  Contributions began in 2018</t>
        </r>
      </text>
    </comment>
    <comment ref="IWL19" authorId="0" shapeId="0" xr:uid="{CDCAC7E8-C31B-49AF-8CE4-A34951C84C4C}">
      <text>
        <r>
          <rPr>
            <b/>
            <sz val="9"/>
            <color indexed="81"/>
            <rFont val="Tahoma"/>
            <family val="2"/>
          </rPr>
          <t>Becky Dzingeleski:</t>
        </r>
        <r>
          <rPr>
            <sz val="9"/>
            <color indexed="81"/>
            <rFont val="Tahoma"/>
            <family val="2"/>
          </rPr>
          <t xml:space="preserve">
Per FOD is a new Unit.  Contributions began in 2018</t>
        </r>
      </text>
    </comment>
    <comment ref="IWP19" authorId="0" shapeId="0" xr:uid="{AAFCC1CA-BE38-472E-802F-F2A3D0394656}">
      <text>
        <r>
          <rPr>
            <b/>
            <sz val="9"/>
            <color indexed="81"/>
            <rFont val="Tahoma"/>
            <family val="2"/>
          </rPr>
          <t>Becky Dzingeleski:</t>
        </r>
        <r>
          <rPr>
            <sz val="9"/>
            <color indexed="81"/>
            <rFont val="Tahoma"/>
            <family val="2"/>
          </rPr>
          <t xml:space="preserve">
Per FOD is a new Unit.  Contributions began in 2018</t>
        </r>
      </text>
    </comment>
    <comment ref="IWT19" authorId="0" shapeId="0" xr:uid="{0EF9EE23-F52B-4999-81C9-B35B4A985584}">
      <text>
        <r>
          <rPr>
            <b/>
            <sz val="9"/>
            <color indexed="81"/>
            <rFont val="Tahoma"/>
            <family val="2"/>
          </rPr>
          <t>Becky Dzingeleski:</t>
        </r>
        <r>
          <rPr>
            <sz val="9"/>
            <color indexed="81"/>
            <rFont val="Tahoma"/>
            <family val="2"/>
          </rPr>
          <t xml:space="preserve">
Per FOD is a new Unit.  Contributions began in 2018</t>
        </r>
      </text>
    </comment>
    <comment ref="IWX19" authorId="0" shapeId="0" xr:uid="{69B89F71-76FA-4496-ADCB-AF9064AE0FB9}">
      <text>
        <r>
          <rPr>
            <b/>
            <sz val="9"/>
            <color indexed="81"/>
            <rFont val="Tahoma"/>
            <family val="2"/>
          </rPr>
          <t>Becky Dzingeleski:</t>
        </r>
        <r>
          <rPr>
            <sz val="9"/>
            <color indexed="81"/>
            <rFont val="Tahoma"/>
            <family val="2"/>
          </rPr>
          <t xml:space="preserve">
Per FOD is a new Unit.  Contributions began in 2018</t>
        </r>
      </text>
    </comment>
    <comment ref="IXB19" authorId="0" shapeId="0" xr:uid="{D92B4ED5-7620-4127-B729-78034F83B3DE}">
      <text>
        <r>
          <rPr>
            <b/>
            <sz val="9"/>
            <color indexed="81"/>
            <rFont val="Tahoma"/>
            <family val="2"/>
          </rPr>
          <t>Becky Dzingeleski:</t>
        </r>
        <r>
          <rPr>
            <sz val="9"/>
            <color indexed="81"/>
            <rFont val="Tahoma"/>
            <family val="2"/>
          </rPr>
          <t xml:space="preserve">
Per FOD is a new Unit.  Contributions began in 2018</t>
        </r>
      </text>
    </comment>
    <comment ref="IXF19" authorId="0" shapeId="0" xr:uid="{6927F4F4-5B4E-4E55-AC93-9B67204A5A8C}">
      <text>
        <r>
          <rPr>
            <b/>
            <sz val="9"/>
            <color indexed="81"/>
            <rFont val="Tahoma"/>
            <family val="2"/>
          </rPr>
          <t>Becky Dzingeleski:</t>
        </r>
        <r>
          <rPr>
            <sz val="9"/>
            <color indexed="81"/>
            <rFont val="Tahoma"/>
            <family val="2"/>
          </rPr>
          <t xml:space="preserve">
Per FOD is a new Unit.  Contributions began in 2018</t>
        </r>
      </text>
    </comment>
    <comment ref="IXJ19" authorId="0" shapeId="0" xr:uid="{5F51FB18-18B1-4B11-B9E2-B021A8BCFF51}">
      <text>
        <r>
          <rPr>
            <b/>
            <sz val="9"/>
            <color indexed="81"/>
            <rFont val="Tahoma"/>
            <family val="2"/>
          </rPr>
          <t>Becky Dzingeleski:</t>
        </r>
        <r>
          <rPr>
            <sz val="9"/>
            <color indexed="81"/>
            <rFont val="Tahoma"/>
            <family val="2"/>
          </rPr>
          <t xml:space="preserve">
Per FOD is a new Unit.  Contributions began in 2018</t>
        </r>
      </text>
    </comment>
    <comment ref="IXN19" authorId="0" shapeId="0" xr:uid="{F8662FA8-C3F4-40B9-9492-BD91EFD2ACA9}">
      <text>
        <r>
          <rPr>
            <b/>
            <sz val="9"/>
            <color indexed="81"/>
            <rFont val="Tahoma"/>
            <family val="2"/>
          </rPr>
          <t>Becky Dzingeleski:</t>
        </r>
        <r>
          <rPr>
            <sz val="9"/>
            <color indexed="81"/>
            <rFont val="Tahoma"/>
            <family val="2"/>
          </rPr>
          <t xml:space="preserve">
Per FOD is a new Unit.  Contributions began in 2018</t>
        </r>
      </text>
    </comment>
    <comment ref="IXR19" authorId="0" shapeId="0" xr:uid="{A96E94AD-1B52-4ACB-A6F7-1A11654B57AF}">
      <text>
        <r>
          <rPr>
            <b/>
            <sz val="9"/>
            <color indexed="81"/>
            <rFont val="Tahoma"/>
            <family val="2"/>
          </rPr>
          <t>Becky Dzingeleski:</t>
        </r>
        <r>
          <rPr>
            <sz val="9"/>
            <color indexed="81"/>
            <rFont val="Tahoma"/>
            <family val="2"/>
          </rPr>
          <t xml:space="preserve">
Per FOD is a new Unit.  Contributions began in 2018</t>
        </r>
      </text>
    </comment>
    <comment ref="IXV19" authorId="0" shapeId="0" xr:uid="{F92759ED-D76F-4D86-B527-24B99665C7D6}">
      <text>
        <r>
          <rPr>
            <b/>
            <sz val="9"/>
            <color indexed="81"/>
            <rFont val="Tahoma"/>
            <family val="2"/>
          </rPr>
          <t>Becky Dzingeleski:</t>
        </r>
        <r>
          <rPr>
            <sz val="9"/>
            <color indexed="81"/>
            <rFont val="Tahoma"/>
            <family val="2"/>
          </rPr>
          <t xml:space="preserve">
Per FOD is a new Unit.  Contributions began in 2018</t>
        </r>
      </text>
    </comment>
    <comment ref="IXZ19" authorId="0" shapeId="0" xr:uid="{2EB73BF1-E162-4E27-9E8F-3A271555EA52}">
      <text>
        <r>
          <rPr>
            <b/>
            <sz val="9"/>
            <color indexed="81"/>
            <rFont val="Tahoma"/>
            <family val="2"/>
          </rPr>
          <t>Becky Dzingeleski:</t>
        </r>
        <r>
          <rPr>
            <sz val="9"/>
            <color indexed="81"/>
            <rFont val="Tahoma"/>
            <family val="2"/>
          </rPr>
          <t xml:space="preserve">
Per FOD is a new Unit.  Contributions began in 2018</t>
        </r>
      </text>
    </comment>
    <comment ref="IYD19" authorId="0" shapeId="0" xr:uid="{72C6B683-10A8-4D5B-8658-853F4B31F439}">
      <text>
        <r>
          <rPr>
            <b/>
            <sz val="9"/>
            <color indexed="81"/>
            <rFont val="Tahoma"/>
            <family val="2"/>
          </rPr>
          <t>Becky Dzingeleski:</t>
        </r>
        <r>
          <rPr>
            <sz val="9"/>
            <color indexed="81"/>
            <rFont val="Tahoma"/>
            <family val="2"/>
          </rPr>
          <t xml:space="preserve">
Per FOD is a new Unit.  Contributions began in 2018</t>
        </r>
      </text>
    </comment>
    <comment ref="IYH19" authorId="0" shapeId="0" xr:uid="{365C55CA-B193-4F31-BA23-32D882718F5E}">
      <text>
        <r>
          <rPr>
            <b/>
            <sz val="9"/>
            <color indexed="81"/>
            <rFont val="Tahoma"/>
            <family val="2"/>
          </rPr>
          <t>Becky Dzingeleski:</t>
        </r>
        <r>
          <rPr>
            <sz val="9"/>
            <color indexed="81"/>
            <rFont val="Tahoma"/>
            <family val="2"/>
          </rPr>
          <t xml:space="preserve">
Per FOD is a new Unit.  Contributions began in 2018</t>
        </r>
      </text>
    </comment>
    <comment ref="IYL19" authorId="0" shapeId="0" xr:uid="{0F954DB2-27F3-45D4-8429-97A38DC600B3}">
      <text>
        <r>
          <rPr>
            <b/>
            <sz val="9"/>
            <color indexed="81"/>
            <rFont val="Tahoma"/>
            <family val="2"/>
          </rPr>
          <t>Becky Dzingeleski:</t>
        </r>
        <r>
          <rPr>
            <sz val="9"/>
            <color indexed="81"/>
            <rFont val="Tahoma"/>
            <family val="2"/>
          </rPr>
          <t xml:space="preserve">
Per FOD is a new Unit.  Contributions began in 2018</t>
        </r>
      </text>
    </comment>
    <comment ref="IYP19" authorId="0" shapeId="0" xr:uid="{3E9038FA-79D9-4172-AC2E-CE9BE588B67D}">
      <text>
        <r>
          <rPr>
            <b/>
            <sz val="9"/>
            <color indexed="81"/>
            <rFont val="Tahoma"/>
            <family val="2"/>
          </rPr>
          <t>Becky Dzingeleski:</t>
        </r>
        <r>
          <rPr>
            <sz val="9"/>
            <color indexed="81"/>
            <rFont val="Tahoma"/>
            <family val="2"/>
          </rPr>
          <t xml:space="preserve">
Per FOD is a new Unit.  Contributions began in 2018</t>
        </r>
      </text>
    </comment>
    <comment ref="IYT19" authorId="0" shapeId="0" xr:uid="{FDE8E386-6962-4EAE-91B5-69D041A07F95}">
      <text>
        <r>
          <rPr>
            <b/>
            <sz val="9"/>
            <color indexed="81"/>
            <rFont val="Tahoma"/>
            <family val="2"/>
          </rPr>
          <t>Becky Dzingeleski:</t>
        </r>
        <r>
          <rPr>
            <sz val="9"/>
            <color indexed="81"/>
            <rFont val="Tahoma"/>
            <family val="2"/>
          </rPr>
          <t xml:space="preserve">
Per FOD is a new Unit.  Contributions began in 2018</t>
        </r>
      </text>
    </comment>
    <comment ref="IYX19" authorId="0" shapeId="0" xr:uid="{678F066F-8B08-45A0-9723-95DDEC7B7AED}">
      <text>
        <r>
          <rPr>
            <b/>
            <sz val="9"/>
            <color indexed="81"/>
            <rFont val="Tahoma"/>
            <family val="2"/>
          </rPr>
          <t>Becky Dzingeleski:</t>
        </r>
        <r>
          <rPr>
            <sz val="9"/>
            <color indexed="81"/>
            <rFont val="Tahoma"/>
            <family val="2"/>
          </rPr>
          <t xml:space="preserve">
Per FOD is a new Unit.  Contributions began in 2018</t>
        </r>
      </text>
    </comment>
    <comment ref="IZB19" authorId="0" shapeId="0" xr:uid="{372AECD7-A5F2-40DD-A309-6A47734AF7B0}">
      <text>
        <r>
          <rPr>
            <b/>
            <sz val="9"/>
            <color indexed="81"/>
            <rFont val="Tahoma"/>
            <family val="2"/>
          </rPr>
          <t>Becky Dzingeleski:</t>
        </r>
        <r>
          <rPr>
            <sz val="9"/>
            <color indexed="81"/>
            <rFont val="Tahoma"/>
            <family val="2"/>
          </rPr>
          <t xml:space="preserve">
Per FOD is a new Unit.  Contributions began in 2018</t>
        </r>
      </text>
    </comment>
    <comment ref="IZF19" authorId="0" shapeId="0" xr:uid="{4D737D04-67BA-4678-9DE7-14FAED1F238A}">
      <text>
        <r>
          <rPr>
            <b/>
            <sz val="9"/>
            <color indexed="81"/>
            <rFont val="Tahoma"/>
            <family val="2"/>
          </rPr>
          <t>Becky Dzingeleski:</t>
        </r>
        <r>
          <rPr>
            <sz val="9"/>
            <color indexed="81"/>
            <rFont val="Tahoma"/>
            <family val="2"/>
          </rPr>
          <t xml:space="preserve">
Per FOD is a new Unit.  Contributions began in 2018</t>
        </r>
      </text>
    </comment>
    <comment ref="IZJ19" authorId="0" shapeId="0" xr:uid="{11E946CD-C8F2-4734-B265-3C619D3165AC}">
      <text>
        <r>
          <rPr>
            <b/>
            <sz val="9"/>
            <color indexed="81"/>
            <rFont val="Tahoma"/>
            <family val="2"/>
          </rPr>
          <t>Becky Dzingeleski:</t>
        </r>
        <r>
          <rPr>
            <sz val="9"/>
            <color indexed="81"/>
            <rFont val="Tahoma"/>
            <family val="2"/>
          </rPr>
          <t xml:space="preserve">
Per FOD is a new Unit.  Contributions began in 2018</t>
        </r>
      </text>
    </comment>
    <comment ref="IZN19" authorId="0" shapeId="0" xr:uid="{CCEA3F0E-F3C9-4BE8-88DD-4F5CCE91A4C7}">
      <text>
        <r>
          <rPr>
            <b/>
            <sz val="9"/>
            <color indexed="81"/>
            <rFont val="Tahoma"/>
            <family val="2"/>
          </rPr>
          <t>Becky Dzingeleski:</t>
        </r>
        <r>
          <rPr>
            <sz val="9"/>
            <color indexed="81"/>
            <rFont val="Tahoma"/>
            <family val="2"/>
          </rPr>
          <t xml:space="preserve">
Per FOD is a new Unit.  Contributions began in 2018</t>
        </r>
      </text>
    </comment>
    <comment ref="IZR19" authorId="0" shapeId="0" xr:uid="{AB2A7909-6AF9-4909-94D6-61B4CCC7C361}">
      <text>
        <r>
          <rPr>
            <b/>
            <sz val="9"/>
            <color indexed="81"/>
            <rFont val="Tahoma"/>
            <family val="2"/>
          </rPr>
          <t>Becky Dzingeleski:</t>
        </r>
        <r>
          <rPr>
            <sz val="9"/>
            <color indexed="81"/>
            <rFont val="Tahoma"/>
            <family val="2"/>
          </rPr>
          <t xml:space="preserve">
Per FOD is a new Unit.  Contributions began in 2018</t>
        </r>
      </text>
    </comment>
    <comment ref="IZV19" authorId="0" shapeId="0" xr:uid="{E197B670-7B19-4BCD-A80A-669D855142D0}">
      <text>
        <r>
          <rPr>
            <b/>
            <sz val="9"/>
            <color indexed="81"/>
            <rFont val="Tahoma"/>
            <family val="2"/>
          </rPr>
          <t>Becky Dzingeleski:</t>
        </r>
        <r>
          <rPr>
            <sz val="9"/>
            <color indexed="81"/>
            <rFont val="Tahoma"/>
            <family val="2"/>
          </rPr>
          <t xml:space="preserve">
Per FOD is a new Unit.  Contributions began in 2018</t>
        </r>
      </text>
    </comment>
    <comment ref="IZZ19" authorId="0" shapeId="0" xr:uid="{B53B4611-52B2-426A-9D45-B63278B2C63D}">
      <text>
        <r>
          <rPr>
            <b/>
            <sz val="9"/>
            <color indexed="81"/>
            <rFont val="Tahoma"/>
            <family val="2"/>
          </rPr>
          <t>Becky Dzingeleski:</t>
        </r>
        <r>
          <rPr>
            <sz val="9"/>
            <color indexed="81"/>
            <rFont val="Tahoma"/>
            <family val="2"/>
          </rPr>
          <t xml:space="preserve">
Per FOD is a new Unit.  Contributions began in 2018</t>
        </r>
      </text>
    </comment>
    <comment ref="JAD19" authorId="0" shapeId="0" xr:uid="{4DD72EB1-C220-45A2-B6D7-96F8276B24E1}">
      <text>
        <r>
          <rPr>
            <b/>
            <sz val="9"/>
            <color indexed="81"/>
            <rFont val="Tahoma"/>
            <family val="2"/>
          </rPr>
          <t>Becky Dzingeleski:</t>
        </r>
        <r>
          <rPr>
            <sz val="9"/>
            <color indexed="81"/>
            <rFont val="Tahoma"/>
            <family val="2"/>
          </rPr>
          <t xml:space="preserve">
Per FOD is a new Unit.  Contributions began in 2018</t>
        </r>
      </text>
    </comment>
    <comment ref="JAH19" authorId="0" shapeId="0" xr:uid="{99C7AEC9-F918-4F17-8A4B-9E166BE41AE4}">
      <text>
        <r>
          <rPr>
            <b/>
            <sz val="9"/>
            <color indexed="81"/>
            <rFont val="Tahoma"/>
            <family val="2"/>
          </rPr>
          <t>Becky Dzingeleski:</t>
        </r>
        <r>
          <rPr>
            <sz val="9"/>
            <color indexed="81"/>
            <rFont val="Tahoma"/>
            <family val="2"/>
          </rPr>
          <t xml:space="preserve">
Per FOD is a new Unit.  Contributions began in 2018</t>
        </r>
      </text>
    </comment>
    <comment ref="JAL19" authorId="0" shapeId="0" xr:uid="{D23976AC-3AE5-4146-A77A-219653A9CF86}">
      <text>
        <r>
          <rPr>
            <b/>
            <sz val="9"/>
            <color indexed="81"/>
            <rFont val="Tahoma"/>
            <family val="2"/>
          </rPr>
          <t>Becky Dzingeleski:</t>
        </r>
        <r>
          <rPr>
            <sz val="9"/>
            <color indexed="81"/>
            <rFont val="Tahoma"/>
            <family val="2"/>
          </rPr>
          <t xml:space="preserve">
Per FOD is a new Unit.  Contributions began in 2018</t>
        </r>
      </text>
    </comment>
    <comment ref="JAP19" authorId="0" shapeId="0" xr:uid="{C109CA54-18CF-46EC-9032-13BAB8044C6D}">
      <text>
        <r>
          <rPr>
            <b/>
            <sz val="9"/>
            <color indexed="81"/>
            <rFont val="Tahoma"/>
            <family val="2"/>
          </rPr>
          <t>Becky Dzingeleski:</t>
        </r>
        <r>
          <rPr>
            <sz val="9"/>
            <color indexed="81"/>
            <rFont val="Tahoma"/>
            <family val="2"/>
          </rPr>
          <t xml:space="preserve">
Per FOD is a new Unit.  Contributions began in 2018</t>
        </r>
      </text>
    </comment>
    <comment ref="JAT19" authorId="0" shapeId="0" xr:uid="{D524B355-6488-4028-941A-6178F744E5EC}">
      <text>
        <r>
          <rPr>
            <b/>
            <sz val="9"/>
            <color indexed="81"/>
            <rFont val="Tahoma"/>
            <family val="2"/>
          </rPr>
          <t>Becky Dzingeleski:</t>
        </r>
        <r>
          <rPr>
            <sz val="9"/>
            <color indexed="81"/>
            <rFont val="Tahoma"/>
            <family val="2"/>
          </rPr>
          <t xml:space="preserve">
Per FOD is a new Unit.  Contributions began in 2018</t>
        </r>
      </text>
    </comment>
    <comment ref="JAX19" authorId="0" shapeId="0" xr:uid="{767C11AB-E276-4984-B7F1-C134E2CEA30C}">
      <text>
        <r>
          <rPr>
            <b/>
            <sz val="9"/>
            <color indexed="81"/>
            <rFont val="Tahoma"/>
            <family val="2"/>
          </rPr>
          <t>Becky Dzingeleski:</t>
        </r>
        <r>
          <rPr>
            <sz val="9"/>
            <color indexed="81"/>
            <rFont val="Tahoma"/>
            <family val="2"/>
          </rPr>
          <t xml:space="preserve">
Per FOD is a new Unit.  Contributions began in 2018</t>
        </r>
      </text>
    </comment>
    <comment ref="JBB19" authorId="0" shapeId="0" xr:uid="{3917948F-AB5D-4B72-9703-5B18F2697D3E}">
      <text>
        <r>
          <rPr>
            <b/>
            <sz val="9"/>
            <color indexed="81"/>
            <rFont val="Tahoma"/>
            <family val="2"/>
          </rPr>
          <t>Becky Dzingeleski:</t>
        </r>
        <r>
          <rPr>
            <sz val="9"/>
            <color indexed="81"/>
            <rFont val="Tahoma"/>
            <family val="2"/>
          </rPr>
          <t xml:space="preserve">
Per FOD is a new Unit.  Contributions began in 2018</t>
        </r>
      </text>
    </comment>
    <comment ref="JBF19" authorId="0" shapeId="0" xr:uid="{386D43A9-8BF7-4540-9D57-EAD1F3C5447D}">
      <text>
        <r>
          <rPr>
            <b/>
            <sz val="9"/>
            <color indexed="81"/>
            <rFont val="Tahoma"/>
            <family val="2"/>
          </rPr>
          <t>Becky Dzingeleski:</t>
        </r>
        <r>
          <rPr>
            <sz val="9"/>
            <color indexed="81"/>
            <rFont val="Tahoma"/>
            <family val="2"/>
          </rPr>
          <t xml:space="preserve">
Per FOD is a new Unit.  Contributions began in 2018</t>
        </r>
      </text>
    </comment>
    <comment ref="JBJ19" authorId="0" shapeId="0" xr:uid="{1DC08624-DB99-471F-AB75-29A4ABEB4E3D}">
      <text>
        <r>
          <rPr>
            <b/>
            <sz val="9"/>
            <color indexed="81"/>
            <rFont val="Tahoma"/>
            <family val="2"/>
          </rPr>
          <t>Becky Dzingeleski:</t>
        </r>
        <r>
          <rPr>
            <sz val="9"/>
            <color indexed="81"/>
            <rFont val="Tahoma"/>
            <family val="2"/>
          </rPr>
          <t xml:space="preserve">
Per FOD is a new Unit.  Contributions began in 2018</t>
        </r>
      </text>
    </comment>
    <comment ref="JBN19" authorId="0" shapeId="0" xr:uid="{F73FBA9F-4A63-4AA3-AA63-CD36EB958A06}">
      <text>
        <r>
          <rPr>
            <b/>
            <sz val="9"/>
            <color indexed="81"/>
            <rFont val="Tahoma"/>
            <family val="2"/>
          </rPr>
          <t>Becky Dzingeleski:</t>
        </r>
        <r>
          <rPr>
            <sz val="9"/>
            <color indexed="81"/>
            <rFont val="Tahoma"/>
            <family val="2"/>
          </rPr>
          <t xml:space="preserve">
Per FOD is a new Unit.  Contributions began in 2018</t>
        </r>
      </text>
    </comment>
    <comment ref="JBR19" authorId="0" shapeId="0" xr:uid="{A5F30EF9-7E6A-4ADE-822F-620CF89FBE0F}">
      <text>
        <r>
          <rPr>
            <b/>
            <sz val="9"/>
            <color indexed="81"/>
            <rFont val="Tahoma"/>
            <family val="2"/>
          </rPr>
          <t>Becky Dzingeleski:</t>
        </r>
        <r>
          <rPr>
            <sz val="9"/>
            <color indexed="81"/>
            <rFont val="Tahoma"/>
            <family val="2"/>
          </rPr>
          <t xml:space="preserve">
Per FOD is a new Unit.  Contributions began in 2018</t>
        </r>
      </text>
    </comment>
    <comment ref="JBV19" authorId="0" shapeId="0" xr:uid="{194ED6A4-76ED-4DC5-A287-1DC1C46BE406}">
      <text>
        <r>
          <rPr>
            <b/>
            <sz val="9"/>
            <color indexed="81"/>
            <rFont val="Tahoma"/>
            <family val="2"/>
          </rPr>
          <t>Becky Dzingeleski:</t>
        </r>
        <r>
          <rPr>
            <sz val="9"/>
            <color indexed="81"/>
            <rFont val="Tahoma"/>
            <family val="2"/>
          </rPr>
          <t xml:space="preserve">
Per FOD is a new Unit.  Contributions began in 2018</t>
        </r>
      </text>
    </comment>
    <comment ref="JBZ19" authorId="0" shapeId="0" xr:uid="{00BE3DC7-FAF3-42D9-A50F-D476A6051C03}">
      <text>
        <r>
          <rPr>
            <b/>
            <sz val="9"/>
            <color indexed="81"/>
            <rFont val="Tahoma"/>
            <family val="2"/>
          </rPr>
          <t>Becky Dzingeleski:</t>
        </r>
        <r>
          <rPr>
            <sz val="9"/>
            <color indexed="81"/>
            <rFont val="Tahoma"/>
            <family val="2"/>
          </rPr>
          <t xml:space="preserve">
Per FOD is a new Unit.  Contributions began in 2018</t>
        </r>
      </text>
    </comment>
    <comment ref="JCD19" authorId="0" shapeId="0" xr:uid="{8102DC85-1FC7-41C2-98E8-C50206A6FD36}">
      <text>
        <r>
          <rPr>
            <b/>
            <sz val="9"/>
            <color indexed="81"/>
            <rFont val="Tahoma"/>
            <family val="2"/>
          </rPr>
          <t>Becky Dzingeleski:</t>
        </r>
        <r>
          <rPr>
            <sz val="9"/>
            <color indexed="81"/>
            <rFont val="Tahoma"/>
            <family val="2"/>
          </rPr>
          <t xml:space="preserve">
Per FOD is a new Unit.  Contributions began in 2018</t>
        </r>
      </text>
    </comment>
    <comment ref="JCH19" authorId="0" shapeId="0" xr:uid="{ECB16673-1E2B-4A32-B6B1-33D43B2533D9}">
      <text>
        <r>
          <rPr>
            <b/>
            <sz val="9"/>
            <color indexed="81"/>
            <rFont val="Tahoma"/>
            <family val="2"/>
          </rPr>
          <t>Becky Dzingeleski:</t>
        </r>
        <r>
          <rPr>
            <sz val="9"/>
            <color indexed="81"/>
            <rFont val="Tahoma"/>
            <family val="2"/>
          </rPr>
          <t xml:space="preserve">
Per FOD is a new Unit.  Contributions began in 2018</t>
        </r>
      </text>
    </comment>
    <comment ref="JCL19" authorId="0" shapeId="0" xr:uid="{6A2B97F3-D728-4477-A66A-507868ACB426}">
      <text>
        <r>
          <rPr>
            <b/>
            <sz val="9"/>
            <color indexed="81"/>
            <rFont val="Tahoma"/>
            <family val="2"/>
          </rPr>
          <t>Becky Dzingeleski:</t>
        </r>
        <r>
          <rPr>
            <sz val="9"/>
            <color indexed="81"/>
            <rFont val="Tahoma"/>
            <family val="2"/>
          </rPr>
          <t xml:space="preserve">
Per FOD is a new Unit.  Contributions began in 2018</t>
        </r>
      </text>
    </comment>
    <comment ref="JCP19" authorId="0" shapeId="0" xr:uid="{E9D2CCB6-CE26-4C42-8987-955586A4E94B}">
      <text>
        <r>
          <rPr>
            <b/>
            <sz val="9"/>
            <color indexed="81"/>
            <rFont val="Tahoma"/>
            <family val="2"/>
          </rPr>
          <t>Becky Dzingeleski:</t>
        </r>
        <r>
          <rPr>
            <sz val="9"/>
            <color indexed="81"/>
            <rFont val="Tahoma"/>
            <family val="2"/>
          </rPr>
          <t xml:space="preserve">
Per FOD is a new Unit.  Contributions began in 2018</t>
        </r>
      </text>
    </comment>
    <comment ref="JCT19" authorId="0" shapeId="0" xr:uid="{95CF1562-F808-48A6-912A-0F28BC052196}">
      <text>
        <r>
          <rPr>
            <b/>
            <sz val="9"/>
            <color indexed="81"/>
            <rFont val="Tahoma"/>
            <family val="2"/>
          </rPr>
          <t>Becky Dzingeleski:</t>
        </r>
        <r>
          <rPr>
            <sz val="9"/>
            <color indexed="81"/>
            <rFont val="Tahoma"/>
            <family val="2"/>
          </rPr>
          <t xml:space="preserve">
Per FOD is a new Unit.  Contributions began in 2018</t>
        </r>
      </text>
    </comment>
    <comment ref="JCX19" authorId="0" shapeId="0" xr:uid="{A5D21050-E6D2-4763-8307-95B8CEA368C8}">
      <text>
        <r>
          <rPr>
            <b/>
            <sz val="9"/>
            <color indexed="81"/>
            <rFont val="Tahoma"/>
            <family val="2"/>
          </rPr>
          <t>Becky Dzingeleski:</t>
        </r>
        <r>
          <rPr>
            <sz val="9"/>
            <color indexed="81"/>
            <rFont val="Tahoma"/>
            <family val="2"/>
          </rPr>
          <t xml:space="preserve">
Per FOD is a new Unit.  Contributions began in 2018</t>
        </r>
      </text>
    </comment>
    <comment ref="JDB19" authorId="0" shapeId="0" xr:uid="{76A08EDA-BE20-4249-8252-EECC8D36B0B8}">
      <text>
        <r>
          <rPr>
            <b/>
            <sz val="9"/>
            <color indexed="81"/>
            <rFont val="Tahoma"/>
            <family val="2"/>
          </rPr>
          <t>Becky Dzingeleski:</t>
        </r>
        <r>
          <rPr>
            <sz val="9"/>
            <color indexed="81"/>
            <rFont val="Tahoma"/>
            <family val="2"/>
          </rPr>
          <t xml:space="preserve">
Per FOD is a new Unit.  Contributions began in 2018</t>
        </r>
      </text>
    </comment>
    <comment ref="JDF19" authorId="0" shapeId="0" xr:uid="{F4AFC9FB-4D5E-4659-B5E4-5322856246A1}">
      <text>
        <r>
          <rPr>
            <b/>
            <sz val="9"/>
            <color indexed="81"/>
            <rFont val="Tahoma"/>
            <family val="2"/>
          </rPr>
          <t>Becky Dzingeleski:</t>
        </r>
        <r>
          <rPr>
            <sz val="9"/>
            <color indexed="81"/>
            <rFont val="Tahoma"/>
            <family val="2"/>
          </rPr>
          <t xml:space="preserve">
Per FOD is a new Unit.  Contributions began in 2018</t>
        </r>
      </text>
    </comment>
    <comment ref="JDJ19" authorId="0" shapeId="0" xr:uid="{54CCE6D2-2FA2-4663-A650-4059E00805D3}">
      <text>
        <r>
          <rPr>
            <b/>
            <sz val="9"/>
            <color indexed="81"/>
            <rFont val="Tahoma"/>
            <family val="2"/>
          </rPr>
          <t>Becky Dzingeleski:</t>
        </r>
        <r>
          <rPr>
            <sz val="9"/>
            <color indexed="81"/>
            <rFont val="Tahoma"/>
            <family val="2"/>
          </rPr>
          <t xml:space="preserve">
Per FOD is a new Unit.  Contributions began in 2018</t>
        </r>
      </text>
    </comment>
    <comment ref="JDN19" authorId="0" shapeId="0" xr:uid="{4F3CC5F9-BC33-4A2A-B5FF-9DDF15D27796}">
      <text>
        <r>
          <rPr>
            <b/>
            <sz val="9"/>
            <color indexed="81"/>
            <rFont val="Tahoma"/>
            <family val="2"/>
          </rPr>
          <t>Becky Dzingeleski:</t>
        </r>
        <r>
          <rPr>
            <sz val="9"/>
            <color indexed="81"/>
            <rFont val="Tahoma"/>
            <family val="2"/>
          </rPr>
          <t xml:space="preserve">
Per FOD is a new Unit.  Contributions began in 2018</t>
        </r>
      </text>
    </comment>
    <comment ref="JDR19" authorId="0" shapeId="0" xr:uid="{FE747140-6EF2-47BB-890E-C737C9A0A370}">
      <text>
        <r>
          <rPr>
            <b/>
            <sz val="9"/>
            <color indexed="81"/>
            <rFont val="Tahoma"/>
            <family val="2"/>
          </rPr>
          <t>Becky Dzingeleski:</t>
        </r>
        <r>
          <rPr>
            <sz val="9"/>
            <color indexed="81"/>
            <rFont val="Tahoma"/>
            <family val="2"/>
          </rPr>
          <t xml:space="preserve">
Per FOD is a new Unit.  Contributions began in 2018</t>
        </r>
      </text>
    </comment>
    <comment ref="JDV19" authorId="0" shapeId="0" xr:uid="{FCEE9AA0-4E36-4AC2-AAEF-F2E5B2BE5514}">
      <text>
        <r>
          <rPr>
            <b/>
            <sz val="9"/>
            <color indexed="81"/>
            <rFont val="Tahoma"/>
            <family val="2"/>
          </rPr>
          <t>Becky Dzingeleski:</t>
        </r>
        <r>
          <rPr>
            <sz val="9"/>
            <color indexed="81"/>
            <rFont val="Tahoma"/>
            <family val="2"/>
          </rPr>
          <t xml:space="preserve">
Per FOD is a new Unit.  Contributions began in 2018</t>
        </r>
      </text>
    </comment>
    <comment ref="JDZ19" authorId="0" shapeId="0" xr:uid="{E937297F-E65A-4BAA-A8A5-6FDCE1A8AECB}">
      <text>
        <r>
          <rPr>
            <b/>
            <sz val="9"/>
            <color indexed="81"/>
            <rFont val="Tahoma"/>
            <family val="2"/>
          </rPr>
          <t>Becky Dzingeleski:</t>
        </r>
        <r>
          <rPr>
            <sz val="9"/>
            <color indexed="81"/>
            <rFont val="Tahoma"/>
            <family val="2"/>
          </rPr>
          <t xml:space="preserve">
Per FOD is a new Unit.  Contributions began in 2018</t>
        </r>
      </text>
    </comment>
    <comment ref="JED19" authorId="0" shapeId="0" xr:uid="{44419A28-5879-4DDA-84CC-AE50F2087D4A}">
      <text>
        <r>
          <rPr>
            <b/>
            <sz val="9"/>
            <color indexed="81"/>
            <rFont val="Tahoma"/>
            <family val="2"/>
          </rPr>
          <t>Becky Dzingeleski:</t>
        </r>
        <r>
          <rPr>
            <sz val="9"/>
            <color indexed="81"/>
            <rFont val="Tahoma"/>
            <family val="2"/>
          </rPr>
          <t xml:space="preserve">
Per FOD is a new Unit.  Contributions began in 2018</t>
        </r>
      </text>
    </comment>
    <comment ref="JEH19" authorId="0" shapeId="0" xr:uid="{D631D25A-EEFD-4A07-86DC-D472D6D44928}">
      <text>
        <r>
          <rPr>
            <b/>
            <sz val="9"/>
            <color indexed="81"/>
            <rFont val="Tahoma"/>
            <family val="2"/>
          </rPr>
          <t>Becky Dzingeleski:</t>
        </r>
        <r>
          <rPr>
            <sz val="9"/>
            <color indexed="81"/>
            <rFont val="Tahoma"/>
            <family val="2"/>
          </rPr>
          <t xml:space="preserve">
Per FOD is a new Unit.  Contributions began in 2018</t>
        </r>
      </text>
    </comment>
    <comment ref="JEL19" authorId="0" shapeId="0" xr:uid="{153A83E5-98EE-4427-B960-F01A9E1186CB}">
      <text>
        <r>
          <rPr>
            <b/>
            <sz val="9"/>
            <color indexed="81"/>
            <rFont val="Tahoma"/>
            <family val="2"/>
          </rPr>
          <t>Becky Dzingeleski:</t>
        </r>
        <r>
          <rPr>
            <sz val="9"/>
            <color indexed="81"/>
            <rFont val="Tahoma"/>
            <family val="2"/>
          </rPr>
          <t xml:space="preserve">
Per FOD is a new Unit.  Contributions began in 2018</t>
        </r>
      </text>
    </comment>
    <comment ref="JEP19" authorId="0" shapeId="0" xr:uid="{F8B7FEB9-BE4C-45DE-A929-0789D0774E1A}">
      <text>
        <r>
          <rPr>
            <b/>
            <sz val="9"/>
            <color indexed="81"/>
            <rFont val="Tahoma"/>
            <family val="2"/>
          </rPr>
          <t>Becky Dzingeleski:</t>
        </r>
        <r>
          <rPr>
            <sz val="9"/>
            <color indexed="81"/>
            <rFont val="Tahoma"/>
            <family val="2"/>
          </rPr>
          <t xml:space="preserve">
Per FOD is a new Unit.  Contributions began in 2018</t>
        </r>
      </text>
    </comment>
    <comment ref="JET19" authorId="0" shapeId="0" xr:uid="{ADF5C3C9-ECB6-4E86-9AAF-E29049C60C94}">
      <text>
        <r>
          <rPr>
            <b/>
            <sz val="9"/>
            <color indexed="81"/>
            <rFont val="Tahoma"/>
            <family val="2"/>
          </rPr>
          <t>Becky Dzingeleski:</t>
        </r>
        <r>
          <rPr>
            <sz val="9"/>
            <color indexed="81"/>
            <rFont val="Tahoma"/>
            <family val="2"/>
          </rPr>
          <t xml:space="preserve">
Per FOD is a new Unit.  Contributions began in 2018</t>
        </r>
      </text>
    </comment>
    <comment ref="JEX19" authorId="0" shapeId="0" xr:uid="{A8254C68-A835-4C83-9346-F32C662B372B}">
      <text>
        <r>
          <rPr>
            <b/>
            <sz val="9"/>
            <color indexed="81"/>
            <rFont val="Tahoma"/>
            <family val="2"/>
          </rPr>
          <t>Becky Dzingeleski:</t>
        </r>
        <r>
          <rPr>
            <sz val="9"/>
            <color indexed="81"/>
            <rFont val="Tahoma"/>
            <family val="2"/>
          </rPr>
          <t xml:space="preserve">
Per FOD is a new Unit.  Contributions began in 2018</t>
        </r>
      </text>
    </comment>
    <comment ref="JFB19" authorId="0" shapeId="0" xr:uid="{140B51CD-48C8-4E2F-AE44-18EDC8E32955}">
      <text>
        <r>
          <rPr>
            <b/>
            <sz val="9"/>
            <color indexed="81"/>
            <rFont val="Tahoma"/>
            <family val="2"/>
          </rPr>
          <t>Becky Dzingeleski:</t>
        </r>
        <r>
          <rPr>
            <sz val="9"/>
            <color indexed="81"/>
            <rFont val="Tahoma"/>
            <family val="2"/>
          </rPr>
          <t xml:space="preserve">
Per FOD is a new Unit.  Contributions began in 2018</t>
        </r>
      </text>
    </comment>
    <comment ref="JFF19" authorId="0" shapeId="0" xr:uid="{DE20B44D-B6CF-4B3C-99EC-5BF5B41BA70A}">
      <text>
        <r>
          <rPr>
            <b/>
            <sz val="9"/>
            <color indexed="81"/>
            <rFont val="Tahoma"/>
            <family val="2"/>
          </rPr>
          <t>Becky Dzingeleski:</t>
        </r>
        <r>
          <rPr>
            <sz val="9"/>
            <color indexed="81"/>
            <rFont val="Tahoma"/>
            <family val="2"/>
          </rPr>
          <t xml:space="preserve">
Per FOD is a new Unit.  Contributions began in 2018</t>
        </r>
      </text>
    </comment>
    <comment ref="JFJ19" authorId="0" shapeId="0" xr:uid="{7ADAC280-E7C7-43D8-BB3B-C2A8BFF7D03B}">
      <text>
        <r>
          <rPr>
            <b/>
            <sz val="9"/>
            <color indexed="81"/>
            <rFont val="Tahoma"/>
            <family val="2"/>
          </rPr>
          <t>Becky Dzingeleski:</t>
        </r>
        <r>
          <rPr>
            <sz val="9"/>
            <color indexed="81"/>
            <rFont val="Tahoma"/>
            <family val="2"/>
          </rPr>
          <t xml:space="preserve">
Per FOD is a new Unit.  Contributions began in 2018</t>
        </r>
      </text>
    </comment>
    <comment ref="JFN19" authorId="0" shapeId="0" xr:uid="{711D6821-3FE4-4721-946D-2998FBEDF2B5}">
      <text>
        <r>
          <rPr>
            <b/>
            <sz val="9"/>
            <color indexed="81"/>
            <rFont val="Tahoma"/>
            <family val="2"/>
          </rPr>
          <t>Becky Dzingeleski:</t>
        </r>
        <r>
          <rPr>
            <sz val="9"/>
            <color indexed="81"/>
            <rFont val="Tahoma"/>
            <family val="2"/>
          </rPr>
          <t xml:space="preserve">
Per FOD is a new Unit.  Contributions began in 2018</t>
        </r>
      </text>
    </comment>
    <comment ref="JFR19" authorId="0" shapeId="0" xr:uid="{15014F45-D4DB-439A-8B99-4099C2F23B4A}">
      <text>
        <r>
          <rPr>
            <b/>
            <sz val="9"/>
            <color indexed="81"/>
            <rFont val="Tahoma"/>
            <family val="2"/>
          </rPr>
          <t>Becky Dzingeleski:</t>
        </r>
        <r>
          <rPr>
            <sz val="9"/>
            <color indexed="81"/>
            <rFont val="Tahoma"/>
            <family val="2"/>
          </rPr>
          <t xml:space="preserve">
Per FOD is a new Unit.  Contributions began in 2018</t>
        </r>
      </text>
    </comment>
    <comment ref="JFV19" authorId="0" shapeId="0" xr:uid="{62A8DABD-BBBC-49B9-BAD1-B8AD0F59DAD8}">
      <text>
        <r>
          <rPr>
            <b/>
            <sz val="9"/>
            <color indexed="81"/>
            <rFont val="Tahoma"/>
            <family val="2"/>
          </rPr>
          <t>Becky Dzingeleski:</t>
        </r>
        <r>
          <rPr>
            <sz val="9"/>
            <color indexed="81"/>
            <rFont val="Tahoma"/>
            <family val="2"/>
          </rPr>
          <t xml:space="preserve">
Per FOD is a new Unit.  Contributions began in 2018</t>
        </r>
      </text>
    </comment>
    <comment ref="JFZ19" authorId="0" shapeId="0" xr:uid="{F51198D0-DBEC-445A-93C1-6EDB7CC2BC11}">
      <text>
        <r>
          <rPr>
            <b/>
            <sz val="9"/>
            <color indexed="81"/>
            <rFont val="Tahoma"/>
            <family val="2"/>
          </rPr>
          <t>Becky Dzingeleski:</t>
        </r>
        <r>
          <rPr>
            <sz val="9"/>
            <color indexed="81"/>
            <rFont val="Tahoma"/>
            <family val="2"/>
          </rPr>
          <t xml:space="preserve">
Per FOD is a new Unit.  Contributions began in 2018</t>
        </r>
      </text>
    </comment>
    <comment ref="JGD19" authorId="0" shapeId="0" xr:uid="{02A8797E-BD68-4F74-949E-1F20EF494303}">
      <text>
        <r>
          <rPr>
            <b/>
            <sz val="9"/>
            <color indexed="81"/>
            <rFont val="Tahoma"/>
            <family val="2"/>
          </rPr>
          <t>Becky Dzingeleski:</t>
        </r>
        <r>
          <rPr>
            <sz val="9"/>
            <color indexed="81"/>
            <rFont val="Tahoma"/>
            <family val="2"/>
          </rPr>
          <t xml:space="preserve">
Per FOD is a new Unit.  Contributions began in 2018</t>
        </r>
      </text>
    </comment>
    <comment ref="JGH19" authorId="0" shapeId="0" xr:uid="{4E0853F8-6F1C-47D7-A551-E49ABAB974BB}">
      <text>
        <r>
          <rPr>
            <b/>
            <sz val="9"/>
            <color indexed="81"/>
            <rFont val="Tahoma"/>
            <family val="2"/>
          </rPr>
          <t>Becky Dzingeleski:</t>
        </r>
        <r>
          <rPr>
            <sz val="9"/>
            <color indexed="81"/>
            <rFont val="Tahoma"/>
            <family val="2"/>
          </rPr>
          <t xml:space="preserve">
Per FOD is a new Unit.  Contributions began in 2018</t>
        </r>
      </text>
    </comment>
    <comment ref="JGL19" authorId="0" shapeId="0" xr:uid="{05C57801-C44F-44D4-A7FD-2BBFEBABEE68}">
      <text>
        <r>
          <rPr>
            <b/>
            <sz val="9"/>
            <color indexed="81"/>
            <rFont val="Tahoma"/>
            <family val="2"/>
          </rPr>
          <t>Becky Dzingeleski:</t>
        </r>
        <r>
          <rPr>
            <sz val="9"/>
            <color indexed="81"/>
            <rFont val="Tahoma"/>
            <family val="2"/>
          </rPr>
          <t xml:space="preserve">
Per FOD is a new Unit.  Contributions began in 2018</t>
        </r>
      </text>
    </comment>
    <comment ref="JGP19" authorId="0" shapeId="0" xr:uid="{B85AABFA-4A30-46D1-BCCE-B7B2D195DEDB}">
      <text>
        <r>
          <rPr>
            <b/>
            <sz val="9"/>
            <color indexed="81"/>
            <rFont val="Tahoma"/>
            <family val="2"/>
          </rPr>
          <t>Becky Dzingeleski:</t>
        </r>
        <r>
          <rPr>
            <sz val="9"/>
            <color indexed="81"/>
            <rFont val="Tahoma"/>
            <family val="2"/>
          </rPr>
          <t xml:space="preserve">
Per FOD is a new Unit.  Contributions began in 2018</t>
        </r>
      </text>
    </comment>
    <comment ref="JGT19" authorId="0" shapeId="0" xr:uid="{5963AB82-DDD4-4E98-8936-99FE0AA60CCF}">
      <text>
        <r>
          <rPr>
            <b/>
            <sz val="9"/>
            <color indexed="81"/>
            <rFont val="Tahoma"/>
            <family val="2"/>
          </rPr>
          <t>Becky Dzingeleski:</t>
        </r>
        <r>
          <rPr>
            <sz val="9"/>
            <color indexed="81"/>
            <rFont val="Tahoma"/>
            <family val="2"/>
          </rPr>
          <t xml:space="preserve">
Per FOD is a new Unit.  Contributions began in 2018</t>
        </r>
      </text>
    </comment>
    <comment ref="JGX19" authorId="0" shapeId="0" xr:uid="{E1E0D63E-0CF5-45FF-952F-BAA5CAE79578}">
      <text>
        <r>
          <rPr>
            <b/>
            <sz val="9"/>
            <color indexed="81"/>
            <rFont val="Tahoma"/>
            <family val="2"/>
          </rPr>
          <t>Becky Dzingeleski:</t>
        </r>
        <r>
          <rPr>
            <sz val="9"/>
            <color indexed="81"/>
            <rFont val="Tahoma"/>
            <family val="2"/>
          </rPr>
          <t xml:space="preserve">
Per FOD is a new Unit.  Contributions began in 2018</t>
        </r>
      </text>
    </comment>
    <comment ref="JHB19" authorId="0" shapeId="0" xr:uid="{DE5FA3AC-E8E5-4B92-B10D-9288F8C587FF}">
      <text>
        <r>
          <rPr>
            <b/>
            <sz val="9"/>
            <color indexed="81"/>
            <rFont val="Tahoma"/>
            <family val="2"/>
          </rPr>
          <t>Becky Dzingeleski:</t>
        </r>
        <r>
          <rPr>
            <sz val="9"/>
            <color indexed="81"/>
            <rFont val="Tahoma"/>
            <family val="2"/>
          </rPr>
          <t xml:space="preserve">
Per FOD is a new Unit.  Contributions began in 2018</t>
        </r>
      </text>
    </comment>
    <comment ref="JHF19" authorId="0" shapeId="0" xr:uid="{72760201-94A4-476E-933B-76E892717812}">
      <text>
        <r>
          <rPr>
            <b/>
            <sz val="9"/>
            <color indexed="81"/>
            <rFont val="Tahoma"/>
            <family val="2"/>
          </rPr>
          <t>Becky Dzingeleski:</t>
        </r>
        <r>
          <rPr>
            <sz val="9"/>
            <color indexed="81"/>
            <rFont val="Tahoma"/>
            <family val="2"/>
          </rPr>
          <t xml:space="preserve">
Per FOD is a new Unit.  Contributions began in 2018</t>
        </r>
      </text>
    </comment>
    <comment ref="JHJ19" authorId="0" shapeId="0" xr:uid="{AA8FCFBB-A030-4567-AD9E-73C011376B93}">
      <text>
        <r>
          <rPr>
            <b/>
            <sz val="9"/>
            <color indexed="81"/>
            <rFont val="Tahoma"/>
            <family val="2"/>
          </rPr>
          <t>Becky Dzingeleski:</t>
        </r>
        <r>
          <rPr>
            <sz val="9"/>
            <color indexed="81"/>
            <rFont val="Tahoma"/>
            <family val="2"/>
          </rPr>
          <t xml:space="preserve">
Per FOD is a new Unit.  Contributions began in 2018</t>
        </r>
      </text>
    </comment>
    <comment ref="JHN19" authorId="0" shapeId="0" xr:uid="{E009B0D8-B5E4-41E3-BA45-A8F35523BA85}">
      <text>
        <r>
          <rPr>
            <b/>
            <sz val="9"/>
            <color indexed="81"/>
            <rFont val="Tahoma"/>
            <family val="2"/>
          </rPr>
          <t>Becky Dzingeleski:</t>
        </r>
        <r>
          <rPr>
            <sz val="9"/>
            <color indexed="81"/>
            <rFont val="Tahoma"/>
            <family val="2"/>
          </rPr>
          <t xml:space="preserve">
Per FOD is a new Unit.  Contributions began in 2018</t>
        </r>
      </text>
    </comment>
    <comment ref="JHR19" authorId="0" shapeId="0" xr:uid="{E373E032-D9AB-4C4B-BB21-2678268A4633}">
      <text>
        <r>
          <rPr>
            <b/>
            <sz val="9"/>
            <color indexed="81"/>
            <rFont val="Tahoma"/>
            <family val="2"/>
          </rPr>
          <t>Becky Dzingeleski:</t>
        </r>
        <r>
          <rPr>
            <sz val="9"/>
            <color indexed="81"/>
            <rFont val="Tahoma"/>
            <family val="2"/>
          </rPr>
          <t xml:space="preserve">
Per FOD is a new Unit.  Contributions began in 2018</t>
        </r>
      </text>
    </comment>
    <comment ref="JHV19" authorId="0" shapeId="0" xr:uid="{8AAB11AD-525C-4248-B1EA-7973BA1A29A4}">
      <text>
        <r>
          <rPr>
            <b/>
            <sz val="9"/>
            <color indexed="81"/>
            <rFont val="Tahoma"/>
            <family val="2"/>
          </rPr>
          <t>Becky Dzingeleski:</t>
        </r>
        <r>
          <rPr>
            <sz val="9"/>
            <color indexed="81"/>
            <rFont val="Tahoma"/>
            <family val="2"/>
          </rPr>
          <t xml:space="preserve">
Per FOD is a new Unit.  Contributions began in 2018</t>
        </r>
      </text>
    </comment>
    <comment ref="JHZ19" authorId="0" shapeId="0" xr:uid="{056255B8-D172-40F0-B30D-4C0BFA472BE8}">
      <text>
        <r>
          <rPr>
            <b/>
            <sz val="9"/>
            <color indexed="81"/>
            <rFont val="Tahoma"/>
            <family val="2"/>
          </rPr>
          <t>Becky Dzingeleski:</t>
        </r>
        <r>
          <rPr>
            <sz val="9"/>
            <color indexed="81"/>
            <rFont val="Tahoma"/>
            <family val="2"/>
          </rPr>
          <t xml:space="preserve">
Per FOD is a new Unit.  Contributions began in 2018</t>
        </r>
      </text>
    </comment>
    <comment ref="JID19" authorId="0" shapeId="0" xr:uid="{8DEA1E69-AA91-451E-B611-1DEABA2C46EE}">
      <text>
        <r>
          <rPr>
            <b/>
            <sz val="9"/>
            <color indexed="81"/>
            <rFont val="Tahoma"/>
            <family val="2"/>
          </rPr>
          <t>Becky Dzingeleski:</t>
        </r>
        <r>
          <rPr>
            <sz val="9"/>
            <color indexed="81"/>
            <rFont val="Tahoma"/>
            <family val="2"/>
          </rPr>
          <t xml:space="preserve">
Per FOD is a new Unit.  Contributions began in 2018</t>
        </r>
      </text>
    </comment>
    <comment ref="JIH19" authorId="0" shapeId="0" xr:uid="{1C9B235B-E2A3-48B8-98ED-DEA4F3C9F127}">
      <text>
        <r>
          <rPr>
            <b/>
            <sz val="9"/>
            <color indexed="81"/>
            <rFont val="Tahoma"/>
            <family val="2"/>
          </rPr>
          <t>Becky Dzingeleski:</t>
        </r>
        <r>
          <rPr>
            <sz val="9"/>
            <color indexed="81"/>
            <rFont val="Tahoma"/>
            <family val="2"/>
          </rPr>
          <t xml:space="preserve">
Per FOD is a new Unit.  Contributions began in 2018</t>
        </r>
      </text>
    </comment>
    <comment ref="JIL19" authorId="0" shapeId="0" xr:uid="{7ECC2436-25D1-42C2-9DB6-4EE9D370FCEC}">
      <text>
        <r>
          <rPr>
            <b/>
            <sz val="9"/>
            <color indexed="81"/>
            <rFont val="Tahoma"/>
            <family val="2"/>
          </rPr>
          <t>Becky Dzingeleski:</t>
        </r>
        <r>
          <rPr>
            <sz val="9"/>
            <color indexed="81"/>
            <rFont val="Tahoma"/>
            <family val="2"/>
          </rPr>
          <t xml:space="preserve">
Per FOD is a new Unit.  Contributions began in 2018</t>
        </r>
      </text>
    </comment>
    <comment ref="JIP19" authorId="0" shapeId="0" xr:uid="{5D838508-505E-45CD-B69C-ADE314340B21}">
      <text>
        <r>
          <rPr>
            <b/>
            <sz val="9"/>
            <color indexed="81"/>
            <rFont val="Tahoma"/>
            <family val="2"/>
          </rPr>
          <t>Becky Dzingeleski:</t>
        </r>
        <r>
          <rPr>
            <sz val="9"/>
            <color indexed="81"/>
            <rFont val="Tahoma"/>
            <family val="2"/>
          </rPr>
          <t xml:space="preserve">
Per FOD is a new Unit.  Contributions began in 2018</t>
        </r>
      </text>
    </comment>
    <comment ref="JIT19" authorId="0" shapeId="0" xr:uid="{DB0FC786-B035-42B7-B835-53ACCA98F882}">
      <text>
        <r>
          <rPr>
            <b/>
            <sz val="9"/>
            <color indexed="81"/>
            <rFont val="Tahoma"/>
            <family val="2"/>
          </rPr>
          <t>Becky Dzingeleski:</t>
        </r>
        <r>
          <rPr>
            <sz val="9"/>
            <color indexed="81"/>
            <rFont val="Tahoma"/>
            <family val="2"/>
          </rPr>
          <t xml:space="preserve">
Per FOD is a new Unit.  Contributions began in 2018</t>
        </r>
      </text>
    </comment>
    <comment ref="JIX19" authorId="0" shapeId="0" xr:uid="{2D05BC52-F22A-455E-801E-2409191DF367}">
      <text>
        <r>
          <rPr>
            <b/>
            <sz val="9"/>
            <color indexed="81"/>
            <rFont val="Tahoma"/>
            <family val="2"/>
          </rPr>
          <t>Becky Dzingeleski:</t>
        </r>
        <r>
          <rPr>
            <sz val="9"/>
            <color indexed="81"/>
            <rFont val="Tahoma"/>
            <family val="2"/>
          </rPr>
          <t xml:space="preserve">
Per FOD is a new Unit.  Contributions began in 2018</t>
        </r>
      </text>
    </comment>
    <comment ref="JJB19" authorId="0" shapeId="0" xr:uid="{0851667E-A82F-4EE9-AF58-2E9B89722279}">
      <text>
        <r>
          <rPr>
            <b/>
            <sz val="9"/>
            <color indexed="81"/>
            <rFont val="Tahoma"/>
            <family val="2"/>
          </rPr>
          <t>Becky Dzingeleski:</t>
        </r>
        <r>
          <rPr>
            <sz val="9"/>
            <color indexed="81"/>
            <rFont val="Tahoma"/>
            <family val="2"/>
          </rPr>
          <t xml:space="preserve">
Per FOD is a new Unit.  Contributions began in 2018</t>
        </r>
      </text>
    </comment>
    <comment ref="JJF19" authorId="0" shapeId="0" xr:uid="{B4C552FF-A042-4C13-8F6F-6531C4D0BE98}">
      <text>
        <r>
          <rPr>
            <b/>
            <sz val="9"/>
            <color indexed="81"/>
            <rFont val="Tahoma"/>
            <family val="2"/>
          </rPr>
          <t>Becky Dzingeleski:</t>
        </r>
        <r>
          <rPr>
            <sz val="9"/>
            <color indexed="81"/>
            <rFont val="Tahoma"/>
            <family val="2"/>
          </rPr>
          <t xml:space="preserve">
Per FOD is a new Unit.  Contributions began in 2018</t>
        </r>
      </text>
    </comment>
    <comment ref="JJJ19" authorId="0" shapeId="0" xr:uid="{7399EA54-CE6C-47C3-ADF5-D58A16909003}">
      <text>
        <r>
          <rPr>
            <b/>
            <sz val="9"/>
            <color indexed="81"/>
            <rFont val="Tahoma"/>
            <family val="2"/>
          </rPr>
          <t>Becky Dzingeleski:</t>
        </r>
        <r>
          <rPr>
            <sz val="9"/>
            <color indexed="81"/>
            <rFont val="Tahoma"/>
            <family val="2"/>
          </rPr>
          <t xml:space="preserve">
Per FOD is a new Unit.  Contributions began in 2018</t>
        </r>
      </text>
    </comment>
    <comment ref="JJN19" authorId="0" shapeId="0" xr:uid="{38B3AA99-7275-4BA6-BA3F-72FADEE05DCE}">
      <text>
        <r>
          <rPr>
            <b/>
            <sz val="9"/>
            <color indexed="81"/>
            <rFont val="Tahoma"/>
            <family val="2"/>
          </rPr>
          <t>Becky Dzingeleski:</t>
        </r>
        <r>
          <rPr>
            <sz val="9"/>
            <color indexed="81"/>
            <rFont val="Tahoma"/>
            <family val="2"/>
          </rPr>
          <t xml:space="preserve">
Per FOD is a new Unit.  Contributions began in 2018</t>
        </r>
      </text>
    </comment>
    <comment ref="JJR19" authorId="0" shapeId="0" xr:uid="{6567A5C9-0225-439D-AA82-FFBA95CAC5DA}">
      <text>
        <r>
          <rPr>
            <b/>
            <sz val="9"/>
            <color indexed="81"/>
            <rFont val="Tahoma"/>
            <family val="2"/>
          </rPr>
          <t>Becky Dzingeleski:</t>
        </r>
        <r>
          <rPr>
            <sz val="9"/>
            <color indexed="81"/>
            <rFont val="Tahoma"/>
            <family val="2"/>
          </rPr>
          <t xml:space="preserve">
Per FOD is a new Unit.  Contributions began in 2018</t>
        </r>
      </text>
    </comment>
    <comment ref="JJV19" authorId="0" shapeId="0" xr:uid="{72A94944-E6A0-4574-A3D3-284A4BBAABCF}">
      <text>
        <r>
          <rPr>
            <b/>
            <sz val="9"/>
            <color indexed="81"/>
            <rFont val="Tahoma"/>
            <family val="2"/>
          </rPr>
          <t>Becky Dzingeleski:</t>
        </r>
        <r>
          <rPr>
            <sz val="9"/>
            <color indexed="81"/>
            <rFont val="Tahoma"/>
            <family val="2"/>
          </rPr>
          <t xml:space="preserve">
Per FOD is a new Unit.  Contributions began in 2018</t>
        </r>
      </text>
    </comment>
    <comment ref="JJZ19" authorId="0" shapeId="0" xr:uid="{6FF0A52C-CFB0-4122-9407-44902B0FFB77}">
      <text>
        <r>
          <rPr>
            <b/>
            <sz val="9"/>
            <color indexed="81"/>
            <rFont val="Tahoma"/>
            <family val="2"/>
          </rPr>
          <t>Becky Dzingeleski:</t>
        </r>
        <r>
          <rPr>
            <sz val="9"/>
            <color indexed="81"/>
            <rFont val="Tahoma"/>
            <family val="2"/>
          </rPr>
          <t xml:space="preserve">
Per FOD is a new Unit.  Contributions began in 2018</t>
        </r>
      </text>
    </comment>
    <comment ref="JKD19" authorId="0" shapeId="0" xr:uid="{FD0C4C02-898B-486A-A2E2-FA33AE31FC8D}">
      <text>
        <r>
          <rPr>
            <b/>
            <sz val="9"/>
            <color indexed="81"/>
            <rFont val="Tahoma"/>
            <family val="2"/>
          </rPr>
          <t>Becky Dzingeleski:</t>
        </r>
        <r>
          <rPr>
            <sz val="9"/>
            <color indexed="81"/>
            <rFont val="Tahoma"/>
            <family val="2"/>
          </rPr>
          <t xml:space="preserve">
Per FOD is a new Unit.  Contributions began in 2018</t>
        </r>
      </text>
    </comment>
    <comment ref="JKH19" authorId="0" shapeId="0" xr:uid="{4B637330-84B9-4503-AD4B-E04D8ACF24A9}">
      <text>
        <r>
          <rPr>
            <b/>
            <sz val="9"/>
            <color indexed="81"/>
            <rFont val="Tahoma"/>
            <family val="2"/>
          </rPr>
          <t>Becky Dzingeleski:</t>
        </r>
        <r>
          <rPr>
            <sz val="9"/>
            <color indexed="81"/>
            <rFont val="Tahoma"/>
            <family val="2"/>
          </rPr>
          <t xml:space="preserve">
Per FOD is a new Unit.  Contributions began in 2018</t>
        </r>
      </text>
    </comment>
    <comment ref="JKL19" authorId="0" shapeId="0" xr:uid="{2AF4C1E7-E31C-4909-AF9E-37B643E759C9}">
      <text>
        <r>
          <rPr>
            <b/>
            <sz val="9"/>
            <color indexed="81"/>
            <rFont val="Tahoma"/>
            <family val="2"/>
          </rPr>
          <t>Becky Dzingeleski:</t>
        </r>
        <r>
          <rPr>
            <sz val="9"/>
            <color indexed="81"/>
            <rFont val="Tahoma"/>
            <family val="2"/>
          </rPr>
          <t xml:space="preserve">
Per FOD is a new Unit.  Contributions began in 2018</t>
        </r>
      </text>
    </comment>
    <comment ref="JKP19" authorId="0" shapeId="0" xr:uid="{D2012A28-B805-4A56-9B45-872F8B5C34EC}">
      <text>
        <r>
          <rPr>
            <b/>
            <sz val="9"/>
            <color indexed="81"/>
            <rFont val="Tahoma"/>
            <family val="2"/>
          </rPr>
          <t>Becky Dzingeleski:</t>
        </r>
        <r>
          <rPr>
            <sz val="9"/>
            <color indexed="81"/>
            <rFont val="Tahoma"/>
            <family val="2"/>
          </rPr>
          <t xml:space="preserve">
Per FOD is a new Unit.  Contributions began in 2018</t>
        </r>
      </text>
    </comment>
    <comment ref="JKT19" authorId="0" shapeId="0" xr:uid="{F99D77FF-F19D-485B-A77C-892590C546CE}">
      <text>
        <r>
          <rPr>
            <b/>
            <sz val="9"/>
            <color indexed="81"/>
            <rFont val="Tahoma"/>
            <family val="2"/>
          </rPr>
          <t>Becky Dzingeleski:</t>
        </r>
        <r>
          <rPr>
            <sz val="9"/>
            <color indexed="81"/>
            <rFont val="Tahoma"/>
            <family val="2"/>
          </rPr>
          <t xml:space="preserve">
Per FOD is a new Unit.  Contributions began in 2018</t>
        </r>
      </text>
    </comment>
    <comment ref="JKX19" authorId="0" shapeId="0" xr:uid="{22116728-14A8-47AA-9C10-4B7B5B7DF17C}">
      <text>
        <r>
          <rPr>
            <b/>
            <sz val="9"/>
            <color indexed="81"/>
            <rFont val="Tahoma"/>
            <family val="2"/>
          </rPr>
          <t>Becky Dzingeleski:</t>
        </r>
        <r>
          <rPr>
            <sz val="9"/>
            <color indexed="81"/>
            <rFont val="Tahoma"/>
            <family val="2"/>
          </rPr>
          <t xml:space="preserve">
Per FOD is a new Unit.  Contributions began in 2018</t>
        </r>
      </text>
    </comment>
    <comment ref="JLB19" authorId="0" shapeId="0" xr:uid="{B17C0C7A-3489-4DD9-BD8E-2057AEB039D7}">
      <text>
        <r>
          <rPr>
            <b/>
            <sz val="9"/>
            <color indexed="81"/>
            <rFont val="Tahoma"/>
            <family val="2"/>
          </rPr>
          <t>Becky Dzingeleski:</t>
        </r>
        <r>
          <rPr>
            <sz val="9"/>
            <color indexed="81"/>
            <rFont val="Tahoma"/>
            <family val="2"/>
          </rPr>
          <t xml:space="preserve">
Per FOD is a new Unit.  Contributions began in 2018</t>
        </r>
      </text>
    </comment>
    <comment ref="JLF19" authorId="0" shapeId="0" xr:uid="{E5994AE1-7309-49F4-B802-7CD0766B48A4}">
      <text>
        <r>
          <rPr>
            <b/>
            <sz val="9"/>
            <color indexed="81"/>
            <rFont val="Tahoma"/>
            <family val="2"/>
          </rPr>
          <t>Becky Dzingeleski:</t>
        </r>
        <r>
          <rPr>
            <sz val="9"/>
            <color indexed="81"/>
            <rFont val="Tahoma"/>
            <family val="2"/>
          </rPr>
          <t xml:space="preserve">
Per FOD is a new Unit.  Contributions began in 2018</t>
        </r>
      </text>
    </comment>
    <comment ref="JLJ19" authorId="0" shapeId="0" xr:uid="{74B2101A-33ED-4C0E-82FF-755145B74C20}">
      <text>
        <r>
          <rPr>
            <b/>
            <sz val="9"/>
            <color indexed="81"/>
            <rFont val="Tahoma"/>
            <family val="2"/>
          </rPr>
          <t>Becky Dzingeleski:</t>
        </r>
        <r>
          <rPr>
            <sz val="9"/>
            <color indexed="81"/>
            <rFont val="Tahoma"/>
            <family val="2"/>
          </rPr>
          <t xml:space="preserve">
Per FOD is a new Unit.  Contributions began in 2018</t>
        </r>
      </text>
    </comment>
    <comment ref="JLN19" authorId="0" shapeId="0" xr:uid="{313FDB4E-240F-4C9D-98E2-CAA19EA269C9}">
      <text>
        <r>
          <rPr>
            <b/>
            <sz val="9"/>
            <color indexed="81"/>
            <rFont val="Tahoma"/>
            <family val="2"/>
          </rPr>
          <t>Becky Dzingeleski:</t>
        </r>
        <r>
          <rPr>
            <sz val="9"/>
            <color indexed="81"/>
            <rFont val="Tahoma"/>
            <family val="2"/>
          </rPr>
          <t xml:space="preserve">
Per FOD is a new Unit.  Contributions began in 2018</t>
        </r>
      </text>
    </comment>
    <comment ref="JLR19" authorId="0" shapeId="0" xr:uid="{DDAAF8F4-DAE3-483D-997D-9E6CB94E8670}">
      <text>
        <r>
          <rPr>
            <b/>
            <sz val="9"/>
            <color indexed="81"/>
            <rFont val="Tahoma"/>
            <family val="2"/>
          </rPr>
          <t>Becky Dzingeleski:</t>
        </r>
        <r>
          <rPr>
            <sz val="9"/>
            <color indexed="81"/>
            <rFont val="Tahoma"/>
            <family val="2"/>
          </rPr>
          <t xml:space="preserve">
Per FOD is a new Unit.  Contributions began in 2018</t>
        </r>
      </text>
    </comment>
    <comment ref="JLV19" authorId="0" shapeId="0" xr:uid="{B52AF82F-D0F2-4F12-8EEA-ACEB23E33BDC}">
      <text>
        <r>
          <rPr>
            <b/>
            <sz val="9"/>
            <color indexed="81"/>
            <rFont val="Tahoma"/>
            <family val="2"/>
          </rPr>
          <t>Becky Dzingeleski:</t>
        </r>
        <r>
          <rPr>
            <sz val="9"/>
            <color indexed="81"/>
            <rFont val="Tahoma"/>
            <family val="2"/>
          </rPr>
          <t xml:space="preserve">
Per FOD is a new Unit.  Contributions began in 2018</t>
        </r>
      </text>
    </comment>
    <comment ref="JLZ19" authorId="0" shapeId="0" xr:uid="{D0070EF3-DDE9-4CED-82D8-148D2A8B9311}">
      <text>
        <r>
          <rPr>
            <b/>
            <sz val="9"/>
            <color indexed="81"/>
            <rFont val="Tahoma"/>
            <family val="2"/>
          </rPr>
          <t>Becky Dzingeleski:</t>
        </r>
        <r>
          <rPr>
            <sz val="9"/>
            <color indexed="81"/>
            <rFont val="Tahoma"/>
            <family val="2"/>
          </rPr>
          <t xml:space="preserve">
Per FOD is a new Unit.  Contributions began in 2018</t>
        </r>
      </text>
    </comment>
    <comment ref="JMD19" authorId="0" shapeId="0" xr:uid="{9EACE2DD-DDF9-42AF-A318-41AF8AEDA8F6}">
      <text>
        <r>
          <rPr>
            <b/>
            <sz val="9"/>
            <color indexed="81"/>
            <rFont val="Tahoma"/>
            <family val="2"/>
          </rPr>
          <t>Becky Dzingeleski:</t>
        </r>
        <r>
          <rPr>
            <sz val="9"/>
            <color indexed="81"/>
            <rFont val="Tahoma"/>
            <family val="2"/>
          </rPr>
          <t xml:space="preserve">
Per FOD is a new Unit.  Contributions began in 2018</t>
        </r>
      </text>
    </comment>
    <comment ref="JMH19" authorId="0" shapeId="0" xr:uid="{FC90D5D5-BCFF-4CF4-975C-6855DA867522}">
      <text>
        <r>
          <rPr>
            <b/>
            <sz val="9"/>
            <color indexed="81"/>
            <rFont val="Tahoma"/>
            <family val="2"/>
          </rPr>
          <t>Becky Dzingeleski:</t>
        </r>
        <r>
          <rPr>
            <sz val="9"/>
            <color indexed="81"/>
            <rFont val="Tahoma"/>
            <family val="2"/>
          </rPr>
          <t xml:space="preserve">
Per FOD is a new Unit.  Contributions began in 2018</t>
        </r>
      </text>
    </comment>
    <comment ref="JML19" authorId="0" shapeId="0" xr:uid="{96F3330C-756E-4696-A065-CC8CBAE24B7A}">
      <text>
        <r>
          <rPr>
            <b/>
            <sz val="9"/>
            <color indexed="81"/>
            <rFont val="Tahoma"/>
            <family val="2"/>
          </rPr>
          <t>Becky Dzingeleski:</t>
        </r>
        <r>
          <rPr>
            <sz val="9"/>
            <color indexed="81"/>
            <rFont val="Tahoma"/>
            <family val="2"/>
          </rPr>
          <t xml:space="preserve">
Per FOD is a new Unit.  Contributions began in 2018</t>
        </r>
      </text>
    </comment>
    <comment ref="JMP19" authorId="0" shapeId="0" xr:uid="{D808B58D-4719-44E9-A5F9-02760EB25030}">
      <text>
        <r>
          <rPr>
            <b/>
            <sz val="9"/>
            <color indexed="81"/>
            <rFont val="Tahoma"/>
            <family val="2"/>
          </rPr>
          <t>Becky Dzingeleski:</t>
        </r>
        <r>
          <rPr>
            <sz val="9"/>
            <color indexed="81"/>
            <rFont val="Tahoma"/>
            <family val="2"/>
          </rPr>
          <t xml:space="preserve">
Per FOD is a new Unit.  Contributions began in 2018</t>
        </r>
      </text>
    </comment>
    <comment ref="JMT19" authorId="0" shapeId="0" xr:uid="{98ED2AAA-C218-4475-9C5D-D2BC9DFC23AE}">
      <text>
        <r>
          <rPr>
            <b/>
            <sz val="9"/>
            <color indexed="81"/>
            <rFont val="Tahoma"/>
            <family val="2"/>
          </rPr>
          <t>Becky Dzingeleski:</t>
        </r>
        <r>
          <rPr>
            <sz val="9"/>
            <color indexed="81"/>
            <rFont val="Tahoma"/>
            <family val="2"/>
          </rPr>
          <t xml:space="preserve">
Per FOD is a new Unit.  Contributions began in 2018</t>
        </r>
      </text>
    </comment>
    <comment ref="JMX19" authorId="0" shapeId="0" xr:uid="{43F5083C-F36D-40D1-8C95-176CD2844B7C}">
      <text>
        <r>
          <rPr>
            <b/>
            <sz val="9"/>
            <color indexed="81"/>
            <rFont val="Tahoma"/>
            <family val="2"/>
          </rPr>
          <t>Becky Dzingeleski:</t>
        </r>
        <r>
          <rPr>
            <sz val="9"/>
            <color indexed="81"/>
            <rFont val="Tahoma"/>
            <family val="2"/>
          </rPr>
          <t xml:space="preserve">
Per FOD is a new Unit.  Contributions began in 2018</t>
        </r>
      </text>
    </comment>
    <comment ref="JNB19" authorId="0" shapeId="0" xr:uid="{3F80A8F8-CBAA-4BD6-A6D0-8E1CD03A437C}">
      <text>
        <r>
          <rPr>
            <b/>
            <sz val="9"/>
            <color indexed="81"/>
            <rFont val="Tahoma"/>
            <family val="2"/>
          </rPr>
          <t>Becky Dzingeleski:</t>
        </r>
        <r>
          <rPr>
            <sz val="9"/>
            <color indexed="81"/>
            <rFont val="Tahoma"/>
            <family val="2"/>
          </rPr>
          <t xml:space="preserve">
Per FOD is a new Unit.  Contributions began in 2018</t>
        </r>
      </text>
    </comment>
    <comment ref="JNF19" authorId="0" shapeId="0" xr:uid="{F7DEE741-7CE8-4D9D-8456-5976194824CA}">
      <text>
        <r>
          <rPr>
            <b/>
            <sz val="9"/>
            <color indexed="81"/>
            <rFont val="Tahoma"/>
            <family val="2"/>
          </rPr>
          <t>Becky Dzingeleski:</t>
        </r>
        <r>
          <rPr>
            <sz val="9"/>
            <color indexed="81"/>
            <rFont val="Tahoma"/>
            <family val="2"/>
          </rPr>
          <t xml:space="preserve">
Per FOD is a new Unit.  Contributions began in 2018</t>
        </r>
      </text>
    </comment>
    <comment ref="JNJ19" authorId="0" shapeId="0" xr:uid="{B740F2EB-D34F-4459-86D9-EBC5E1E18DCD}">
      <text>
        <r>
          <rPr>
            <b/>
            <sz val="9"/>
            <color indexed="81"/>
            <rFont val="Tahoma"/>
            <family val="2"/>
          </rPr>
          <t>Becky Dzingeleski:</t>
        </r>
        <r>
          <rPr>
            <sz val="9"/>
            <color indexed="81"/>
            <rFont val="Tahoma"/>
            <family val="2"/>
          </rPr>
          <t xml:space="preserve">
Per FOD is a new Unit.  Contributions began in 2018</t>
        </r>
      </text>
    </comment>
    <comment ref="JNN19" authorId="0" shapeId="0" xr:uid="{5955CDCD-7E03-416C-8425-5B245A91C09A}">
      <text>
        <r>
          <rPr>
            <b/>
            <sz val="9"/>
            <color indexed="81"/>
            <rFont val="Tahoma"/>
            <family val="2"/>
          </rPr>
          <t>Becky Dzingeleski:</t>
        </r>
        <r>
          <rPr>
            <sz val="9"/>
            <color indexed="81"/>
            <rFont val="Tahoma"/>
            <family val="2"/>
          </rPr>
          <t xml:space="preserve">
Per FOD is a new Unit.  Contributions began in 2018</t>
        </r>
      </text>
    </comment>
    <comment ref="JNR19" authorId="0" shapeId="0" xr:uid="{A10F6427-F237-43CD-8E96-035859E7168A}">
      <text>
        <r>
          <rPr>
            <b/>
            <sz val="9"/>
            <color indexed="81"/>
            <rFont val="Tahoma"/>
            <family val="2"/>
          </rPr>
          <t>Becky Dzingeleski:</t>
        </r>
        <r>
          <rPr>
            <sz val="9"/>
            <color indexed="81"/>
            <rFont val="Tahoma"/>
            <family val="2"/>
          </rPr>
          <t xml:space="preserve">
Per FOD is a new Unit.  Contributions began in 2018</t>
        </r>
      </text>
    </comment>
    <comment ref="JNV19" authorId="0" shapeId="0" xr:uid="{49C903AE-529A-4827-8349-5E50F9996BB7}">
      <text>
        <r>
          <rPr>
            <b/>
            <sz val="9"/>
            <color indexed="81"/>
            <rFont val="Tahoma"/>
            <family val="2"/>
          </rPr>
          <t>Becky Dzingeleski:</t>
        </r>
        <r>
          <rPr>
            <sz val="9"/>
            <color indexed="81"/>
            <rFont val="Tahoma"/>
            <family val="2"/>
          </rPr>
          <t xml:space="preserve">
Per FOD is a new Unit.  Contributions began in 2018</t>
        </r>
      </text>
    </comment>
    <comment ref="JNZ19" authorId="0" shapeId="0" xr:uid="{F05985A1-FEA3-4AE1-B172-E4433FB07397}">
      <text>
        <r>
          <rPr>
            <b/>
            <sz val="9"/>
            <color indexed="81"/>
            <rFont val="Tahoma"/>
            <family val="2"/>
          </rPr>
          <t>Becky Dzingeleski:</t>
        </r>
        <r>
          <rPr>
            <sz val="9"/>
            <color indexed="81"/>
            <rFont val="Tahoma"/>
            <family val="2"/>
          </rPr>
          <t xml:space="preserve">
Per FOD is a new Unit.  Contributions began in 2018</t>
        </r>
      </text>
    </comment>
    <comment ref="JOD19" authorId="0" shapeId="0" xr:uid="{37DE2E98-EA51-4E11-B682-3C73FFA70AB7}">
      <text>
        <r>
          <rPr>
            <b/>
            <sz val="9"/>
            <color indexed="81"/>
            <rFont val="Tahoma"/>
            <family val="2"/>
          </rPr>
          <t>Becky Dzingeleski:</t>
        </r>
        <r>
          <rPr>
            <sz val="9"/>
            <color indexed="81"/>
            <rFont val="Tahoma"/>
            <family val="2"/>
          </rPr>
          <t xml:space="preserve">
Per FOD is a new Unit.  Contributions began in 2018</t>
        </r>
      </text>
    </comment>
    <comment ref="JOH19" authorId="0" shapeId="0" xr:uid="{8C287B07-1858-4A78-8C44-ABEB67B5F084}">
      <text>
        <r>
          <rPr>
            <b/>
            <sz val="9"/>
            <color indexed="81"/>
            <rFont val="Tahoma"/>
            <family val="2"/>
          </rPr>
          <t>Becky Dzingeleski:</t>
        </r>
        <r>
          <rPr>
            <sz val="9"/>
            <color indexed="81"/>
            <rFont val="Tahoma"/>
            <family val="2"/>
          </rPr>
          <t xml:space="preserve">
Per FOD is a new Unit.  Contributions began in 2018</t>
        </r>
      </text>
    </comment>
    <comment ref="JOL19" authorId="0" shapeId="0" xr:uid="{D0B409BE-B730-4504-BBE3-F44965A648CF}">
      <text>
        <r>
          <rPr>
            <b/>
            <sz val="9"/>
            <color indexed="81"/>
            <rFont val="Tahoma"/>
            <family val="2"/>
          </rPr>
          <t>Becky Dzingeleski:</t>
        </r>
        <r>
          <rPr>
            <sz val="9"/>
            <color indexed="81"/>
            <rFont val="Tahoma"/>
            <family val="2"/>
          </rPr>
          <t xml:space="preserve">
Per FOD is a new Unit.  Contributions began in 2018</t>
        </r>
      </text>
    </comment>
    <comment ref="JOP19" authorId="0" shapeId="0" xr:uid="{D71974E1-0BE2-47C9-83E6-009769322300}">
      <text>
        <r>
          <rPr>
            <b/>
            <sz val="9"/>
            <color indexed="81"/>
            <rFont val="Tahoma"/>
            <family val="2"/>
          </rPr>
          <t>Becky Dzingeleski:</t>
        </r>
        <r>
          <rPr>
            <sz val="9"/>
            <color indexed="81"/>
            <rFont val="Tahoma"/>
            <family val="2"/>
          </rPr>
          <t xml:space="preserve">
Per FOD is a new Unit.  Contributions began in 2018</t>
        </r>
      </text>
    </comment>
    <comment ref="JOT19" authorId="0" shapeId="0" xr:uid="{3DF1AA5D-EE0C-4E48-8C89-D95528BBB447}">
      <text>
        <r>
          <rPr>
            <b/>
            <sz val="9"/>
            <color indexed="81"/>
            <rFont val="Tahoma"/>
            <family val="2"/>
          </rPr>
          <t>Becky Dzingeleski:</t>
        </r>
        <r>
          <rPr>
            <sz val="9"/>
            <color indexed="81"/>
            <rFont val="Tahoma"/>
            <family val="2"/>
          </rPr>
          <t xml:space="preserve">
Per FOD is a new Unit.  Contributions began in 2018</t>
        </r>
      </text>
    </comment>
    <comment ref="JOX19" authorId="0" shapeId="0" xr:uid="{B1F2E30B-D2FE-49D7-A243-AF388452EF4C}">
      <text>
        <r>
          <rPr>
            <b/>
            <sz val="9"/>
            <color indexed="81"/>
            <rFont val="Tahoma"/>
            <family val="2"/>
          </rPr>
          <t>Becky Dzingeleski:</t>
        </r>
        <r>
          <rPr>
            <sz val="9"/>
            <color indexed="81"/>
            <rFont val="Tahoma"/>
            <family val="2"/>
          </rPr>
          <t xml:space="preserve">
Per FOD is a new Unit.  Contributions began in 2018</t>
        </r>
      </text>
    </comment>
    <comment ref="JPB19" authorId="0" shapeId="0" xr:uid="{143ECC29-4135-4802-ACB5-49BEC1061AF5}">
      <text>
        <r>
          <rPr>
            <b/>
            <sz val="9"/>
            <color indexed="81"/>
            <rFont val="Tahoma"/>
            <family val="2"/>
          </rPr>
          <t>Becky Dzingeleski:</t>
        </r>
        <r>
          <rPr>
            <sz val="9"/>
            <color indexed="81"/>
            <rFont val="Tahoma"/>
            <family val="2"/>
          </rPr>
          <t xml:space="preserve">
Per FOD is a new Unit.  Contributions began in 2018</t>
        </r>
      </text>
    </comment>
    <comment ref="JPF19" authorId="0" shapeId="0" xr:uid="{D21D9236-DEA4-4043-8A31-703767565230}">
      <text>
        <r>
          <rPr>
            <b/>
            <sz val="9"/>
            <color indexed="81"/>
            <rFont val="Tahoma"/>
            <family val="2"/>
          </rPr>
          <t>Becky Dzingeleski:</t>
        </r>
        <r>
          <rPr>
            <sz val="9"/>
            <color indexed="81"/>
            <rFont val="Tahoma"/>
            <family val="2"/>
          </rPr>
          <t xml:space="preserve">
Per FOD is a new Unit.  Contributions began in 2018</t>
        </r>
      </text>
    </comment>
    <comment ref="JPJ19" authorId="0" shapeId="0" xr:uid="{BAF313DC-0C96-4D06-AE15-68BD603B8704}">
      <text>
        <r>
          <rPr>
            <b/>
            <sz val="9"/>
            <color indexed="81"/>
            <rFont val="Tahoma"/>
            <family val="2"/>
          </rPr>
          <t>Becky Dzingeleski:</t>
        </r>
        <r>
          <rPr>
            <sz val="9"/>
            <color indexed="81"/>
            <rFont val="Tahoma"/>
            <family val="2"/>
          </rPr>
          <t xml:space="preserve">
Per FOD is a new Unit.  Contributions began in 2018</t>
        </r>
      </text>
    </comment>
    <comment ref="JPN19" authorId="0" shapeId="0" xr:uid="{214BB010-2879-4A49-A6E6-37E1287B80BE}">
      <text>
        <r>
          <rPr>
            <b/>
            <sz val="9"/>
            <color indexed="81"/>
            <rFont val="Tahoma"/>
            <family val="2"/>
          </rPr>
          <t>Becky Dzingeleski:</t>
        </r>
        <r>
          <rPr>
            <sz val="9"/>
            <color indexed="81"/>
            <rFont val="Tahoma"/>
            <family val="2"/>
          </rPr>
          <t xml:space="preserve">
Per FOD is a new Unit.  Contributions began in 2018</t>
        </r>
      </text>
    </comment>
    <comment ref="JPR19" authorId="0" shapeId="0" xr:uid="{EBEFE83C-E1B0-4509-82DD-6CD475775401}">
      <text>
        <r>
          <rPr>
            <b/>
            <sz val="9"/>
            <color indexed="81"/>
            <rFont val="Tahoma"/>
            <family val="2"/>
          </rPr>
          <t>Becky Dzingeleski:</t>
        </r>
        <r>
          <rPr>
            <sz val="9"/>
            <color indexed="81"/>
            <rFont val="Tahoma"/>
            <family val="2"/>
          </rPr>
          <t xml:space="preserve">
Per FOD is a new Unit.  Contributions began in 2018</t>
        </r>
      </text>
    </comment>
    <comment ref="JPV19" authorId="0" shapeId="0" xr:uid="{82D43127-D267-4894-B616-17868ABCF171}">
      <text>
        <r>
          <rPr>
            <b/>
            <sz val="9"/>
            <color indexed="81"/>
            <rFont val="Tahoma"/>
            <family val="2"/>
          </rPr>
          <t>Becky Dzingeleski:</t>
        </r>
        <r>
          <rPr>
            <sz val="9"/>
            <color indexed="81"/>
            <rFont val="Tahoma"/>
            <family val="2"/>
          </rPr>
          <t xml:space="preserve">
Per FOD is a new Unit.  Contributions began in 2018</t>
        </r>
      </text>
    </comment>
    <comment ref="JPZ19" authorId="0" shapeId="0" xr:uid="{0DE9264F-CE96-48FF-8744-4C38B2F919A9}">
      <text>
        <r>
          <rPr>
            <b/>
            <sz val="9"/>
            <color indexed="81"/>
            <rFont val="Tahoma"/>
            <family val="2"/>
          </rPr>
          <t>Becky Dzingeleski:</t>
        </r>
        <r>
          <rPr>
            <sz val="9"/>
            <color indexed="81"/>
            <rFont val="Tahoma"/>
            <family val="2"/>
          </rPr>
          <t xml:space="preserve">
Per FOD is a new Unit.  Contributions began in 2018</t>
        </r>
      </text>
    </comment>
    <comment ref="JQD19" authorId="0" shapeId="0" xr:uid="{010560FE-59C9-4205-BC13-0CAE37F3A890}">
      <text>
        <r>
          <rPr>
            <b/>
            <sz val="9"/>
            <color indexed="81"/>
            <rFont val="Tahoma"/>
            <family val="2"/>
          </rPr>
          <t>Becky Dzingeleski:</t>
        </r>
        <r>
          <rPr>
            <sz val="9"/>
            <color indexed="81"/>
            <rFont val="Tahoma"/>
            <family val="2"/>
          </rPr>
          <t xml:space="preserve">
Per FOD is a new Unit.  Contributions began in 2018</t>
        </r>
      </text>
    </comment>
    <comment ref="JQH19" authorId="0" shapeId="0" xr:uid="{B0E34482-2DB9-46B9-A2B9-6AAFB8F881B9}">
      <text>
        <r>
          <rPr>
            <b/>
            <sz val="9"/>
            <color indexed="81"/>
            <rFont val="Tahoma"/>
            <family val="2"/>
          </rPr>
          <t>Becky Dzingeleski:</t>
        </r>
        <r>
          <rPr>
            <sz val="9"/>
            <color indexed="81"/>
            <rFont val="Tahoma"/>
            <family val="2"/>
          </rPr>
          <t xml:space="preserve">
Per FOD is a new Unit.  Contributions began in 2018</t>
        </r>
      </text>
    </comment>
    <comment ref="JQL19" authorId="0" shapeId="0" xr:uid="{62FAFA63-2629-4492-9C25-85C10C6FB117}">
      <text>
        <r>
          <rPr>
            <b/>
            <sz val="9"/>
            <color indexed="81"/>
            <rFont val="Tahoma"/>
            <family val="2"/>
          </rPr>
          <t>Becky Dzingeleski:</t>
        </r>
        <r>
          <rPr>
            <sz val="9"/>
            <color indexed="81"/>
            <rFont val="Tahoma"/>
            <family val="2"/>
          </rPr>
          <t xml:space="preserve">
Per FOD is a new Unit.  Contributions began in 2018</t>
        </r>
      </text>
    </comment>
    <comment ref="JQP19" authorId="0" shapeId="0" xr:uid="{EA72771E-1BDE-40C6-8CF5-4A3F77A45889}">
      <text>
        <r>
          <rPr>
            <b/>
            <sz val="9"/>
            <color indexed="81"/>
            <rFont val="Tahoma"/>
            <family val="2"/>
          </rPr>
          <t>Becky Dzingeleski:</t>
        </r>
        <r>
          <rPr>
            <sz val="9"/>
            <color indexed="81"/>
            <rFont val="Tahoma"/>
            <family val="2"/>
          </rPr>
          <t xml:space="preserve">
Per FOD is a new Unit.  Contributions began in 2018</t>
        </r>
      </text>
    </comment>
    <comment ref="JQT19" authorId="0" shapeId="0" xr:uid="{BFC3066C-7241-449E-9170-C30AC74C278D}">
      <text>
        <r>
          <rPr>
            <b/>
            <sz val="9"/>
            <color indexed="81"/>
            <rFont val="Tahoma"/>
            <family val="2"/>
          </rPr>
          <t>Becky Dzingeleski:</t>
        </r>
        <r>
          <rPr>
            <sz val="9"/>
            <color indexed="81"/>
            <rFont val="Tahoma"/>
            <family val="2"/>
          </rPr>
          <t xml:space="preserve">
Per FOD is a new Unit.  Contributions began in 2018</t>
        </r>
      </text>
    </comment>
    <comment ref="JQX19" authorId="0" shapeId="0" xr:uid="{E3B41BC4-FFD9-45AC-90B4-56E886FDD134}">
      <text>
        <r>
          <rPr>
            <b/>
            <sz val="9"/>
            <color indexed="81"/>
            <rFont val="Tahoma"/>
            <family val="2"/>
          </rPr>
          <t>Becky Dzingeleski:</t>
        </r>
        <r>
          <rPr>
            <sz val="9"/>
            <color indexed="81"/>
            <rFont val="Tahoma"/>
            <family val="2"/>
          </rPr>
          <t xml:space="preserve">
Per FOD is a new Unit.  Contributions began in 2018</t>
        </r>
      </text>
    </comment>
    <comment ref="JRB19" authorId="0" shapeId="0" xr:uid="{AF77FE41-B43E-43E3-9793-8ABCC4ED681B}">
      <text>
        <r>
          <rPr>
            <b/>
            <sz val="9"/>
            <color indexed="81"/>
            <rFont val="Tahoma"/>
            <family val="2"/>
          </rPr>
          <t>Becky Dzingeleski:</t>
        </r>
        <r>
          <rPr>
            <sz val="9"/>
            <color indexed="81"/>
            <rFont val="Tahoma"/>
            <family val="2"/>
          </rPr>
          <t xml:space="preserve">
Per FOD is a new Unit.  Contributions began in 2018</t>
        </r>
      </text>
    </comment>
    <comment ref="JRF19" authorId="0" shapeId="0" xr:uid="{D3EE0343-45C8-4030-ABE8-54ECC8164D49}">
      <text>
        <r>
          <rPr>
            <b/>
            <sz val="9"/>
            <color indexed="81"/>
            <rFont val="Tahoma"/>
            <family val="2"/>
          </rPr>
          <t>Becky Dzingeleski:</t>
        </r>
        <r>
          <rPr>
            <sz val="9"/>
            <color indexed="81"/>
            <rFont val="Tahoma"/>
            <family val="2"/>
          </rPr>
          <t xml:space="preserve">
Per FOD is a new Unit.  Contributions began in 2018</t>
        </r>
      </text>
    </comment>
    <comment ref="JRJ19" authorId="0" shapeId="0" xr:uid="{C9C82534-F4A8-4E10-A8D1-6DC521533BD9}">
      <text>
        <r>
          <rPr>
            <b/>
            <sz val="9"/>
            <color indexed="81"/>
            <rFont val="Tahoma"/>
            <family val="2"/>
          </rPr>
          <t>Becky Dzingeleski:</t>
        </r>
        <r>
          <rPr>
            <sz val="9"/>
            <color indexed="81"/>
            <rFont val="Tahoma"/>
            <family val="2"/>
          </rPr>
          <t xml:space="preserve">
Per FOD is a new Unit.  Contributions began in 2018</t>
        </r>
      </text>
    </comment>
    <comment ref="JRN19" authorId="0" shapeId="0" xr:uid="{8A6DED82-0333-4B72-96B6-469C264DA7AC}">
      <text>
        <r>
          <rPr>
            <b/>
            <sz val="9"/>
            <color indexed="81"/>
            <rFont val="Tahoma"/>
            <family val="2"/>
          </rPr>
          <t>Becky Dzingeleski:</t>
        </r>
        <r>
          <rPr>
            <sz val="9"/>
            <color indexed="81"/>
            <rFont val="Tahoma"/>
            <family val="2"/>
          </rPr>
          <t xml:space="preserve">
Per FOD is a new Unit.  Contributions began in 2018</t>
        </r>
      </text>
    </comment>
    <comment ref="JRR19" authorId="0" shapeId="0" xr:uid="{3D6FAF43-95CE-440C-AB6D-9F19578851AA}">
      <text>
        <r>
          <rPr>
            <b/>
            <sz val="9"/>
            <color indexed="81"/>
            <rFont val="Tahoma"/>
            <family val="2"/>
          </rPr>
          <t>Becky Dzingeleski:</t>
        </r>
        <r>
          <rPr>
            <sz val="9"/>
            <color indexed="81"/>
            <rFont val="Tahoma"/>
            <family val="2"/>
          </rPr>
          <t xml:space="preserve">
Per FOD is a new Unit.  Contributions began in 2018</t>
        </r>
      </text>
    </comment>
    <comment ref="JRV19" authorId="0" shapeId="0" xr:uid="{A721C5BE-527A-4202-98F4-19DF260EC2DB}">
      <text>
        <r>
          <rPr>
            <b/>
            <sz val="9"/>
            <color indexed="81"/>
            <rFont val="Tahoma"/>
            <family val="2"/>
          </rPr>
          <t>Becky Dzingeleski:</t>
        </r>
        <r>
          <rPr>
            <sz val="9"/>
            <color indexed="81"/>
            <rFont val="Tahoma"/>
            <family val="2"/>
          </rPr>
          <t xml:space="preserve">
Per FOD is a new Unit.  Contributions began in 2018</t>
        </r>
      </text>
    </comment>
    <comment ref="JRZ19" authorId="0" shapeId="0" xr:uid="{80CA9FA5-2599-4F60-847A-B9CDA1BAB886}">
      <text>
        <r>
          <rPr>
            <b/>
            <sz val="9"/>
            <color indexed="81"/>
            <rFont val="Tahoma"/>
            <family val="2"/>
          </rPr>
          <t>Becky Dzingeleski:</t>
        </r>
        <r>
          <rPr>
            <sz val="9"/>
            <color indexed="81"/>
            <rFont val="Tahoma"/>
            <family val="2"/>
          </rPr>
          <t xml:space="preserve">
Per FOD is a new Unit.  Contributions began in 2018</t>
        </r>
      </text>
    </comment>
    <comment ref="JSD19" authorId="0" shapeId="0" xr:uid="{897F8CFE-5E31-4380-AE3F-BAEE9A78D735}">
      <text>
        <r>
          <rPr>
            <b/>
            <sz val="9"/>
            <color indexed="81"/>
            <rFont val="Tahoma"/>
            <family val="2"/>
          </rPr>
          <t>Becky Dzingeleski:</t>
        </r>
        <r>
          <rPr>
            <sz val="9"/>
            <color indexed="81"/>
            <rFont val="Tahoma"/>
            <family val="2"/>
          </rPr>
          <t xml:space="preserve">
Per FOD is a new Unit.  Contributions began in 2018</t>
        </r>
      </text>
    </comment>
    <comment ref="JSH19" authorId="0" shapeId="0" xr:uid="{35F73405-752E-4F2E-B7D4-A62B4D7A79F0}">
      <text>
        <r>
          <rPr>
            <b/>
            <sz val="9"/>
            <color indexed="81"/>
            <rFont val="Tahoma"/>
            <family val="2"/>
          </rPr>
          <t>Becky Dzingeleski:</t>
        </r>
        <r>
          <rPr>
            <sz val="9"/>
            <color indexed="81"/>
            <rFont val="Tahoma"/>
            <family val="2"/>
          </rPr>
          <t xml:space="preserve">
Per FOD is a new Unit.  Contributions began in 2018</t>
        </r>
      </text>
    </comment>
    <comment ref="JSL19" authorId="0" shapeId="0" xr:uid="{AA07032F-9B86-41FC-8E16-F4CC7EE7B208}">
      <text>
        <r>
          <rPr>
            <b/>
            <sz val="9"/>
            <color indexed="81"/>
            <rFont val="Tahoma"/>
            <family val="2"/>
          </rPr>
          <t>Becky Dzingeleski:</t>
        </r>
        <r>
          <rPr>
            <sz val="9"/>
            <color indexed="81"/>
            <rFont val="Tahoma"/>
            <family val="2"/>
          </rPr>
          <t xml:space="preserve">
Per FOD is a new Unit.  Contributions began in 2018</t>
        </r>
      </text>
    </comment>
    <comment ref="JSP19" authorId="0" shapeId="0" xr:uid="{D18737E9-3497-4A93-808A-C07D2F83E8F9}">
      <text>
        <r>
          <rPr>
            <b/>
            <sz val="9"/>
            <color indexed="81"/>
            <rFont val="Tahoma"/>
            <family val="2"/>
          </rPr>
          <t>Becky Dzingeleski:</t>
        </r>
        <r>
          <rPr>
            <sz val="9"/>
            <color indexed="81"/>
            <rFont val="Tahoma"/>
            <family val="2"/>
          </rPr>
          <t xml:space="preserve">
Per FOD is a new Unit.  Contributions began in 2018</t>
        </r>
      </text>
    </comment>
    <comment ref="JST19" authorId="0" shapeId="0" xr:uid="{FA3ECF5D-0AF2-4EE0-A9A8-6A1F1A8BF6F1}">
      <text>
        <r>
          <rPr>
            <b/>
            <sz val="9"/>
            <color indexed="81"/>
            <rFont val="Tahoma"/>
            <family val="2"/>
          </rPr>
          <t>Becky Dzingeleski:</t>
        </r>
        <r>
          <rPr>
            <sz val="9"/>
            <color indexed="81"/>
            <rFont val="Tahoma"/>
            <family val="2"/>
          </rPr>
          <t xml:space="preserve">
Per FOD is a new Unit.  Contributions began in 2018</t>
        </r>
      </text>
    </comment>
    <comment ref="JSX19" authorId="0" shapeId="0" xr:uid="{3027D5EE-882A-4F0C-B0C2-50B98B40DDEB}">
      <text>
        <r>
          <rPr>
            <b/>
            <sz val="9"/>
            <color indexed="81"/>
            <rFont val="Tahoma"/>
            <family val="2"/>
          </rPr>
          <t>Becky Dzingeleski:</t>
        </r>
        <r>
          <rPr>
            <sz val="9"/>
            <color indexed="81"/>
            <rFont val="Tahoma"/>
            <family val="2"/>
          </rPr>
          <t xml:space="preserve">
Per FOD is a new Unit.  Contributions began in 2018</t>
        </r>
      </text>
    </comment>
    <comment ref="JTB19" authorId="0" shapeId="0" xr:uid="{A475752F-3C6B-422A-9273-9BD2A4B174F1}">
      <text>
        <r>
          <rPr>
            <b/>
            <sz val="9"/>
            <color indexed="81"/>
            <rFont val="Tahoma"/>
            <family val="2"/>
          </rPr>
          <t>Becky Dzingeleski:</t>
        </r>
        <r>
          <rPr>
            <sz val="9"/>
            <color indexed="81"/>
            <rFont val="Tahoma"/>
            <family val="2"/>
          </rPr>
          <t xml:space="preserve">
Per FOD is a new Unit.  Contributions began in 2018</t>
        </r>
      </text>
    </comment>
    <comment ref="JTF19" authorId="0" shapeId="0" xr:uid="{AC6318FB-2FA7-412C-8D54-49A8C25FB77C}">
      <text>
        <r>
          <rPr>
            <b/>
            <sz val="9"/>
            <color indexed="81"/>
            <rFont val="Tahoma"/>
            <family val="2"/>
          </rPr>
          <t>Becky Dzingeleski:</t>
        </r>
        <r>
          <rPr>
            <sz val="9"/>
            <color indexed="81"/>
            <rFont val="Tahoma"/>
            <family val="2"/>
          </rPr>
          <t xml:space="preserve">
Per FOD is a new Unit.  Contributions began in 2018</t>
        </r>
      </text>
    </comment>
    <comment ref="JTJ19" authorId="0" shapeId="0" xr:uid="{327AD052-B2F9-4405-82F0-3F9FBC0D1E7C}">
      <text>
        <r>
          <rPr>
            <b/>
            <sz val="9"/>
            <color indexed="81"/>
            <rFont val="Tahoma"/>
            <family val="2"/>
          </rPr>
          <t>Becky Dzingeleski:</t>
        </r>
        <r>
          <rPr>
            <sz val="9"/>
            <color indexed="81"/>
            <rFont val="Tahoma"/>
            <family val="2"/>
          </rPr>
          <t xml:space="preserve">
Per FOD is a new Unit.  Contributions began in 2018</t>
        </r>
      </text>
    </comment>
    <comment ref="JTN19" authorId="0" shapeId="0" xr:uid="{C1AC04CC-8730-4018-89C6-AADD121FBCEE}">
      <text>
        <r>
          <rPr>
            <b/>
            <sz val="9"/>
            <color indexed="81"/>
            <rFont val="Tahoma"/>
            <family val="2"/>
          </rPr>
          <t>Becky Dzingeleski:</t>
        </r>
        <r>
          <rPr>
            <sz val="9"/>
            <color indexed="81"/>
            <rFont val="Tahoma"/>
            <family val="2"/>
          </rPr>
          <t xml:space="preserve">
Per FOD is a new Unit.  Contributions began in 2018</t>
        </r>
      </text>
    </comment>
    <comment ref="JTR19" authorId="0" shapeId="0" xr:uid="{411352F8-24F8-4FED-B42D-4E9BA4831927}">
      <text>
        <r>
          <rPr>
            <b/>
            <sz val="9"/>
            <color indexed="81"/>
            <rFont val="Tahoma"/>
            <family val="2"/>
          </rPr>
          <t>Becky Dzingeleski:</t>
        </r>
        <r>
          <rPr>
            <sz val="9"/>
            <color indexed="81"/>
            <rFont val="Tahoma"/>
            <family val="2"/>
          </rPr>
          <t xml:space="preserve">
Per FOD is a new Unit.  Contributions began in 2018</t>
        </r>
      </text>
    </comment>
    <comment ref="JTV19" authorId="0" shapeId="0" xr:uid="{8B705164-8328-483D-9F08-7372A88CEAF5}">
      <text>
        <r>
          <rPr>
            <b/>
            <sz val="9"/>
            <color indexed="81"/>
            <rFont val="Tahoma"/>
            <family val="2"/>
          </rPr>
          <t>Becky Dzingeleski:</t>
        </r>
        <r>
          <rPr>
            <sz val="9"/>
            <color indexed="81"/>
            <rFont val="Tahoma"/>
            <family val="2"/>
          </rPr>
          <t xml:space="preserve">
Per FOD is a new Unit.  Contributions began in 2018</t>
        </r>
      </text>
    </comment>
    <comment ref="JTZ19" authorId="0" shapeId="0" xr:uid="{0CF37B47-DB08-40A8-B0B0-F46458A54DA1}">
      <text>
        <r>
          <rPr>
            <b/>
            <sz val="9"/>
            <color indexed="81"/>
            <rFont val="Tahoma"/>
            <family val="2"/>
          </rPr>
          <t>Becky Dzingeleski:</t>
        </r>
        <r>
          <rPr>
            <sz val="9"/>
            <color indexed="81"/>
            <rFont val="Tahoma"/>
            <family val="2"/>
          </rPr>
          <t xml:space="preserve">
Per FOD is a new Unit.  Contributions began in 2018</t>
        </r>
      </text>
    </comment>
    <comment ref="JUD19" authorId="0" shapeId="0" xr:uid="{93BB9E1E-D392-45CC-B719-0B62F3821980}">
      <text>
        <r>
          <rPr>
            <b/>
            <sz val="9"/>
            <color indexed="81"/>
            <rFont val="Tahoma"/>
            <family val="2"/>
          </rPr>
          <t>Becky Dzingeleski:</t>
        </r>
        <r>
          <rPr>
            <sz val="9"/>
            <color indexed="81"/>
            <rFont val="Tahoma"/>
            <family val="2"/>
          </rPr>
          <t xml:space="preserve">
Per FOD is a new Unit.  Contributions began in 2018</t>
        </r>
      </text>
    </comment>
    <comment ref="JUH19" authorId="0" shapeId="0" xr:uid="{D0A9A1DD-2EF6-4731-BC9C-5C76FAECB83F}">
      <text>
        <r>
          <rPr>
            <b/>
            <sz val="9"/>
            <color indexed="81"/>
            <rFont val="Tahoma"/>
            <family val="2"/>
          </rPr>
          <t>Becky Dzingeleski:</t>
        </r>
        <r>
          <rPr>
            <sz val="9"/>
            <color indexed="81"/>
            <rFont val="Tahoma"/>
            <family val="2"/>
          </rPr>
          <t xml:space="preserve">
Per FOD is a new Unit.  Contributions began in 2018</t>
        </r>
      </text>
    </comment>
    <comment ref="JUL19" authorId="0" shapeId="0" xr:uid="{8A049701-1030-4738-8B21-9006AC01C887}">
      <text>
        <r>
          <rPr>
            <b/>
            <sz val="9"/>
            <color indexed="81"/>
            <rFont val="Tahoma"/>
            <family val="2"/>
          </rPr>
          <t>Becky Dzingeleski:</t>
        </r>
        <r>
          <rPr>
            <sz val="9"/>
            <color indexed="81"/>
            <rFont val="Tahoma"/>
            <family val="2"/>
          </rPr>
          <t xml:space="preserve">
Per FOD is a new Unit.  Contributions began in 2018</t>
        </r>
      </text>
    </comment>
    <comment ref="JUP19" authorId="0" shapeId="0" xr:uid="{0057AF63-F1D2-4E83-BB8C-B62332947B71}">
      <text>
        <r>
          <rPr>
            <b/>
            <sz val="9"/>
            <color indexed="81"/>
            <rFont val="Tahoma"/>
            <family val="2"/>
          </rPr>
          <t>Becky Dzingeleski:</t>
        </r>
        <r>
          <rPr>
            <sz val="9"/>
            <color indexed="81"/>
            <rFont val="Tahoma"/>
            <family val="2"/>
          </rPr>
          <t xml:space="preserve">
Per FOD is a new Unit.  Contributions began in 2018</t>
        </r>
      </text>
    </comment>
    <comment ref="JUT19" authorId="0" shapeId="0" xr:uid="{DA08657C-6BAE-41A5-8838-FF772253A267}">
      <text>
        <r>
          <rPr>
            <b/>
            <sz val="9"/>
            <color indexed="81"/>
            <rFont val="Tahoma"/>
            <family val="2"/>
          </rPr>
          <t>Becky Dzingeleski:</t>
        </r>
        <r>
          <rPr>
            <sz val="9"/>
            <color indexed="81"/>
            <rFont val="Tahoma"/>
            <family val="2"/>
          </rPr>
          <t xml:space="preserve">
Per FOD is a new Unit.  Contributions began in 2018</t>
        </r>
      </text>
    </comment>
    <comment ref="JUX19" authorId="0" shapeId="0" xr:uid="{A5242F2C-8684-48BE-AC43-EB3174E43416}">
      <text>
        <r>
          <rPr>
            <b/>
            <sz val="9"/>
            <color indexed="81"/>
            <rFont val="Tahoma"/>
            <family val="2"/>
          </rPr>
          <t>Becky Dzingeleski:</t>
        </r>
        <r>
          <rPr>
            <sz val="9"/>
            <color indexed="81"/>
            <rFont val="Tahoma"/>
            <family val="2"/>
          </rPr>
          <t xml:space="preserve">
Per FOD is a new Unit.  Contributions began in 2018</t>
        </r>
      </text>
    </comment>
    <comment ref="JVB19" authorId="0" shapeId="0" xr:uid="{F289EFDE-9A42-45E9-9C4A-595657667160}">
      <text>
        <r>
          <rPr>
            <b/>
            <sz val="9"/>
            <color indexed="81"/>
            <rFont val="Tahoma"/>
            <family val="2"/>
          </rPr>
          <t>Becky Dzingeleski:</t>
        </r>
        <r>
          <rPr>
            <sz val="9"/>
            <color indexed="81"/>
            <rFont val="Tahoma"/>
            <family val="2"/>
          </rPr>
          <t xml:space="preserve">
Per FOD is a new Unit.  Contributions began in 2018</t>
        </r>
      </text>
    </comment>
    <comment ref="JVF19" authorId="0" shapeId="0" xr:uid="{D2CCF388-5119-4334-A8F2-E3EBF86614A9}">
      <text>
        <r>
          <rPr>
            <b/>
            <sz val="9"/>
            <color indexed="81"/>
            <rFont val="Tahoma"/>
            <family val="2"/>
          </rPr>
          <t>Becky Dzingeleski:</t>
        </r>
        <r>
          <rPr>
            <sz val="9"/>
            <color indexed="81"/>
            <rFont val="Tahoma"/>
            <family val="2"/>
          </rPr>
          <t xml:space="preserve">
Per FOD is a new Unit.  Contributions began in 2018</t>
        </r>
      </text>
    </comment>
    <comment ref="JVJ19" authorId="0" shapeId="0" xr:uid="{F6B51645-9859-457E-9C46-0CDF84377A19}">
      <text>
        <r>
          <rPr>
            <b/>
            <sz val="9"/>
            <color indexed="81"/>
            <rFont val="Tahoma"/>
            <family val="2"/>
          </rPr>
          <t>Becky Dzingeleski:</t>
        </r>
        <r>
          <rPr>
            <sz val="9"/>
            <color indexed="81"/>
            <rFont val="Tahoma"/>
            <family val="2"/>
          </rPr>
          <t xml:space="preserve">
Per FOD is a new Unit.  Contributions began in 2018</t>
        </r>
      </text>
    </comment>
    <comment ref="JVN19" authorId="0" shapeId="0" xr:uid="{F28A382E-B82F-44A1-9371-D3F1C7FBD181}">
      <text>
        <r>
          <rPr>
            <b/>
            <sz val="9"/>
            <color indexed="81"/>
            <rFont val="Tahoma"/>
            <family val="2"/>
          </rPr>
          <t>Becky Dzingeleski:</t>
        </r>
        <r>
          <rPr>
            <sz val="9"/>
            <color indexed="81"/>
            <rFont val="Tahoma"/>
            <family val="2"/>
          </rPr>
          <t xml:space="preserve">
Per FOD is a new Unit.  Contributions began in 2018</t>
        </r>
      </text>
    </comment>
    <comment ref="JVR19" authorId="0" shapeId="0" xr:uid="{3BED92DB-5770-48F9-AD17-2C50CACF8026}">
      <text>
        <r>
          <rPr>
            <b/>
            <sz val="9"/>
            <color indexed="81"/>
            <rFont val="Tahoma"/>
            <family val="2"/>
          </rPr>
          <t>Becky Dzingeleski:</t>
        </r>
        <r>
          <rPr>
            <sz val="9"/>
            <color indexed="81"/>
            <rFont val="Tahoma"/>
            <family val="2"/>
          </rPr>
          <t xml:space="preserve">
Per FOD is a new Unit.  Contributions began in 2018</t>
        </r>
      </text>
    </comment>
    <comment ref="JVV19" authorId="0" shapeId="0" xr:uid="{866FEC8D-EB53-48A8-BBF0-78FC28CA8C12}">
      <text>
        <r>
          <rPr>
            <b/>
            <sz val="9"/>
            <color indexed="81"/>
            <rFont val="Tahoma"/>
            <family val="2"/>
          </rPr>
          <t>Becky Dzingeleski:</t>
        </r>
        <r>
          <rPr>
            <sz val="9"/>
            <color indexed="81"/>
            <rFont val="Tahoma"/>
            <family val="2"/>
          </rPr>
          <t xml:space="preserve">
Per FOD is a new Unit.  Contributions began in 2018</t>
        </r>
      </text>
    </comment>
    <comment ref="JVZ19" authorId="0" shapeId="0" xr:uid="{388B13BA-539E-4968-A47A-290B3B7C22DE}">
      <text>
        <r>
          <rPr>
            <b/>
            <sz val="9"/>
            <color indexed="81"/>
            <rFont val="Tahoma"/>
            <family val="2"/>
          </rPr>
          <t>Becky Dzingeleski:</t>
        </r>
        <r>
          <rPr>
            <sz val="9"/>
            <color indexed="81"/>
            <rFont val="Tahoma"/>
            <family val="2"/>
          </rPr>
          <t xml:space="preserve">
Per FOD is a new Unit.  Contributions began in 2018</t>
        </r>
      </text>
    </comment>
    <comment ref="JWD19" authorId="0" shapeId="0" xr:uid="{3D162669-4303-408A-B32E-A85DA6097E63}">
      <text>
        <r>
          <rPr>
            <b/>
            <sz val="9"/>
            <color indexed="81"/>
            <rFont val="Tahoma"/>
            <family val="2"/>
          </rPr>
          <t>Becky Dzingeleski:</t>
        </r>
        <r>
          <rPr>
            <sz val="9"/>
            <color indexed="81"/>
            <rFont val="Tahoma"/>
            <family val="2"/>
          </rPr>
          <t xml:space="preserve">
Per FOD is a new Unit.  Contributions began in 2018</t>
        </r>
      </text>
    </comment>
    <comment ref="JWH19" authorId="0" shapeId="0" xr:uid="{D1A456F8-F7D3-4B95-9C8C-FA4FE870AD58}">
      <text>
        <r>
          <rPr>
            <b/>
            <sz val="9"/>
            <color indexed="81"/>
            <rFont val="Tahoma"/>
            <family val="2"/>
          </rPr>
          <t>Becky Dzingeleski:</t>
        </r>
        <r>
          <rPr>
            <sz val="9"/>
            <color indexed="81"/>
            <rFont val="Tahoma"/>
            <family val="2"/>
          </rPr>
          <t xml:space="preserve">
Per FOD is a new Unit.  Contributions began in 2018</t>
        </r>
      </text>
    </comment>
    <comment ref="JWL19" authorId="0" shapeId="0" xr:uid="{77094FAE-0996-41EF-90A6-DF2DD2498589}">
      <text>
        <r>
          <rPr>
            <b/>
            <sz val="9"/>
            <color indexed="81"/>
            <rFont val="Tahoma"/>
            <family val="2"/>
          </rPr>
          <t>Becky Dzingeleski:</t>
        </r>
        <r>
          <rPr>
            <sz val="9"/>
            <color indexed="81"/>
            <rFont val="Tahoma"/>
            <family val="2"/>
          </rPr>
          <t xml:space="preserve">
Per FOD is a new Unit.  Contributions began in 2018</t>
        </r>
      </text>
    </comment>
    <comment ref="JWP19" authorId="0" shapeId="0" xr:uid="{38B2D1A0-3F78-4A38-A7BD-18E99263C1EE}">
      <text>
        <r>
          <rPr>
            <b/>
            <sz val="9"/>
            <color indexed="81"/>
            <rFont val="Tahoma"/>
            <family val="2"/>
          </rPr>
          <t>Becky Dzingeleski:</t>
        </r>
        <r>
          <rPr>
            <sz val="9"/>
            <color indexed="81"/>
            <rFont val="Tahoma"/>
            <family val="2"/>
          </rPr>
          <t xml:space="preserve">
Per FOD is a new Unit.  Contributions began in 2018</t>
        </r>
      </text>
    </comment>
    <comment ref="JWT19" authorId="0" shapeId="0" xr:uid="{3B61A812-1656-41EE-9B63-8BEA2D709F5A}">
      <text>
        <r>
          <rPr>
            <b/>
            <sz val="9"/>
            <color indexed="81"/>
            <rFont val="Tahoma"/>
            <family val="2"/>
          </rPr>
          <t>Becky Dzingeleski:</t>
        </r>
        <r>
          <rPr>
            <sz val="9"/>
            <color indexed="81"/>
            <rFont val="Tahoma"/>
            <family val="2"/>
          </rPr>
          <t xml:space="preserve">
Per FOD is a new Unit.  Contributions began in 2018</t>
        </r>
      </text>
    </comment>
    <comment ref="JWX19" authorId="0" shapeId="0" xr:uid="{98185558-A5DF-4C6E-99AC-9F2E5132B0E1}">
      <text>
        <r>
          <rPr>
            <b/>
            <sz val="9"/>
            <color indexed="81"/>
            <rFont val="Tahoma"/>
            <family val="2"/>
          </rPr>
          <t>Becky Dzingeleski:</t>
        </r>
        <r>
          <rPr>
            <sz val="9"/>
            <color indexed="81"/>
            <rFont val="Tahoma"/>
            <family val="2"/>
          </rPr>
          <t xml:space="preserve">
Per FOD is a new Unit.  Contributions began in 2018</t>
        </r>
      </text>
    </comment>
    <comment ref="JXB19" authorId="0" shapeId="0" xr:uid="{36E7BDA8-AACE-4F35-A11C-5838AA43DD4E}">
      <text>
        <r>
          <rPr>
            <b/>
            <sz val="9"/>
            <color indexed="81"/>
            <rFont val="Tahoma"/>
            <family val="2"/>
          </rPr>
          <t>Becky Dzingeleski:</t>
        </r>
        <r>
          <rPr>
            <sz val="9"/>
            <color indexed="81"/>
            <rFont val="Tahoma"/>
            <family val="2"/>
          </rPr>
          <t xml:space="preserve">
Per FOD is a new Unit.  Contributions began in 2018</t>
        </r>
      </text>
    </comment>
    <comment ref="JXF19" authorId="0" shapeId="0" xr:uid="{C1A44DC1-8C81-43BD-8927-71F713F4EB16}">
      <text>
        <r>
          <rPr>
            <b/>
            <sz val="9"/>
            <color indexed="81"/>
            <rFont val="Tahoma"/>
            <family val="2"/>
          </rPr>
          <t>Becky Dzingeleski:</t>
        </r>
        <r>
          <rPr>
            <sz val="9"/>
            <color indexed="81"/>
            <rFont val="Tahoma"/>
            <family val="2"/>
          </rPr>
          <t xml:space="preserve">
Per FOD is a new Unit.  Contributions began in 2018</t>
        </r>
      </text>
    </comment>
    <comment ref="JXJ19" authorId="0" shapeId="0" xr:uid="{C843BFCC-D3D0-4401-BA79-433392022CAE}">
      <text>
        <r>
          <rPr>
            <b/>
            <sz val="9"/>
            <color indexed="81"/>
            <rFont val="Tahoma"/>
            <family val="2"/>
          </rPr>
          <t>Becky Dzingeleski:</t>
        </r>
        <r>
          <rPr>
            <sz val="9"/>
            <color indexed="81"/>
            <rFont val="Tahoma"/>
            <family val="2"/>
          </rPr>
          <t xml:space="preserve">
Per FOD is a new Unit.  Contributions began in 2018</t>
        </r>
      </text>
    </comment>
    <comment ref="JXN19" authorId="0" shapeId="0" xr:uid="{60F3DFF3-EDCD-44A3-B76B-1306B33BC91E}">
      <text>
        <r>
          <rPr>
            <b/>
            <sz val="9"/>
            <color indexed="81"/>
            <rFont val="Tahoma"/>
            <family val="2"/>
          </rPr>
          <t>Becky Dzingeleski:</t>
        </r>
        <r>
          <rPr>
            <sz val="9"/>
            <color indexed="81"/>
            <rFont val="Tahoma"/>
            <family val="2"/>
          </rPr>
          <t xml:space="preserve">
Per FOD is a new Unit.  Contributions began in 2018</t>
        </r>
      </text>
    </comment>
    <comment ref="JXR19" authorId="0" shapeId="0" xr:uid="{54475C8E-EBEB-41D6-81FB-6631EA43A462}">
      <text>
        <r>
          <rPr>
            <b/>
            <sz val="9"/>
            <color indexed="81"/>
            <rFont val="Tahoma"/>
            <family val="2"/>
          </rPr>
          <t>Becky Dzingeleski:</t>
        </r>
        <r>
          <rPr>
            <sz val="9"/>
            <color indexed="81"/>
            <rFont val="Tahoma"/>
            <family val="2"/>
          </rPr>
          <t xml:space="preserve">
Per FOD is a new Unit.  Contributions began in 2018</t>
        </r>
      </text>
    </comment>
    <comment ref="JXV19" authorId="0" shapeId="0" xr:uid="{5609DEF9-3872-48E8-A21C-56115F626BFE}">
      <text>
        <r>
          <rPr>
            <b/>
            <sz val="9"/>
            <color indexed="81"/>
            <rFont val="Tahoma"/>
            <family val="2"/>
          </rPr>
          <t>Becky Dzingeleski:</t>
        </r>
        <r>
          <rPr>
            <sz val="9"/>
            <color indexed="81"/>
            <rFont val="Tahoma"/>
            <family val="2"/>
          </rPr>
          <t xml:space="preserve">
Per FOD is a new Unit.  Contributions began in 2018</t>
        </r>
      </text>
    </comment>
    <comment ref="JXZ19" authorId="0" shapeId="0" xr:uid="{72644E82-6CEE-46F9-9E27-B47812D9DE81}">
      <text>
        <r>
          <rPr>
            <b/>
            <sz val="9"/>
            <color indexed="81"/>
            <rFont val="Tahoma"/>
            <family val="2"/>
          </rPr>
          <t>Becky Dzingeleski:</t>
        </r>
        <r>
          <rPr>
            <sz val="9"/>
            <color indexed="81"/>
            <rFont val="Tahoma"/>
            <family val="2"/>
          </rPr>
          <t xml:space="preserve">
Per FOD is a new Unit.  Contributions began in 2018</t>
        </r>
      </text>
    </comment>
    <comment ref="JYD19" authorId="0" shapeId="0" xr:uid="{230914AE-BD58-478A-959D-5D0CC2767038}">
      <text>
        <r>
          <rPr>
            <b/>
            <sz val="9"/>
            <color indexed="81"/>
            <rFont val="Tahoma"/>
            <family val="2"/>
          </rPr>
          <t>Becky Dzingeleski:</t>
        </r>
        <r>
          <rPr>
            <sz val="9"/>
            <color indexed="81"/>
            <rFont val="Tahoma"/>
            <family val="2"/>
          </rPr>
          <t xml:space="preserve">
Per FOD is a new Unit.  Contributions began in 2018</t>
        </r>
      </text>
    </comment>
    <comment ref="JYH19" authorId="0" shapeId="0" xr:uid="{EB11096A-510E-4099-89E5-F6DE86DE3AFA}">
      <text>
        <r>
          <rPr>
            <b/>
            <sz val="9"/>
            <color indexed="81"/>
            <rFont val="Tahoma"/>
            <family val="2"/>
          </rPr>
          <t>Becky Dzingeleski:</t>
        </r>
        <r>
          <rPr>
            <sz val="9"/>
            <color indexed="81"/>
            <rFont val="Tahoma"/>
            <family val="2"/>
          </rPr>
          <t xml:space="preserve">
Per FOD is a new Unit.  Contributions began in 2018</t>
        </r>
      </text>
    </comment>
    <comment ref="JYL19" authorId="0" shapeId="0" xr:uid="{A75CF24B-2620-4F42-8159-03481C2C8732}">
      <text>
        <r>
          <rPr>
            <b/>
            <sz val="9"/>
            <color indexed="81"/>
            <rFont val="Tahoma"/>
            <family val="2"/>
          </rPr>
          <t>Becky Dzingeleski:</t>
        </r>
        <r>
          <rPr>
            <sz val="9"/>
            <color indexed="81"/>
            <rFont val="Tahoma"/>
            <family val="2"/>
          </rPr>
          <t xml:space="preserve">
Per FOD is a new Unit.  Contributions began in 2018</t>
        </r>
      </text>
    </comment>
    <comment ref="JYP19" authorId="0" shapeId="0" xr:uid="{3EEE292F-A07D-4454-B61C-054D97B6B5B5}">
      <text>
        <r>
          <rPr>
            <b/>
            <sz val="9"/>
            <color indexed="81"/>
            <rFont val="Tahoma"/>
            <family val="2"/>
          </rPr>
          <t>Becky Dzingeleski:</t>
        </r>
        <r>
          <rPr>
            <sz val="9"/>
            <color indexed="81"/>
            <rFont val="Tahoma"/>
            <family val="2"/>
          </rPr>
          <t xml:space="preserve">
Per FOD is a new Unit.  Contributions began in 2018</t>
        </r>
      </text>
    </comment>
    <comment ref="JYT19" authorId="0" shapeId="0" xr:uid="{60F092A7-64E0-4209-9311-922DEA47DE9D}">
      <text>
        <r>
          <rPr>
            <b/>
            <sz val="9"/>
            <color indexed="81"/>
            <rFont val="Tahoma"/>
            <family val="2"/>
          </rPr>
          <t>Becky Dzingeleski:</t>
        </r>
        <r>
          <rPr>
            <sz val="9"/>
            <color indexed="81"/>
            <rFont val="Tahoma"/>
            <family val="2"/>
          </rPr>
          <t xml:space="preserve">
Per FOD is a new Unit.  Contributions began in 2018</t>
        </r>
      </text>
    </comment>
    <comment ref="JYX19" authorId="0" shapeId="0" xr:uid="{2298790B-63A8-4870-925B-8A425C444D92}">
      <text>
        <r>
          <rPr>
            <b/>
            <sz val="9"/>
            <color indexed="81"/>
            <rFont val="Tahoma"/>
            <family val="2"/>
          </rPr>
          <t>Becky Dzingeleski:</t>
        </r>
        <r>
          <rPr>
            <sz val="9"/>
            <color indexed="81"/>
            <rFont val="Tahoma"/>
            <family val="2"/>
          </rPr>
          <t xml:space="preserve">
Per FOD is a new Unit.  Contributions began in 2018</t>
        </r>
      </text>
    </comment>
    <comment ref="JZB19" authorId="0" shapeId="0" xr:uid="{D45A6132-19B3-4A91-AE90-809851EE6FFF}">
      <text>
        <r>
          <rPr>
            <b/>
            <sz val="9"/>
            <color indexed="81"/>
            <rFont val="Tahoma"/>
            <family val="2"/>
          </rPr>
          <t>Becky Dzingeleski:</t>
        </r>
        <r>
          <rPr>
            <sz val="9"/>
            <color indexed="81"/>
            <rFont val="Tahoma"/>
            <family val="2"/>
          </rPr>
          <t xml:space="preserve">
Per FOD is a new Unit.  Contributions began in 2018</t>
        </r>
      </text>
    </comment>
    <comment ref="JZF19" authorId="0" shapeId="0" xr:uid="{82217DDA-C3DA-4219-95E0-2C70F1E488BB}">
      <text>
        <r>
          <rPr>
            <b/>
            <sz val="9"/>
            <color indexed="81"/>
            <rFont val="Tahoma"/>
            <family val="2"/>
          </rPr>
          <t>Becky Dzingeleski:</t>
        </r>
        <r>
          <rPr>
            <sz val="9"/>
            <color indexed="81"/>
            <rFont val="Tahoma"/>
            <family val="2"/>
          </rPr>
          <t xml:space="preserve">
Per FOD is a new Unit.  Contributions began in 2018</t>
        </r>
      </text>
    </comment>
    <comment ref="JZJ19" authorId="0" shapeId="0" xr:uid="{90D8E496-D1BA-4749-8581-B9C56BED3D22}">
      <text>
        <r>
          <rPr>
            <b/>
            <sz val="9"/>
            <color indexed="81"/>
            <rFont val="Tahoma"/>
            <family val="2"/>
          </rPr>
          <t>Becky Dzingeleski:</t>
        </r>
        <r>
          <rPr>
            <sz val="9"/>
            <color indexed="81"/>
            <rFont val="Tahoma"/>
            <family val="2"/>
          </rPr>
          <t xml:space="preserve">
Per FOD is a new Unit.  Contributions began in 2018</t>
        </r>
      </text>
    </comment>
    <comment ref="JZN19" authorId="0" shapeId="0" xr:uid="{69ED69AE-01B3-4B89-92F1-09AD7BC1745E}">
      <text>
        <r>
          <rPr>
            <b/>
            <sz val="9"/>
            <color indexed="81"/>
            <rFont val="Tahoma"/>
            <family val="2"/>
          </rPr>
          <t>Becky Dzingeleski:</t>
        </r>
        <r>
          <rPr>
            <sz val="9"/>
            <color indexed="81"/>
            <rFont val="Tahoma"/>
            <family val="2"/>
          </rPr>
          <t xml:space="preserve">
Per FOD is a new Unit.  Contributions began in 2018</t>
        </r>
      </text>
    </comment>
    <comment ref="JZR19" authorId="0" shapeId="0" xr:uid="{15F4CD18-B35A-4BFA-96ED-AA6D414C9E57}">
      <text>
        <r>
          <rPr>
            <b/>
            <sz val="9"/>
            <color indexed="81"/>
            <rFont val="Tahoma"/>
            <family val="2"/>
          </rPr>
          <t>Becky Dzingeleski:</t>
        </r>
        <r>
          <rPr>
            <sz val="9"/>
            <color indexed="81"/>
            <rFont val="Tahoma"/>
            <family val="2"/>
          </rPr>
          <t xml:space="preserve">
Per FOD is a new Unit.  Contributions began in 2018</t>
        </r>
      </text>
    </comment>
    <comment ref="JZV19" authorId="0" shapeId="0" xr:uid="{5018DEF8-AADA-432C-AB63-655E4412B7DC}">
      <text>
        <r>
          <rPr>
            <b/>
            <sz val="9"/>
            <color indexed="81"/>
            <rFont val="Tahoma"/>
            <family val="2"/>
          </rPr>
          <t>Becky Dzingeleski:</t>
        </r>
        <r>
          <rPr>
            <sz val="9"/>
            <color indexed="81"/>
            <rFont val="Tahoma"/>
            <family val="2"/>
          </rPr>
          <t xml:space="preserve">
Per FOD is a new Unit.  Contributions began in 2018</t>
        </r>
      </text>
    </comment>
    <comment ref="JZZ19" authorId="0" shapeId="0" xr:uid="{8A7E2BD2-E2B2-4E29-AA89-C83F201AA3B0}">
      <text>
        <r>
          <rPr>
            <b/>
            <sz val="9"/>
            <color indexed="81"/>
            <rFont val="Tahoma"/>
            <family val="2"/>
          </rPr>
          <t>Becky Dzingeleski:</t>
        </r>
        <r>
          <rPr>
            <sz val="9"/>
            <color indexed="81"/>
            <rFont val="Tahoma"/>
            <family val="2"/>
          </rPr>
          <t xml:space="preserve">
Per FOD is a new Unit.  Contributions began in 2018</t>
        </r>
      </text>
    </comment>
    <comment ref="KAD19" authorId="0" shapeId="0" xr:uid="{C121A2E6-D0B0-4FB3-9C55-BFEC34B5B57D}">
      <text>
        <r>
          <rPr>
            <b/>
            <sz val="9"/>
            <color indexed="81"/>
            <rFont val="Tahoma"/>
            <family val="2"/>
          </rPr>
          <t>Becky Dzingeleski:</t>
        </r>
        <r>
          <rPr>
            <sz val="9"/>
            <color indexed="81"/>
            <rFont val="Tahoma"/>
            <family val="2"/>
          </rPr>
          <t xml:space="preserve">
Per FOD is a new Unit.  Contributions began in 2018</t>
        </r>
      </text>
    </comment>
    <comment ref="KAH19" authorId="0" shapeId="0" xr:uid="{F12582F9-EFA1-4141-83DF-588F523C5852}">
      <text>
        <r>
          <rPr>
            <b/>
            <sz val="9"/>
            <color indexed="81"/>
            <rFont val="Tahoma"/>
            <family val="2"/>
          </rPr>
          <t>Becky Dzingeleski:</t>
        </r>
        <r>
          <rPr>
            <sz val="9"/>
            <color indexed="81"/>
            <rFont val="Tahoma"/>
            <family val="2"/>
          </rPr>
          <t xml:space="preserve">
Per FOD is a new Unit.  Contributions began in 2018</t>
        </r>
      </text>
    </comment>
    <comment ref="KAL19" authorId="0" shapeId="0" xr:uid="{65D4CF66-17BB-4530-B317-F9DD3B8D12E3}">
      <text>
        <r>
          <rPr>
            <b/>
            <sz val="9"/>
            <color indexed="81"/>
            <rFont val="Tahoma"/>
            <family val="2"/>
          </rPr>
          <t>Becky Dzingeleski:</t>
        </r>
        <r>
          <rPr>
            <sz val="9"/>
            <color indexed="81"/>
            <rFont val="Tahoma"/>
            <family val="2"/>
          </rPr>
          <t xml:space="preserve">
Per FOD is a new Unit.  Contributions began in 2018</t>
        </r>
      </text>
    </comment>
    <comment ref="KAP19" authorId="0" shapeId="0" xr:uid="{554771ED-14BC-40DE-9167-521F5DE4458C}">
      <text>
        <r>
          <rPr>
            <b/>
            <sz val="9"/>
            <color indexed="81"/>
            <rFont val="Tahoma"/>
            <family val="2"/>
          </rPr>
          <t>Becky Dzingeleski:</t>
        </r>
        <r>
          <rPr>
            <sz val="9"/>
            <color indexed="81"/>
            <rFont val="Tahoma"/>
            <family val="2"/>
          </rPr>
          <t xml:space="preserve">
Per FOD is a new Unit.  Contributions began in 2018</t>
        </r>
      </text>
    </comment>
    <comment ref="KAT19" authorId="0" shapeId="0" xr:uid="{E9C36DAC-B9D9-422B-9F21-E6498613F562}">
      <text>
        <r>
          <rPr>
            <b/>
            <sz val="9"/>
            <color indexed="81"/>
            <rFont val="Tahoma"/>
            <family val="2"/>
          </rPr>
          <t>Becky Dzingeleski:</t>
        </r>
        <r>
          <rPr>
            <sz val="9"/>
            <color indexed="81"/>
            <rFont val="Tahoma"/>
            <family val="2"/>
          </rPr>
          <t xml:space="preserve">
Per FOD is a new Unit.  Contributions began in 2018</t>
        </r>
      </text>
    </comment>
    <comment ref="KAX19" authorId="0" shapeId="0" xr:uid="{C6F57422-5268-417E-93CF-1C87398B1C9E}">
      <text>
        <r>
          <rPr>
            <b/>
            <sz val="9"/>
            <color indexed="81"/>
            <rFont val="Tahoma"/>
            <family val="2"/>
          </rPr>
          <t>Becky Dzingeleski:</t>
        </r>
        <r>
          <rPr>
            <sz val="9"/>
            <color indexed="81"/>
            <rFont val="Tahoma"/>
            <family val="2"/>
          </rPr>
          <t xml:space="preserve">
Per FOD is a new Unit.  Contributions began in 2018</t>
        </r>
      </text>
    </comment>
    <comment ref="KBB19" authorId="0" shapeId="0" xr:uid="{26324352-8EA0-4155-AC35-8D552B1AE581}">
      <text>
        <r>
          <rPr>
            <b/>
            <sz val="9"/>
            <color indexed="81"/>
            <rFont val="Tahoma"/>
            <family val="2"/>
          </rPr>
          <t>Becky Dzingeleski:</t>
        </r>
        <r>
          <rPr>
            <sz val="9"/>
            <color indexed="81"/>
            <rFont val="Tahoma"/>
            <family val="2"/>
          </rPr>
          <t xml:space="preserve">
Per FOD is a new Unit.  Contributions began in 2018</t>
        </r>
      </text>
    </comment>
    <comment ref="KBF19" authorId="0" shapeId="0" xr:uid="{3D58B989-9B9A-4284-B572-373B9E7129BF}">
      <text>
        <r>
          <rPr>
            <b/>
            <sz val="9"/>
            <color indexed="81"/>
            <rFont val="Tahoma"/>
            <family val="2"/>
          </rPr>
          <t>Becky Dzingeleski:</t>
        </r>
        <r>
          <rPr>
            <sz val="9"/>
            <color indexed="81"/>
            <rFont val="Tahoma"/>
            <family val="2"/>
          </rPr>
          <t xml:space="preserve">
Per FOD is a new Unit.  Contributions began in 2018</t>
        </r>
      </text>
    </comment>
    <comment ref="KBJ19" authorId="0" shapeId="0" xr:uid="{CB4A7E1B-BCD0-42E5-B7AA-3771A3223ED5}">
      <text>
        <r>
          <rPr>
            <b/>
            <sz val="9"/>
            <color indexed="81"/>
            <rFont val="Tahoma"/>
            <family val="2"/>
          </rPr>
          <t>Becky Dzingeleski:</t>
        </r>
        <r>
          <rPr>
            <sz val="9"/>
            <color indexed="81"/>
            <rFont val="Tahoma"/>
            <family val="2"/>
          </rPr>
          <t xml:space="preserve">
Per FOD is a new Unit.  Contributions began in 2018</t>
        </r>
      </text>
    </comment>
    <comment ref="KBN19" authorId="0" shapeId="0" xr:uid="{EDD740F3-8190-472E-9928-DBBDA8735A5A}">
      <text>
        <r>
          <rPr>
            <b/>
            <sz val="9"/>
            <color indexed="81"/>
            <rFont val="Tahoma"/>
            <family val="2"/>
          </rPr>
          <t>Becky Dzingeleski:</t>
        </r>
        <r>
          <rPr>
            <sz val="9"/>
            <color indexed="81"/>
            <rFont val="Tahoma"/>
            <family val="2"/>
          </rPr>
          <t xml:space="preserve">
Per FOD is a new Unit.  Contributions began in 2018</t>
        </r>
      </text>
    </comment>
    <comment ref="KBR19" authorId="0" shapeId="0" xr:uid="{6DB33724-3586-4209-B19D-FCA861AF03F2}">
      <text>
        <r>
          <rPr>
            <b/>
            <sz val="9"/>
            <color indexed="81"/>
            <rFont val="Tahoma"/>
            <family val="2"/>
          </rPr>
          <t>Becky Dzingeleski:</t>
        </r>
        <r>
          <rPr>
            <sz val="9"/>
            <color indexed="81"/>
            <rFont val="Tahoma"/>
            <family val="2"/>
          </rPr>
          <t xml:space="preserve">
Per FOD is a new Unit.  Contributions began in 2018</t>
        </r>
      </text>
    </comment>
    <comment ref="KBV19" authorId="0" shapeId="0" xr:uid="{DB12BD2C-4F91-4C2B-A95C-7C0AC8DD4296}">
      <text>
        <r>
          <rPr>
            <b/>
            <sz val="9"/>
            <color indexed="81"/>
            <rFont val="Tahoma"/>
            <family val="2"/>
          </rPr>
          <t>Becky Dzingeleski:</t>
        </r>
        <r>
          <rPr>
            <sz val="9"/>
            <color indexed="81"/>
            <rFont val="Tahoma"/>
            <family val="2"/>
          </rPr>
          <t xml:space="preserve">
Per FOD is a new Unit.  Contributions began in 2018</t>
        </r>
      </text>
    </comment>
    <comment ref="KBZ19" authorId="0" shapeId="0" xr:uid="{42D400E0-0290-4B9D-B74A-5DAE74476EB7}">
      <text>
        <r>
          <rPr>
            <b/>
            <sz val="9"/>
            <color indexed="81"/>
            <rFont val="Tahoma"/>
            <family val="2"/>
          </rPr>
          <t>Becky Dzingeleski:</t>
        </r>
        <r>
          <rPr>
            <sz val="9"/>
            <color indexed="81"/>
            <rFont val="Tahoma"/>
            <family val="2"/>
          </rPr>
          <t xml:space="preserve">
Per FOD is a new Unit.  Contributions began in 2018</t>
        </r>
      </text>
    </comment>
    <comment ref="KCD19" authorId="0" shapeId="0" xr:uid="{09E16D0D-9EB0-4F4A-9256-5AF4633D74D4}">
      <text>
        <r>
          <rPr>
            <b/>
            <sz val="9"/>
            <color indexed="81"/>
            <rFont val="Tahoma"/>
            <family val="2"/>
          </rPr>
          <t>Becky Dzingeleski:</t>
        </r>
        <r>
          <rPr>
            <sz val="9"/>
            <color indexed="81"/>
            <rFont val="Tahoma"/>
            <family val="2"/>
          </rPr>
          <t xml:space="preserve">
Per FOD is a new Unit.  Contributions began in 2018</t>
        </r>
      </text>
    </comment>
    <comment ref="KCH19" authorId="0" shapeId="0" xr:uid="{2D0572F7-F87E-4FE6-B392-13B8682C12B8}">
      <text>
        <r>
          <rPr>
            <b/>
            <sz val="9"/>
            <color indexed="81"/>
            <rFont val="Tahoma"/>
            <family val="2"/>
          </rPr>
          <t>Becky Dzingeleski:</t>
        </r>
        <r>
          <rPr>
            <sz val="9"/>
            <color indexed="81"/>
            <rFont val="Tahoma"/>
            <family val="2"/>
          </rPr>
          <t xml:space="preserve">
Per FOD is a new Unit.  Contributions began in 2018</t>
        </r>
      </text>
    </comment>
    <comment ref="KCL19" authorId="0" shapeId="0" xr:uid="{B8AA6041-66F0-403D-B160-E150C1CB918F}">
      <text>
        <r>
          <rPr>
            <b/>
            <sz val="9"/>
            <color indexed="81"/>
            <rFont val="Tahoma"/>
            <family val="2"/>
          </rPr>
          <t>Becky Dzingeleski:</t>
        </r>
        <r>
          <rPr>
            <sz val="9"/>
            <color indexed="81"/>
            <rFont val="Tahoma"/>
            <family val="2"/>
          </rPr>
          <t xml:space="preserve">
Per FOD is a new Unit.  Contributions began in 2018</t>
        </r>
      </text>
    </comment>
    <comment ref="KCP19" authorId="0" shapeId="0" xr:uid="{B7431C9A-A08F-46E8-BA14-84E02EAC6F34}">
      <text>
        <r>
          <rPr>
            <b/>
            <sz val="9"/>
            <color indexed="81"/>
            <rFont val="Tahoma"/>
            <family val="2"/>
          </rPr>
          <t>Becky Dzingeleski:</t>
        </r>
        <r>
          <rPr>
            <sz val="9"/>
            <color indexed="81"/>
            <rFont val="Tahoma"/>
            <family val="2"/>
          </rPr>
          <t xml:space="preserve">
Per FOD is a new Unit.  Contributions began in 2018</t>
        </r>
      </text>
    </comment>
    <comment ref="KCT19" authorId="0" shapeId="0" xr:uid="{841B9CF2-440B-4B68-A53E-D5A48E6AECE4}">
      <text>
        <r>
          <rPr>
            <b/>
            <sz val="9"/>
            <color indexed="81"/>
            <rFont val="Tahoma"/>
            <family val="2"/>
          </rPr>
          <t>Becky Dzingeleski:</t>
        </r>
        <r>
          <rPr>
            <sz val="9"/>
            <color indexed="81"/>
            <rFont val="Tahoma"/>
            <family val="2"/>
          </rPr>
          <t xml:space="preserve">
Per FOD is a new Unit.  Contributions began in 2018</t>
        </r>
      </text>
    </comment>
    <comment ref="KCX19" authorId="0" shapeId="0" xr:uid="{EA86B887-C57D-4AD9-BE65-21E074C1F204}">
      <text>
        <r>
          <rPr>
            <b/>
            <sz val="9"/>
            <color indexed="81"/>
            <rFont val="Tahoma"/>
            <family val="2"/>
          </rPr>
          <t>Becky Dzingeleski:</t>
        </r>
        <r>
          <rPr>
            <sz val="9"/>
            <color indexed="81"/>
            <rFont val="Tahoma"/>
            <family val="2"/>
          </rPr>
          <t xml:space="preserve">
Per FOD is a new Unit.  Contributions began in 2018</t>
        </r>
      </text>
    </comment>
    <comment ref="KDB19" authorId="0" shapeId="0" xr:uid="{95CA4864-D7C8-48DC-A5CC-87320436F500}">
      <text>
        <r>
          <rPr>
            <b/>
            <sz val="9"/>
            <color indexed="81"/>
            <rFont val="Tahoma"/>
            <family val="2"/>
          </rPr>
          <t>Becky Dzingeleski:</t>
        </r>
        <r>
          <rPr>
            <sz val="9"/>
            <color indexed="81"/>
            <rFont val="Tahoma"/>
            <family val="2"/>
          </rPr>
          <t xml:space="preserve">
Per FOD is a new Unit.  Contributions began in 2018</t>
        </r>
      </text>
    </comment>
    <comment ref="KDF19" authorId="0" shapeId="0" xr:uid="{9BCC6991-6B91-4CCD-875E-9A682CE43894}">
      <text>
        <r>
          <rPr>
            <b/>
            <sz val="9"/>
            <color indexed="81"/>
            <rFont val="Tahoma"/>
            <family val="2"/>
          </rPr>
          <t>Becky Dzingeleski:</t>
        </r>
        <r>
          <rPr>
            <sz val="9"/>
            <color indexed="81"/>
            <rFont val="Tahoma"/>
            <family val="2"/>
          </rPr>
          <t xml:space="preserve">
Per FOD is a new Unit.  Contributions began in 2018</t>
        </r>
      </text>
    </comment>
    <comment ref="KDJ19" authorId="0" shapeId="0" xr:uid="{73DFC7DB-0D92-4BBC-8D93-3055D522EC32}">
      <text>
        <r>
          <rPr>
            <b/>
            <sz val="9"/>
            <color indexed="81"/>
            <rFont val="Tahoma"/>
            <family val="2"/>
          </rPr>
          <t>Becky Dzingeleski:</t>
        </r>
        <r>
          <rPr>
            <sz val="9"/>
            <color indexed="81"/>
            <rFont val="Tahoma"/>
            <family val="2"/>
          </rPr>
          <t xml:space="preserve">
Per FOD is a new Unit.  Contributions began in 2018</t>
        </r>
      </text>
    </comment>
    <comment ref="KDN19" authorId="0" shapeId="0" xr:uid="{C86FCFA4-EDCD-4406-8B5B-4A175AEA0081}">
      <text>
        <r>
          <rPr>
            <b/>
            <sz val="9"/>
            <color indexed="81"/>
            <rFont val="Tahoma"/>
            <family val="2"/>
          </rPr>
          <t>Becky Dzingeleski:</t>
        </r>
        <r>
          <rPr>
            <sz val="9"/>
            <color indexed="81"/>
            <rFont val="Tahoma"/>
            <family val="2"/>
          </rPr>
          <t xml:space="preserve">
Per FOD is a new Unit.  Contributions began in 2018</t>
        </r>
      </text>
    </comment>
    <comment ref="KDR19" authorId="0" shapeId="0" xr:uid="{8A0A0560-67E9-46FB-9B0E-4C303B5671C2}">
      <text>
        <r>
          <rPr>
            <b/>
            <sz val="9"/>
            <color indexed="81"/>
            <rFont val="Tahoma"/>
            <family val="2"/>
          </rPr>
          <t>Becky Dzingeleski:</t>
        </r>
        <r>
          <rPr>
            <sz val="9"/>
            <color indexed="81"/>
            <rFont val="Tahoma"/>
            <family val="2"/>
          </rPr>
          <t xml:space="preserve">
Per FOD is a new Unit.  Contributions began in 2018</t>
        </r>
      </text>
    </comment>
    <comment ref="KDV19" authorId="0" shapeId="0" xr:uid="{705EAAF2-917D-4377-ACFF-0C811CDA63DD}">
      <text>
        <r>
          <rPr>
            <b/>
            <sz val="9"/>
            <color indexed="81"/>
            <rFont val="Tahoma"/>
            <family val="2"/>
          </rPr>
          <t>Becky Dzingeleski:</t>
        </r>
        <r>
          <rPr>
            <sz val="9"/>
            <color indexed="81"/>
            <rFont val="Tahoma"/>
            <family val="2"/>
          </rPr>
          <t xml:space="preserve">
Per FOD is a new Unit.  Contributions began in 2018</t>
        </r>
      </text>
    </comment>
    <comment ref="KDZ19" authorId="0" shapeId="0" xr:uid="{41C8B829-DCBA-4B37-93AB-7CABB4850D06}">
      <text>
        <r>
          <rPr>
            <b/>
            <sz val="9"/>
            <color indexed="81"/>
            <rFont val="Tahoma"/>
            <family val="2"/>
          </rPr>
          <t>Becky Dzingeleski:</t>
        </r>
        <r>
          <rPr>
            <sz val="9"/>
            <color indexed="81"/>
            <rFont val="Tahoma"/>
            <family val="2"/>
          </rPr>
          <t xml:space="preserve">
Per FOD is a new Unit.  Contributions began in 2018</t>
        </r>
      </text>
    </comment>
    <comment ref="KED19" authorId="0" shapeId="0" xr:uid="{18BC1811-07E6-4898-A8F6-A60718A2D9E9}">
      <text>
        <r>
          <rPr>
            <b/>
            <sz val="9"/>
            <color indexed="81"/>
            <rFont val="Tahoma"/>
            <family val="2"/>
          </rPr>
          <t>Becky Dzingeleski:</t>
        </r>
        <r>
          <rPr>
            <sz val="9"/>
            <color indexed="81"/>
            <rFont val="Tahoma"/>
            <family val="2"/>
          </rPr>
          <t xml:space="preserve">
Per FOD is a new Unit.  Contributions began in 2018</t>
        </r>
      </text>
    </comment>
    <comment ref="KEH19" authorId="0" shapeId="0" xr:uid="{86FA239E-E51D-4DE4-829A-73CD3A6D53C9}">
      <text>
        <r>
          <rPr>
            <b/>
            <sz val="9"/>
            <color indexed="81"/>
            <rFont val="Tahoma"/>
            <family val="2"/>
          </rPr>
          <t>Becky Dzingeleski:</t>
        </r>
        <r>
          <rPr>
            <sz val="9"/>
            <color indexed="81"/>
            <rFont val="Tahoma"/>
            <family val="2"/>
          </rPr>
          <t xml:space="preserve">
Per FOD is a new Unit.  Contributions began in 2018</t>
        </r>
      </text>
    </comment>
    <comment ref="KEL19" authorId="0" shapeId="0" xr:uid="{2ADE66BB-BF11-4E46-9B9D-D7A100FE9393}">
      <text>
        <r>
          <rPr>
            <b/>
            <sz val="9"/>
            <color indexed="81"/>
            <rFont val="Tahoma"/>
            <family val="2"/>
          </rPr>
          <t>Becky Dzingeleski:</t>
        </r>
        <r>
          <rPr>
            <sz val="9"/>
            <color indexed="81"/>
            <rFont val="Tahoma"/>
            <family val="2"/>
          </rPr>
          <t xml:space="preserve">
Per FOD is a new Unit.  Contributions began in 2018</t>
        </r>
      </text>
    </comment>
    <comment ref="KEP19" authorId="0" shapeId="0" xr:uid="{96A646DF-240C-43FB-AA50-87A81E517962}">
      <text>
        <r>
          <rPr>
            <b/>
            <sz val="9"/>
            <color indexed="81"/>
            <rFont val="Tahoma"/>
            <family val="2"/>
          </rPr>
          <t>Becky Dzingeleski:</t>
        </r>
        <r>
          <rPr>
            <sz val="9"/>
            <color indexed="81"/>
            <rFont val="Tahoma"/>
            <family val="2"/>
          </rPr>
          <t xml:space="preserve">
Per FOD is a new Unit.  Contributions began in 2018</t>
        </r>
      </text>
    </comment>
    <comment ref="KET19" authorId="0" shapeId="0" xr:uid="{43819AF1-EAD2-4B25-9761-A193D50B56D9}">
      <text>
        <r>
          <rPr>
            <b/>
            <sz val="9"/>
            <color indexed="81"/>
            <rFont val="Tahoma"/>
            <family val="2"/>
          </rPr>
          <t>Becky Dzingeleski:</t>
        </r>
        <r>
          <rPr>
            <sz val="9"/>
            <color indexed="81"/>
            <rFont val="Tahoma"/>
            <family val="2"/>
          </rPr>
          <t xml:space="preserve">
Per FOD is a new Unit.  Contributions began in 2018</t>
        </r>
      </text>
    </comment>
    <comment ref="KEX19" authorId="0" shapeId="0" xr:uid="{4A827884-92A9-4DC8-9602-52B260E5CFA9}">
      <text>
        <r>
          <rPr>
            <b/>
            <sz val="9"/>
            <color indexed="81"/>
            <rFont val="Tahoma"/>
            <family val="2"/>
          </rPr>
          <t>Becky Dzingeleski:</t>
        </r>
        <r>
          <rPr>
            <sz val="9"/>
            <color indexed="81"/>
            <rFont val="Tahoma"/>
            <family val="2"/>
          </rPr>
          <t xml:space="preserve">
Per FOD is a new Unit.  Contributions began in 2018</t>
        </r>
      </text>
    </comment>
    <comment ref="KFB19" authorId="0" shapeId="0" xr:uid="{4E0746E2-570F-4D42-B934-D6414B65B3DE}">
      <text>
        <r>
          <rPr>
            <b/>
            <sz val="9"/>
            <color indexed="81"/>
            <rFont val="Tahoma"/>
            <family val="2"/>
          </rPr>
          <t>Becky Dzingeleski:</t>
        </r>
        <r>
          <rPr>
            <sz val="9"/>
            <color indexed="81"/>
            <rFont val="Tahoma"/>
            <family val="2"/>
          </rPr>
          <t xml:space="preserve">
Per FOD is a new Unit.  Contributions began in 2018</t>
        </r>
      </text>
    </comment>
    <comment ref="KFF19" authorId="0" shapeId="0" xr:uid="{11D1CACC-D74F-45CD-A0B2-1E727FD760F8}">
      <text>
        <r>
          <rPr>
            <b/>
            <sz val="9"/>
            <color indexed="81"/>
            <rFont val="Tahoma"/>
            <family val="2"/>
          </rPr>
          <t>Becky Dzingeleski:</t>
        </r>
        <r>
          <rPr>
            <sz val="9"/>
            <color indexed="81"/>
            <rFont val="Tahoma"/>
            <family val="2"/>
          </rPr>
          <t xml:space="preserve">
Per FOD is a new Unit.  Contributions began in 2018</t>
        </r>
      </text>
    </comment>
    <comment ref="KFJ19" authorId="0" shapeId="0" xr:uid="{895774F7-F33B-47AA-A9FF-C1DCEB3A1567}">
      <text>
        <r>
          <rPr>
            <b/>
            <sz val="9"/>
            <color indexed="81"/>
            <rFont val="Tahoma"/>
            <family val="2"/>
          </rPr>
          <t>Becky Dzingeleski:</t>
        </r>
        <r>
          <rPr>
            <sz val="9"/>
            <color indexed="81"/>
            <rFont val="Tahoma"/>
            <family val="2"/>
          </rPr>
          <t xml:space="preserve">
Per FOD is a new Unit.  Contributions began in 2018</t>
        </r>
      </text>
    </comment>
    <comment ref="KFN19" authorId="0" shapeId="0" xr:uid="{BD20D27F-2A7A-4D66-9378-E9908BA5DAE5}">
      <text>
        <r>
          <rPr>
            <b/>
            <sz val="9"/>
            <color indexed="81"/>
            <rFont val="Tahoma"/>
            <family val="2"/>
          </rPr>
          <t>Becky Dzingeleski:</t>
        </r>
        <r>
          <rPr>
            <sz val="9"/>
            <color indexed="81"/>
            <rFont val="Tahoma"/>
            <family val="2"/>
          </rPr>
          <t xml:space="preserve">
Per FOD is a new Unit.  Contributions began in 2018</t>
        </r>
      </text>
    </comment>
    <comment ref="KFR19" authorId="0" shapeId="0" xr:uid="{79050817-EDEF-48D5-9624-141F49D19984}">
      <text>
        <r>
          <rPr>
            <b/>
            <sz val="9"/>
            <color indexed="81"/>
            <rFont val="Tahoma"/>
            <family val="2"/>
          </rPr>
          <t>Becky Dzingeleski:</t>
        </r>
        <r>
          <rPr>
            <sz val="9"/>
            <color indexed="81"/>
            <rFont val="Tahoma"/>
            <family val="2"/>
          </rPr>
          <t xml:space="preserve">
Per FOD is a new Unit.  Contributions began in 2018</t>
        </r>
      </text>
    </comment>
    <comment ref="KFV19" authorId="0" shapeId="0" xr:uid="{10B9C8AA-29D4-46B0-B61C-7B5F32A87C3E}">
      <text>
        <r>
          <rPr>
            <b/>
            <sz val="9"/>
            <color indexed="81"/>
            <rFont val="Tahoma"/>
            <family val="2"/>
          </rPr>
          <t>Becky Dzingeleski:</t>
        </r>
        <r>
          <rPr>
            <sz val="9"/>
            <color indexed="81"/>
            <rFont val="Tahoma"/>
            <family val="2"/>
          </rPr>
          <t xml:space="preserve">
Per FOD is a new Unit.  Contributions began in 2018</t>
        </r>
      </text>
    </comment>
    <comment ref="KFZ19" authorId="0" shapeId="0" xr:uid="{47A5F4EC-4F6F-4B30-8A4F-9E3AFF3EF935}">
      <text>
        <r>
          <rPr>
            <b/>
            <sz val="9"/>
            <color indexed="81"/>
            <rFont val="Tahoma"/>
            <family val="2"/>
          </rPr>
          <t>Becky Dzingeleski:</t>
        </r>
        <r>
          <rPr>
            <sz val="9"/>
            <color indexed="81"/>
            <rFont val="Tahoma"/>
            <family val="2"/>
          </rPr>
          <t xml:space="preserve">
Per FOD is a new Unit.  Contributions began in 2018</t>
        </r>
      </text>
    </comment>
    <comment ref="KGD19" authorId="0" shapeId="0" xr:uid="{96F5924C-B0A1-4955-81AD-A97149D6A32C}">
      <text>
        <r>
          <rPr>
            <b/>
            <sz val="9"/>
            <color indexed="81"/>
            <rFont val="Tahoma"/>
            <family val="2"/>
          </rPr>
          <t>Becky Dzingeleski:</t>
        </r>
        <r>
          <rPr>
            <sz val="9"/>
            <color indexed="81"/>
            <rFont val="Tahoma"/>
            <family val="2"/>
          </rPr>
          <t xml:space="preserve">
Per FOD is a new Unit.  Contributions began in 2018</t>
        </r>
      </text>
    </comment>
    <comment ref="KGH19" authorId="0" shapeId="0" xr:uid="{69F5954E-C9C5-4539-8DDE-CA2384D8720D}">
      <text>
        <r>
          <rPr>
            <b/>
            <sz val="9"/>
            <color indexed="81"/>
            <rFont val="Tahoma"/>
            <family val="2"/>
          </rPr>
          <t>Becky Dzingeleski:</t>
        </r>
        <r>
          <rPr>
            <sz val="9"/>
            <color indexed="81"/>
            <rFont val="Tahoma"/>
            <family val="2"/>
          </rPr>
          <t xml:space="preserve">
Per FOD is a new Unit.  Contributions began in 2018</t>
        </r>
      </text>
    </comment>
    <comment ref="KGL19" authorId="0" shapeId="0" xr:uid="{909A61E1-6B30-4CAB-BE0F-3E95819BA060}">
      <text>
        <r>
          <rPr>
            <b/>
            <sz val="9"/>
            <color indexed="81"/>
            <rFont val="Tahoma"/>
            <family val="2"/>
          </rPr>
          <t>Becky Dzingeleski:</t>
        </r>
        <r>
          <rPr>
            <sz val="9"/>
            <color indexed="81"/>
            <rFont val="Tahoma"/>
            <family val="2"/>
          </rPr>
          <t xml:space="preserve">
Per FOD is a new Unit.  Contributions began in 2018</t>
        </r>
      </text>
    </comment>
    <comment ref="KGP19" authorId="0" shapeId="0" xr:uid="{92782745-C5D9-42FE-8FFD-DA65F5CB91FC}">
      <text>
        <r>
          <rPr>
            <b/>
            <sz val="9"/>
            <color indexed="81"/>
            <rFont val="Tahoma"/>
            <family val="2"/>
          </rPr>
          <t>Becky Dzingeleski:</t>
        </r>
        <r>
          <rPr>
            <sz val="9"/>
            <color indexed="81"/>
            <rFont val="Tahoma"/>
            <family val="2"/>
          </rPr>
          <t xml:space="preserve">
Per FOD is a new Unit.  Contributions began in 2018</t>
        </r>
      </text>
    </comment>
    <comment ref="KGT19" authorId="0" shapeId="0" xr:uid="{62565E6F-60B1-461B-AED9-FD845AB5591E}">
      <text>
        <r>
          <rPr>
            <b/>
            <sz val="9"/>
            <color indexed="81"/>
            <rFont val="Tahoma"/>
            <family val="2"/>
          </rPr>
          <t>Becky Dzingeleski:</t>
        </r>
        <r>
          <rPr>
            <sz val="9"/>
            <color indexed="81"/>
            <rFont val="Tahoma"/>
            <family val="2"/>
          </rPr>
          <t xml:space="preserve">
Per FOD is a new Unit.  Contributions began in 2018</t>
        </r>
      </text>
    </comment>
    <comment ref="KGX19" authorId="0" shapeId="0" xr:uid="{C54562A6-8699-4D67-8361-A44DABDD901A}">
      <text>
        <r>
          <rPr>
            <b/>
            <sz val="9"/>
            <color indexed="81"/>
            <rFont val="Tahoma"/>
            <family val="2"/>
          </rPr>
          <t>Becky Dzingeleski:</t>
        </r>
        <r>
          <rPr>
            <sz val="9"/>
            <color indexed="81"/>
            <rFont val="Tahoma"/>
            <family val="2"/>
          </rPr>
          <t xml:space="preserve">
Per FOD is a new Unit.  Contributions began in 2018</t>
        </r>
      </text>
    </comment>
    <comment ref="KHB19" authorId="0" shapeId="0" xr:uid="{03BD72F2-2745-462E-BC2E-1931D007F391}">
      <text>
        <r>
          <rPr>
            <b/>
            <sz val="9"/>
            <color indexed="81"/>
            <rFont val="Tahoma"/>
            <family val="2"/>
          </rPr>
          <t>Becky Dzingeleski:</t>
        </r>
        <r>
          <rPr>
            <sz val="9"/>
            <color indexed="81"/>
            <rFont val="Tahoma"/>
            <family val="2"/>
          </rPr>
          <t xml:space="preserve">
Per FOD is a new Unit.  Contributions began in 2018</t>
        </r>
      </text>
    </comment>
    <comment ref="KHF19" authorId="0" shapeId="0" xr:uid="{746ABB29-AB57-420B-8373-2424CACFBD01}">
      <text>
        <r>
          <rPr>
            <b/>
            <sz val="9"/>
            <color indexed="81"/>
            <rFont val="Tahoma"/>
            <family val="2"/>
          </rPr>
          <t>Becky Dzingeleski:</t>
        </r>
        <r>
          <rPr>
            <sz val="9"/>
            <color indexed="81"/>
            <rFont val="Tahoma"/>
            <family val="2"/>
          </rPr>
          <t xml:space="preserve">
Per FOD is a new Unit.  Contributions began in 2018</t>
        </r>
      </text>
    </comment>
    <comment ref="KHJ19" authorId="0" shapeId="0" xr:uid="{D46C324F-46EA-42C1-A51D-C254F90B1C1A}">
      <text>
        <r>
          <rPr>
            <b/>
            <sz val="9"/>
            <color indexed="81"/>
            <rFont val="Tahoma"/>
            <family val="2"/>
          </rPr>
          <t>Becky Dzingeleski:</t>
        </r>
        <r>
          <rPr>
            <sz val="9"/>
            <color indexed="81"/>
            <rFont val="Tahoma"/>
            <family val="2"/>
          </rPr>
          <t xml:space="preserve">
Per FOD is a new Unit.  Contributions began in 2018</t>
        </r>
      </text>
    </comment>
    <comment ref="KHN19" authorId="0" shapeId="0" xr:uid="{77CA4723-0ABD-45CC-9A51-88193CEE4A2C}">
      <text>
        <r>
          <rPr>
            <b/>
            <sz val="9"/>
            <color indexed="81"/>
            <rFont val="Tahoma"/>
            <family val="2"/>
          </rPr>
          <t>Becky Dzingeleski:</t>
        </r>
        <r>
          <rPr>
            <sz val="9"/>
            <color indexed="81"/>
            <rFont val="Tahoma"/>
            <family val="2"/>
          </rPr>
          <t xml:space="preserve">
Per FOD is a new Unit.  Contributions began in 2018</t>
        </r>
      </text>
    </comment>
    <comment ref="KHR19" authorId="0" shapeId="0" xr:uid="{BD58F0D3-5CF6-4362-85A5-64E3E2ED9E7B}">
      <text>
        <r>
          <rPr>
            <b/>
            <sz val="9"/>
            <color indexed="81"/>
            <rFont val="Tahoma"/>
            <family val="2"/>
          </rPr>
          <t>Becky Dzingeleski:</t>
        </r>
        <r>
          <rPr>
            <sz val="9"/>
            <color indexed="81"/>
            <rFont val="Tahoma"/>
            <family val="2"/>
          </rPr>
          <t xml:space="preserve">
Per FOD is a new Unit.  Contributions began in 2018</t>
        </r>
      </text>
    </comment>
    <comment ref="KHV19" authorId="0" shapeId="0" xr:uid="{912E4022-D9FF-4835-8D3C-118A14AB536C}">
      <text>
        <r>
          <rPr>
            <b/>
            <sz val="9"/>
            <color indexed="81"/>
            <rFont val="Tahoma"/>
            <family val="2"/>
          </rPr>
          <t>Becky Dzingeleski:</t>
        </r>
        <r>
          <rPr>
            <sz val="9"/>
            <color indexed="81"/>
            <rFont val="Tahoma"/>
            <family val="2"/>
          </rPr>
          <t xml:space="preserve">
Per FOD is a new Unit.  Contributions began in 2018</t>
        </r>
      </text>
    </comment>
    <comment ref="KHZ19" authorId="0" shapeId="0" xr:uid="{8F1BFD4B-B646-4B1E-8B1A-F914C7D72056}">
      <text>
        <r>
          <rPr>
            <b/>
            <sz val="9"/>
            <color indexed="81"/>
            <rFont val="Tahoma"/>
            <family val="2"/>
          </rPr>
          <t>Becky Dzingeleski:</t>
        </r>
        <r>
          <rPr>
            <sz val="9"/>
            <color indexed="81"/>
            <rFont val="Tahoma"/>
            <family val="2"/>
          </rPr>
          <t xml:space="preserve">
Per FOD is a new Unit.  Contributions began in 2018</t>
        </r>
      </text>
    </comment>
    <comment ref="KID19" authorId="0" shapeId="0" xr:uid="{390157B2-4FEE-4675-804A-8D20829493AF}">
      <text>
        <r>
          <rPr>
            <b/>
            <sz val="9"/>
            <color indexed="81"/>
            <rFont val="Tahoma"/>
            <family val="2"/>
          </rPr>
          <t>Becky Dzingeleski:</t>
        </r>
        <r>
          <rPr>
            <sz val="9"/>
            <color indexed="81"/>
            <rFont val="Tahoma"/>
            <family val="2"/>
          </rPr>
          <t xml:space="preserve">
Per FOD is a new Unit.  Contributions began in 2018</t>
        </r>
      </text>
    </comment>
    <comment ref="KIH19" authorId="0" shapeId="0" xr:uid="{2B2D7A58-F886-48D5-833B-5505B27DD880}">
      <text>
        <r>
          <rPr>
            <b/>
            <sz val="9"/>
            <color indexed="81"/>
            <rFont val="Tahoma"/>
            <family val="2"/>
          </rPr>
          <t>Becky Dzingeleski:</t>
        </r>
        <r>
          <rPr>
            <sz val="9"/>
            <color indexed="81"/>
            <rFont val="Tahoma"/>
            <family val="2"/>
          </rPr>
          <t xml:space="preserve">
Per FOD is a new Unit.  Contributions began in 2018</t>
        </r>
      </text>
    </comment>
    <comment ref="KIL19" authorId="0" shapeId="0" xr:uid="{AA04EA88-B97B-40BA-B343-635BA4B341EE}">
      <text>
        <r>
          <rPr>
            <b/>
            <sz val="9"/>
            <color indexed="81"/>
            <rFont val="Tahoma"/>
            <family val="2"/>
          </rPr>
          <t>Becky Dzingeleski:</t>
        </r>
        <r>
          <rPr>
            <sz val="9"/>
            <color indexed="81"/>
            <rFont val="Tahoma"/>
            <family val="2"/>
          </rPr>
          <t xml:space="preserve">
Per FOD is a new Unit.  Contributions began in 2018</t>
        </r>
      </text>
    </comment>
    <comment ref="KIP19" authorId="0" shapeId="0" xr:uid="{BED54861-87C1-4102-B92A-4A12400EBCB8}">
      <text>
        <r>
          <rPr>
            <b/>
            <sz val="9"/>
            <color indexed="81"/>
            <rFont val="Tahoma"/>
            <family val="2"/>
          </rPr>
          <t>Becky Dzingeleski:</t>
        </r>
        <r>
          <rPr>
            <sz val="9"/>
            <color indexed="81"/>
            <rFont val="Tahoma"/>
            <family val="2"/>
          </rPr>
          <t xml:space="preserve">
Per FOD is a new Unit.  Contributions began in 2018</t>
        </r>
      </text>
    </comment>
    <comment ref="KIT19" authorId="0" shapeId="0" xr:uid="{6EF7C26A-1E40-4893-8366-638C7B416A57}">
      <text>
        <r>
          <rPr>
            <b/>
            <sz val="9"/>
            <color indexed="81"/>
            <rFont val="Tahoma"/>
            <family val="2"/>
          </rPr>
          <t>Becky Dzingeleski:</t>
        </r>
        <r>
          <rPr>
            <sz val="9"/>
            <color indexed="81"/>
            <rFont val="Tahoma"/>
            <family val="2"/>
          </rPr>
          <t xml:space="preserve">
Per FOD is a new Unit.  Contributions began in 2018</t>
        </r>
      </text>
    </comment>
    <comment ref="KIX19" authorId="0" shapeId="0" xr:uid="{ACD7CA75-0DBC-4B2B-985A-F385FF52D7F0}">
      <text>
        <r>
          <rPr>
            <b/>
            <sz val="9"/>
            <color indexed="81"/>
            <rFont val="Tahoma"/>
            <family val="2"/>
          </rPr>
          <t>Becky Dzingeleski:</t>
        </r>
        <r>
          <rPr>
            <sz val="9"/>
            <color indexed="81"/>
            <rFont val="Tahoma"/>
            <family val="2"/>
          </rPr>
          <t xml:space="preserve">
Per FOD is a new Unit.  Contributions began in 2018</t>
        </r>
      </text>
    </comment>
    <comment ref="KJB19" authorId="0" shapeId="0" xr:uid="{8E5F73B7-8619-436B-A3E9-0A29F39ADE7B}">
      <text>
        <r>
          <rPr>
            <b/>
            <sz val="9"/>
            <color indexed="81"/>
            <rFont val="Tahoma"/>
            <family val="2"/>
          </rPr>
          <t>Becky Dzingeleski:</t>
        </r>
        <r>
          <rPr>
            <sz val="9"/>
            <color indexed="81"/>
            <rFont val="Tahoma"/>
            <family val="2"/>
          </rPr>
          <t xml:space="preserve">
Per FOD is a new Unit.  Contributions began in 2018</t>
        </r>
      </text>
    </comment>
    <comment ref="KJF19" authorId="0" shapeId="0" xr:uid="{0E737445-3ECA-47D6-A789-CCE0CA5086D2}">
      <text>
        <r>
          <rPr>
            <b/>
            <sz val="9"/>
            <color indexed="81"/>
            <rFont val="Tahoma"/>
            <family val="2"/>
          </rPr>
          <t>Becky Dzingeleski:</t>
        </r>
        <r>
          <rPr>
            <sz val="9"/>
            <color indexed="81"/>
            <rFont val="Tahoma"/>
            <family val="2"/>
          </rPr>
          <t xml:space="preserve">
Per FOD is a new Unit.  Contributions began in 2018</t>
        </r>
      </text>
    </comment>
    <comment ref="KJJ19" authorId="0" shapeId="0" xr:uid="{4EAB84CE-DC38-4675-AE97-E5ACE269A33F}">
      <text>
        <r>
          <rPr>
            <b/>
            <sz val="9"/>
            <color indexed="81"/>
            <rFont val="Tahoma"/>
            <family val="2"/>
          </rPr>
          <t>Becky Dzingeleski:</t>
        </r>
        <r>
          <rPr>
            <sz val="9"/>
            <color indexed="81"/>
            <rFont val="Tahoma"/>
            <family val="2"/>
          </rPr>
          <t xml:space="preserve">
Per FOD is a new Unit.  Contributions began in 2018</t>
        </r>
      </text>
    </comment>
    <comment ref="KJN19" authorId="0" shapeId="0" xr:uid="{810A2FEF-88DC-4633-9CCF-43D6B71F9EBB}">
      <text>
        <r>
          <rPr>
            <b/>
            <sz val="9"/>
            <color indexed="81"/>
            <rFont val="Tahoma"/>
            <family val="2"/>
          </rPr>
          <t>Becky Dzingeleski:</t>
        </r>
        <r>
          <rPr>
            <sz val="9"/>
            <color indexed="81"/>
            <rFont val="Tahoma"/>
            <family val="2"/>
          </rPr>
          <t xml:space="preserve">
Per FOD is a new Unit.  Contributions began in 2018</t>
        </r>
      </text>
    </comment>
    <comment ref="KJR19" authorId="0" shapeId="0" xr:uid="{9CE71309-CA8A-4C9F-81F5-6B1236CB60C3}">
      <text>
        <r>
          <rPr>
            <b/>
            <sz val="9"/>
            <color indexed="81"/>
            <rFont val="Tahoma"/>
            <family val="2"/>
          </rPr>
          <t>Becky Dzingeleski:</t>
        </r>
        <r>
          <rPr>
            <sz val="9"/>
            <color indexed="81"/>
            <rFont val="Tahoma"/>
            <family val="2"/>
          </rPr>
          <t xml:space="preserve">
Per FOD is a new Unit.  Contributions began in 2018</t>
        </r>
      </text>
    </comment>
    <comment ref="KJV19" authorId="0" shapeId="0" xr:uid="{2CBA884B-BD2F-4535-89E9-7907C1906DD8}">
      <text>
        <r>
          <rPr>
            <b/>
            <sz val="9"/>
            <color indexed="81"/>
            <rFont val="Tahoma"/>
            <family val="2"/>
          </rPr>
          <t>Becky Dzingeleski:</t>
        </r>
        <r>
          <rPr>
            <sz val="9"/>
            <color indexed="81"/>
            <rFont val="Tahoma"/>
            <family val="2"/>
          </rPr>
          <t xml:space="preserve">
Per FOD is a new Unit.  Contributions began in 2018</t>
        </r>
      </text>
    </comment>
    <comment ref="KJZ19" authorId="0" shapeId="0" xr:uid="{06F0EFE6-FC8A-4F77-9E31-4DF03423D69E}">
      <text>
        <r>
          <rPr>
            <b/>
            <sz val="9"/>
            <color indexed="81"/>
            <rFont val="Tahoma"/>
            <family val="2"/>
          </rPr>
          <t>Becky Dzingeleski:</t>
        </r>
        <r>
          <rPr>
            <sz val="9"/>
            <color indexed="81"/>
            <rFont val="Tahoma"/>
            <family val="2"/>
          </rPr>
          <t xml:space="preserve">
Per FOD is a new Unit.  Contributions began in 2018</t>
        </r>
      </text>
    </comment>
    <comment ref="KKD19" authorId="0" shapeId="0" xr:uid="{2EF5C764-2EC1-45EF-B56A-0AE6843EA003}">
      <text>
        <r>
          <rPr>
            <b/>
            <sz val="9"/>
            <color indexed="81"/>
            <rFont val="Tahoma"/>
            <family val="2"/>
          </rPr>
          <t>Becky Dzingeleski:</t>
        </r>
        <r>
          <rPr>
            <sz val="9"/>
            <color indexed="81"/>
            <rFont val="Tahoma"/>
            <family val="2"/>
          </rPr>
          <t xml:space="preserve">
Per FOD is a new Unit.  Contributions began in 2018</t>
        </r>
      </text>
    </comment>
    <comment ref="KKH19" authorId="0" shapeId="0" xr:uid="{53AAD97A-938E-430B-9C10-957E0D0BF126}">
      <text>
        <r>
          <rPr>
            <b/>
            <sz val="9"/>
            <color indexed="81"/>
            <rFont val="Tahoma"/>
            <family val="2"/>
          </rPr>
          <t>Becky Dzingeleski:</t>
        </r>
        <r>
          <rPr>
            <sz val="9"/>
            <color indexed="81"/>
            <rFont val="Tahoma"/>
            <family val="2"/>
          </rPr>
          <t xml:space="preserve">
Per FOD is a new Unit.  Contributions began in 2018</t>
        </r>
      </text>
    </comment>
    <comment ref="KKL19" authorId="0" shapeId="0" xr:uid="{F8E0E4EA-95B0-4F30-9447-D2ACE6BE3434}">
      <text>
        <r>
          <rPr>
            <b/>
            <sz val="9"/>
            <color indexed="81"/>
            <rFont val="Tahoma"/>
            <family val="2"/>
          </rPr>
          <t>Becky Dzingeleski:</t>
        </r>
        <r>
          <rPr>
            <sz val="9"/>
            <color indexed="81"/>
            <rFont val="Tahoma"/>
            <family val="2"/>
          </rPr>
          <t xml:space="preserve">
Per FOD is a new Unit.  Contributions began in 2018</t>
        </r>
      </text>
    </comment>
    <comment ref="KKP19" authorId="0" shapeId="0" xr:uid="{7D9529C2-9869-4C09-B095-AA6FAA851074}">
      <text>
        <r>
          <rPr>
            <b/>
            <sz val="9"/>
            <color indexed="81"/>
            <rFont val="Tahoma"/>
            <family val="2"/>
          </rPr>
          <t>Becky Dzingeleski:</t>
        </r>
        <r>
          <rPr>
            <sz val="9"/>
            <color indexed="81"/>
            <rFont val="Tahoma"/>
            <family val="2"/>
          </rPr>
          <t xml:space="preserve">
Per FOD is a new Unit.  Contributions began in 2018</t>
        </r>
      </text>
    </comment>
    <comment ref="KKT19" authorId="0" shapeId="0" xr:uid="{FCDB2280-6792-4323-A827-032DDE733106}">
      <text>
        <r>
          <rPr>
            <b/>
            <sz val="9"/>
            <color indexed="81"/>
            <rFont val="Tahoma"/>
            <family val="2"/>
          </rPr>
          <t>Becky Dzingeleski:</t>
        </r>
        <r>
          <rPr>
            <sz val="9"/>
            <color indexed="81"/>
            <rFont val="Tahoma"/>
            <family val="2"/>
          </rPr>
          <t xml:space="preserve">
Per FOD is a new Unit.  Contributions began in 2018</t>
        </r>
      </text>
    </comment>
    <comment ref="KKX19" authorId="0" shapeId="0" xr:uid="{0D9F25C6-6F11-4F24-80BE-BDF783BF1460}">
      <text>
        <r>
          <rPr>
            <b/>
            <sz val="9"/>
            <color indexed="81"/>
            <rFont val="Tahoma"/>
            <family val="2"/>
          </rPr>
          <t>Becky Dzingeleski:</t>
        </r>
        <r>
          <rPr>
            <sz val="9"/>
            <color indexed="81"/>
            <rFont val="Tahoma"/>
            <family val="2"/>
          </rPr>
          <t xml:space="preserve">
Per FOD is a new Unit.  Contributions began in 2018</t>
        </r>
      </text>
    </comment>
    <comment ref="KLB19" authorId="0" shapeId="0" xr:uid="{1822C41C-38F5-4413-8552-B0CE7E21689D}">
      <text>
        <r>
          <rPr>
            <b/>
            <sz val="9"/>
            <color indexed="81"/>
            <rFont val="Tahoma"/>
            <family val="2"/>
          </rPr>
          <t>Becky Dzingeleski:</t>
        </r>
        <r>
          <rPr>
            <sz val="9"/>
            <color indexed="81"/>
            <rFont val="Tahoma"/>
            <family val="2"/>
          </rPr>
          <t xml:space="preserve">
Per FOD is a new Unit.  Contributions began in 2018</t>
        </r>
      </text>
    </comment>
    <comment ref="KLF19" authorId="0" shapeId="0" xr:uid="{A7E129C8-5AA3-45DA-BDC0-4C85079941F2}">
      <text>
        <r>
          <rPr>
            <b/>
            <sz val="9"/>
            <color indexed="81"/>
            <rFont val="Tahoma"/>
            <family val="2"/>
          </rPr>
          <t>Becky Dzingeleski:</t>
        </r>
        <r>
          <rPr>
            <sz val="9"/>
            <color indexed="81"/>
            <rFont val="Tahoma"/>
            <family val="2"/>
          </rPr>
          <t xml:space="preserve">
Per FOD is a new Unit.  Contributions began in 2018</t>
        </r>
      </text>
    </comment>
    <comment ref="KLJ19" authorId="0" shapeId="0" xr:uid="{E0CD7B83-8ACD-471E-BCF4-41DBB3540C5F}">
      <text>
        <r>
          <rPr>
            <b/>
            <sz val="9"/>
            <color indexed="81"/>
            <rFont val="Tahoma"/>
            <family val="2"/>
          </rPr>
          <t>Becky Dzingeleski:</t>
        </r>
        <r>
          <rPr>
            <sz val="9"/>
            <color indexed="81"/>
            <rFont val="Tahoma"/>
            <family val="2"/>
          </rPr>
          <t xml:space="preserve">
Per FOD is a new Unit.  Contributions began in 2018</t>
        </r>
      </text>
    </comment>
    <comment ref="KLN19" authorId="0" shapeId="0" xr:uid="{F6E5D0A7-BA1F-4E71-B2AB-B08EA2059A74}">
      <text>
        <r>
          <rPr>
            <b/>
            <sz val="9"/>
            <color indexed="81"/>
            <rFont val="Tahoma"/>
            <family val="2"/>
          </rPr>
          <t>Becky Dzingeleski:</t>
        </r>
        <r>
          <rPr>
            <sz val="9"/>
            <color indexed="81"/>
            <rFont val="Tahoma"/>
            <family val="2"/>
          </rPr>
          <t xml:space="preserve">
Per FOD is a new Unit.  Contributions began in 2018</t>
        </r>
      </text>
    </comment>
    <comment ref="KLR19" authorId="0" shapeId="0" xr:uid="{0B6D345B-3EC5-43B2-84AC-44FB54437D5E}">
      <text>
        <r>
          <rPr>
            <b/>
            <sz val="9"/>
            <color indexed="81"/>
            <rFont val="Tahoma"/>
            <family val="2"/>
          </rPr>
          <t>Becky Dzingeleski:</t>
        </r>
        <r>
          <rPr>
            <sz val="9"/>
            <color indexed="81"/>
            <rFont val="Tahoma"/>
            <family val="2"/>
          </rPr>
          <t xml:space="preserve">
Per FOD is a new Unit.  Contributions began in 2018</t>
        </r>
      </text>
    </comment>
    <comment ref="KLV19" authorId="0" shapeId="0" xr:uid="{16B29A73-B3CC-4ED4-80B8-4207CEA1A6E7}">
      <text>
        <r>
          <rPr>
            <b/>
            <sz val="9"/>
            <color indexed="81"/>
            <rFont val="Tahoma"/>
            <family val="2"/>
          </rPr>
          <t>Becky Dzingeleski:</t>
        </r>
        <r>
          <rPr>
            <sz val="9"/>
            <color indexed="81"/>
            <rFont val="Tahoma"/>
            <family val="2"/>
          </rPr>
          <t xml:space="preserve">
Per FOD is a new Unit.  Contributions began in 2018</t>
        </r>
      </text>
    </comment>
    <comment ref="KLZ19" authorId="0" shapeId="0" xr:uid="{D5D8B1D4-DF59-45B7-9FA9-5DF2B4461C3C}">
      <text>
        <r>
          <rPr>
            <b/>
            <sz val="9"/>
            <color indexed="81"/>
            <rFont val="Tahoma"/>
            <family val="2"/>
          </rPr>
          <t>Becky Dzingeleski:</t>
        </r>
        <r>
          <rPr>
            <sz val="9"/>
            <color indexed="81"/>
            <rFont val="Tahoma"/>
            <family val="2"/>
          </rPr>
          <t xml:space="preserve">
Per FOD is a new Unit.  Contributions began in 2018</t>
        </r>
      </text>
    </comment>
    <comment ref="KMD19" authorId="0" shapeId="0" xr:uid="{F19EF10B-2CAE-4C20-8134-DD8E3A954DD2}">
      <text>
        <r>
          <rPr>
            <b/>
            <sz val="9"/>
            <color indexed="81"/>
            <rFont val="Tahoma"/>
            <family val="2"/>
          </rPr>
          <t>Becky Dzingeleski:</t>
        </r>
        <r>
          <rPr>
            <sz val="9"/>
            <color indexed="81"/>
            <rFont val="Tahoma"/>
            <family val="2"/>
          </rPr>
          <t xml:space="preserve">
Per FOD is a new Unit.  Contributions began in 2018</t>
        </r>
      </text>
    </comment>
    <comment ref="KMH19" authorId="0" shapeId="0" xr:uid="{8CB03763-C506-4870-BC49-A36545704646}">
      <text>
        <r>
          <rPr>
            <b/>
            <sz val="9"/>
            <color indexed="81"/>
            <rFont val="Tahoma"/>
            <family val="2"/>
          </rPr>
          <t>Becky Dzingeleski:</t>
        </r>
        <r>
          <rPr>
            <sz val="9"/>
            <color indexed="81"/>
            <rFont val="Tahoma"/>
            <family val="2"/>
          </rPr>
          <t xml:space="preserve">
Per FOD is a new Unit.  Contributions began in 2018</t>
        </r>
      </text>
    </comment>
    <comment ref="KML19" authorId="0" shapeId="0" xr:uid="{A15083BB-4580-4985-AC59-4EFE8A4FA17E}">
      <text>
        <r>
          <rPr>
            <b/>
            <sz val="9"/>
            <color indexed="81"/>
            <rFont val="Tahoma"/>
            <family val="2"/>
          </rPr>
          <t>Becky Dzingeleski:</t>
        </r>
        <r>
          <rPr>
            <sz val="9"/>
            <color indexed="81"/>
            <rFont val="Tahoma"/>
            <family val="2"/>
          </rPr>
          <t xml:space="preserve">
Per FOD is a new Unit.  Contributions began in 2018</t>
        </r>
      </text>
    </comment>
    <comment ref="KMP19" authorId="0" shapeId="0" xr:uid="{EA9897FA-31BD-4AC5-A2EE-EA9CFA90BBBF}">
      <text>
        <r>
          <rPr>
            <b/>
            <sz val="9"/>
            <color indexed="81"/>
            <rFont val="Tahoma"/>
            <family val="2"/>
          </rPr>
          <t>Becky Dzingeleski:</t>
        </r>
        <r>
          <rPr>
            <sz val="9"/>
            <color indexed="81"/>
            <rFont val="Tahoma"/>
            <family val="2"/>
          </rPr>
          <t xml:space="preserve">
Per FOD is a new Unit.  Contributions began in 2018</t>
        </r>
      </text>
    </comment>
    <comment ref="KMT19" authorId="0" shapeId="0" xr:uid="{98437C87-0ABA-4799-AC1E-F9AD812CE942}">
      <text>
        <r>
          <rPr>
            <b/>
            <sz val="9"/>
            <color indexed="81"/>
            <rFont val="Tahoma"/>
            <family val="2"/>
          </rPr>
          <t>Becky Dzingeleski:</t>
        </r>
        <r>
          <rPr>
            <sz val="9"/>
            <color indexed="81"/>
            <rFont val="Tahoma"/>
            <family val="2"/>
          </rPr>
          <t xml:space="preserve">
Per FOD is a new Unit.  Contributions began in 2018</t>
        </r>
      </text>
    </comment>
    <comment ref="KMX19" authorId="0" shapeId="0" xr:uid="{50AFEA1D-63E5-4EC6-8435-D075B38E3AE8}">
      <text>
        <r>
          <rPr>
            <b/>
            <sz val="9"/>
            <color indexed="81"/>
            <rFont val="Tahoma"/>
            <family val="2"/>
          </rPr>
          <t>Becky Dzingeleski:</t>
        </r>
        <r>
          <rPr>
            <sz val="9"/>
            <color indexed="81"/>
            <rFont val="Tahoma"/>
            <family val="2"/>
          </rPr>
          <t xml:space="preserve">
Per FOD is a new Unit.  Contributions began in 2018</t>
        </r>
      </text>
    </comment>
    <comment ref="KNB19" authorId="0" shapeId="0" xr:uid="{96FDAC7C-33A1-42F6-A2A6-30AF220CCA62}">
      <text>
        <r>
          <rPr>
            <b/>
            <sz val="9"/>
            <color indexed="81"/>
            <rFont val="Tahoma"/>
            <family val="2"/>
          </rPr>
          <t>Becky Dzingeleski:</t>
        </r>
        <r>
          <rPr>
            <sz val="9"/>
            <color indexed="81"/>
            <rFont val="Tahoma"/>
            <family val="2"/>
          </rPr>
          <t xml:space="preserve">
Per FOD is a new Unit.  Contributions began in 2018</t>
        </r>
      </text>
    </comment>
    <comment ref="KNF19" authorId="0" shapeId="0" xr:uid="{28E419A5-AB59-4886-B3D0-EE0DE400F101}">
      <text>
        <r>
          <rPr>
            <b/>
            <sz val="9"/>
            <color indexed="81"/>
            <rFont val="Tahoma"/>
            <family val="2"/>
          </rPr>
          <t>Becky Dzingeleski:</t>
        </r>
        <r>
          <rPr>
            <sz val="9"/>
            <color indexed="81"/>
            <rFont val="Tahoma"/>
            <family val="2"/>
          </rPr>
          <t xml:space="preserve">
Per FOD is a new Unit.  Contributions began in 2018</t>
        </r>
      </text>
    </comment>
    <comment ref="KNJ19" authorId="0" shapeId="0" xr:uid="{EEC21493-8381-481C-8DB3-51E47E476271}">
      <text>
        <r>
          <rPr>
            <b/>
            <sz val="9"/>
            <color indexed="81"/>
            <rFont val="Tahoma"/>
            <family val="2"/>
          </rPr>
          <t>Becky Dzingeleski:</t>
        </r>
        <r>
          <rPr>
            <sz val="9"/>
            <color indexed="81"/>
            <rFont val="Tahoma"/>
            <family val="2"/>
          </rPr>
          <t xml:space="preserve">
Per FOD is a new Unit.  Contributions began in 2018</t>
        </r>
      </text>
    </comment>
    <comment ref="KNN19" authorId="0" shapeId="0" xr:uid="{05515544-D6EE-42DF-BCEE-B6869EC063CA}">
      <text>
        <r>
          <rPr>
            <b/>
            <sz val="9"/>
            <color indexed="81"/>
            <rFont val="Tahoma"/>
            <family val="2"/>
          </rPr>
          <t>Becky Dzingeleski:</t>
        </r>
        <r>
          <rPr>
            <sz val="9"/>
            <color indexed="81"/>
            <rFont val="Tahoma"/>
            <family val="2"/>
          </rPr>
          <t xml:space="preserve">
Per FOD is a new Unit.  Contributions began in 2018</t>
        </r>
      </text>
    </comment>
    <comment ref="KNR19" authorId="0" shapeId="0" xr:uid="{975E7809-9614-46AC-9A9D-787A28809C28}">
      <text>
        <r>
          <rPr>
            <b/>
            <sz val="9"/>
            <color indexed="81"/>
            <rFont val="Tahoma"/>
            <family val="2"/>
          </rPr>
          <t>Becky Dzingeleski:</t>
        </r>
        <r>
          <rPr>
            <sz val="9"/>
            <color indexed="81"/>
            <rFont val="Tahoma"/>
            <family val="2"/>
          </rPr>
          <t xml:space="preserve">
Per FOD is a new Unit.  Contributions began in 2018</t>
        </r>
      </text>
    </comment>
    <comment ref="KNV19" authorId="0" shapeId="0" xr:uid="{56B8E11B-3450-43CB-814B-BC44D6CD9372}">
      <text>
        <r>
          <rPr>
            <b/>
            <sz val="9"/>
            <color indexed="81"/>
            <rFont val="Tahoma"/>
            <family val="2"/>
          </rPr>
          <t>Becky Dzingeleski:</t>
        </r>
        <r>
          <rPr>
            <sz val="9"/>
            <color indexed="81"/>
            <rFont val="Tahoma"/>
            <family val="2"/>
          </rPr>
          <t xml:space="preserve">
Per FOD is a new Unit.  Contributions began in 2018</t>
        </r>
      </text>
    </comment>
    <comment ref="KNZ19" authorId="0" shapeId="0" xr:uid="{BC787A7E-5540-4F7D-8E2E-EF77D43C8045}">
      <text>
        <r>
          <rPr>
            <b/>
            <sz val="9"/>
            <color indexed="81"/>
            <rFont val="Tahoma"/>
            <family val="2"/>
          </rPr>
          <t>Becky Dzingeleski:</t>
        </r>
        <r>
          <rPr>
            <sz val="9"/>
            <color indexed="81"/>
            <rFont val="Tahoma"/>
            <family val="2"/>
          </rPr>
          <t xml:space="preserve">
Per FOD is a new Unit.  Contributions began in 2018</t>
        </r>
      </text>
    </comment>
    <comment ref="KOD19" authorId="0" shapeId="0" xr:uid="{07D0FFFB-FA13-4C7B-A148-E821EF0652BC}">
      <text>
        <r>
          <rPr>
            <b/>
            <sz val="9"/>
            <color indexed="81"/>
            <rFont val="Tahoma"/>
            <family val="2"/>
          </rPr>
          <t>Becky Dzingeleski:</t>
        </r>
        <r>
          <rPr>
            <sz val="9"/>
            <color indexed="81"/>
            <rFont val="Tahoma"/>
            <family val="2"/>
          </rPr>
          <t xml:space="preserve">
Per FOD is a new Unit.  Contributions began in 2018</t>
        </r>
      </text>
    </comment>
    <comment ref="KOH19" authorId="0" shapeId="0" xr:uid="{9C5F7BA2-C463-4EB8-AEAD-E3BE4BCADA81}">
      <text>
        <r>
          <rPr>
            <b/>
            <sz val="9"/>
            <color indexed="81"/>
            <rFont val="Tahoma"/>
            <family val="2"/>
          </rPr>
          <t>Becky Dzingeleski:</t>
        </r>
        <r>
          <rPr>
            <sz val="9"/>
            <color indexed="81"/>
            <rFont val="Tahoma"/>
            <family val="2"/>
          </rPr>
          <t xml:space="preserve">
Per FOD is a new Unit.  Contributions began in 2018</t>
        </r>
      </text>
    </comment>
    <comment ref="KOL19" authorId="0" shapeId="0" xr:uid="{3D6139BF-026B-4C8D-A2F7-6A95A5EC0C96}">
      <text>
        <r>
          <rPr>
            <b/>
            <sz val="9"/>
            <color indexed="81"/>
            <rFont val="Tahoma"/>
            <family val="2"/>
          </rPr>
          <t>Becky Dzingeleski:</t>
        </r>
        <r>
          <rPr>
            <sz val="9"/>
            <color indexed="81"/>
            <rFont val="Tahoma"/>
            <family val="2"/>
          </rPr>
          <t xml:space="preserve">
Per FOD is a new Unit.  Contributions began in 2018</t>
        </r>
      </text>
    </comment>
    <comment ref="KOP19" authorId="0" shapeId="0" xr:uid="{B8924B53-F91D-4B2B-AE73-0B661D51642A}">
      <text>
        <r>
          <rPr>
            <b/>
            <sz val="9"/>
            <color indexed="81"/>
            <rFont val="Tahoma"/>
            <family val="2"/>
          </rPr>
          <t>Becky Dzingeleski:</t>
        </r>
        <r>
          <rPr>
            <sz val="9"/>
            <color indexed="81"/>
            <rFont val="Tahoma"/>
            <family val="2"/>
          </rPr>
          <t xml:space="preserve">
Per FOD is a new Unit.  Contributions began in 2018</t>
        </r>
      </text>
    </comment>
    <comment ref="KOT19" authorId="0" shapeId="0" xr:uid="{84227732-7491-4052-BBC1-5F14706AFAEB}">
      <text>
        <r>
          <rPr>
            <b/>
            <sz val="9"/>
            <color indexed="81"/>
            <rFont val="Tahoma"/>
            <family val="2"/>
          </rPr>
          <t>Becky Dzingeleski:</t>
        </r>
        <r>
          <rPr>
            <sz val="9"/>
            <color indexed="81"/>
            <rFont val="Tahoma"/>
            <family val="2"/>
          </rPr>
          <t xml:space="preserve">
Per FOD is a new Unit.  Contributions began in 2018</t>
        </r>
      </text>
    </comment>
    <comment ref="KOX19" authorId="0" shapeId="0" xr:uid="{44F9C1B8-D5AD-4FC1-8546-A7EC1CAFC583}">
      <text>
        <r>
          <rPr>
            <b/>
            <sz val="9"/>
            <color indexed="81"/>
            <rFont val="Tahoma"/>
            <family val="2"/>
          </rPr>
          <t>Becky Dzingeleski:</t>
        </r>
        <r>
          <rPr>
            <sz val="9"/>
            <color indexed="81"/>
            <rFont val="Tahoma"/>
            <family val="2"/>
          </rPr>
          <t xml:space="preserve">
Per FOD is a new Unit.  Contributions began in 2018</t>
        </r>
      </text>
    </comment>
    <comment ref="KPB19" authorId="0" shapeId="0" xr:uid="{FFAA4C6D-D31C-4C57-8855-9C5C358615E3}">
      <text>
        <r>
          <rPr>
            <b/>
            <sz val="9"/>
            <color indexed="81"/>
            <rFont val="Tahoma"/>
            <family val="2"/>
          </rPr>
          <t>Becky Dzingeleski:</t>
        </r>
        <r>
          <rPr>
            <sz val="9"/>
            <color indexed="81"/>
            <rFont val="Tahoma"/>
            <family val="2"/>
          </rPr>
          <t xml:space="preserve">
Per FOD is a new Unit.  Contributions began in 2018</t>
        </r>
      </text>
    </comment>
    <comment ref="KPF19" authorId="0" shapeId="0" xr:uid="{9DD73A36-300F-4ED9-8AC7-95C0D0658177}">
      <text>
        <r>
          <rPr>
            <b/>
            <sz val="9"/>
            <color indexed="81"/>
            <rFont val="Tahoma"/>
            <family val="2"/>
          </rPr>
          <t>Becky Dzingeleski:</t>
        </r>
        <r>
          <rPr>
            <sz val="9"/>
            <color indexed="81"/>
            <rFont val="Tahoma"/>
            <family val="2"/>
          </rPr>
          <t xml:space="preserve">
Per FOD is a new Unit.  Contributions began in 2018</t>
        </r>
      </text>
    </comment>
    <comment ref="KPJ19" authorId="0" shapeId="0" xr:uid="{CDD555E2-FA3D-4067-92D0-313164E5FD1C}">
      <text>
        <r>
          <rPr>
            <b/>
            <sz val="9"/>
            <color indexed="81"/>
            <rFont val="Tahoma"/>
            <family val="2"/>
          </rPr>
          <t>Becky Dzingeleski:</t>
        </r>
        <r>
          <rPr>
            <sz val="9"/>
            <color indexed="81"/>
            <rFont val="Tahoma"/>
            <family val="2"/>
          </rPr>
          <t xml:space="preserve">
Per FOD is a new Unit.  Contributions began in 2018</t>
        </r>
      </text>
    </comment>
    <comment ref="KPN19" authorId="0" shapeId="0" xr:uid="{50BBD4CD-3FC9-4895-A7E3-0ACF5EB098C2}">
      <text>
        <r>
          <rPr>
            <b/>
            <sz val="9"/>
            <color indexed="81"/>
            <rFont val="Tahoma"/>
            <family val="2"/>
          </rPr>
          <t>Becky Dzingeleski:</t>
        </r>
        <r>
          <rPr>
            <sz val="9"/>
            <color indexed="81"/>
            <rFont val="Tahoma"/>
            <family val="2"/>
          </rPr>
          <t xml:space="preserve">
Per FOD is a new Unit.  Contributions began in 2018</t>
        </r>
      </text>
    </comment>
    <comment ref="KPR19" authorId="0" shapeId="0" xr:uid="{9F2878C2-EB22-4927-A7C7-413723F95179}">
      <text>
        <r>
          <rPr>
            <b/>
            <sz val="9"/>
            <color indexed="81"/>
            <rFont val="Tahoma"/>
            <family val="2"/>
          </rPr>
          <t>Becky Dzingeleski:</t>
        </r>
        <r>
          <rPr>
            <sz val="9"/>
            <color indexed="81"/>
            <rFont val="Tahoma"/>
            <family val="2"/>
          </rPr>
          <t xml:space="preserve">
Per FOD is a new Unit.  Contributions began in 2018</t>
        </r>
      </text>
    </comment>
    <comment ref="KPV19" authorId="0" shapeId="0" xr:uid="{09469252-1B4E-40E4-A3D5-341A2820F4C4}">
      <text>
        <r>
          <rPr>
            <b/>
            <sz val="9"/>
            <color indexed="81"/>
            <rFont val="Tahoma"/>
            <family val="2"/>
          </rPr>
          <t>Becky Dzingeleski:</t>
        </r>
        <r>
          <rPr>
            <sz val="9"/>
            <color indexed="81"/>
            <rFont val="Tahoma"/>
            <family val="2"/>
          </rPr>
          <t xml:space="preserve">
Per FOD is a new Unit.  Contributions began in 2018</t>
        </r>
      </text>
    </comment>
    <comment ref="KPZ19" authorId="0" shapeId="0" xr:uid="{583BE65D-C813-41E8-92A3-199FDFDAD704}">
      <text>
        <r>
          <rPr>
            <b/>
            <sz val="9"/>
            <color indexed="81"/>
            <rFont val="Tahoma"/>
            <family val="2"/>
          </rPr>
          <t>Becky Dzingeleski:</t>
        </r>
        <r>
          <rPr>
            <sz val="9"/>
            <color indexed="81"/>
            <rFont val="Tahoma"/>
            <family val="2"/>
          </rPr>
          <t xml:space="preserve">
Per FOD is a new Unit.  Contributions began in 2018</t>
        </r>
      </text>
    </comment>
    <comment ref="KQD19" authorId="0" shapeId="0" xr:uid="{6FF4D3DB-A27B-48BB-99B9-787352508C2A}">
      <text>
        <r>
          <rPr>
            <b/>
            <sz val="9"/>
            <color indexed="81"/>
            <rFont val="Tahoma"/>
            <family val="2"/>
          </rPr>
          <t>Becky Dzingeleski:</t>
        </r>
        <r>
          <rPr>
            <sz val="9"/>
            <color indexed="81"/>
            <rFont val="Tahoma"/>
            <family val="2"/>
          </rPr>
          <t xml:space="preserve">
Per FOD is a new Unit.  Contributions began in 2018</t>
        </r>
      </text>
    </comment>
    <comment ref="KQH19" authorId="0" shapeId="0" xr:uid="{B8D1E804-ED49-4283-8548-B92C6B13897D}">
      <text>
        <r>
          <rPr>
            <b/>
            <sz val="9"/>
            <color indexed="81"/>
            <rFont val="Tahoma"/>
            <family val="2"/>
          </rPr>
          <t>Becky Dzingeleski:</t>
        </r>
        <r>
          <rPr>
            <sz val="9"/>
            <color indexed="81"/>
            <rFont val="Tahoma"/>
            <family val="2"/>
          </rPr>
          <t xml:space="preserve">
Per FOD is a new Unit.  Contributions began in 2018</t>
        </r>
      </text>
    </comment>
    <comment ref="KQL19" authorId="0" shapeId="0" xr:uid="{413C8B65-86E5-486E-90D4-EC95000885B3}">
      <text>
        <r>
          <rPr>
            <b/>
            <sz val="9"/>
            <color indexed="81"/>
            <rFont val="Tahoma"/>
            <family val="2"/>
          </rPr>
          <t>Becky Dzingeleski:</t>
        </r>
        <r>
          <rPr>
            <sz val="9"/>
            <color indexed="81"/>
            <rFont val="Tahoma"/>
            <family val="2"/>
          </rPr>
          <t xml:space="preserve">
Per FOD is a new Unit.  Contributions began in 2018</t>
        </r>
      </text>
    </comment>
    <comment ref="KQP19" authorId="0" shapeId="0" xr:uid="{3D4E273D-1340-4A91-B6EC-983CD7922D36}">
      <text>
        <r>
          <rPr>
            <b/>
            <sz val="9"/>
            <color indexed="81"/>
            <rFont val="Tahoma"/>
            <family val="2"/>
          </rPr>
          <t>Becky Dzingeleski:</t>
        </r>
        <r>
          <rPr>
            <sz val="9"/>
            <color indexed="81"/>
            <rFont val="Tahoma"/>
            <family val="2"/>
          </rPr>
          <t xml:space="preserve">
Per FOD is a new Unit.  Contributions began in 2018</t>
        </r>
      </text>
    </comment>
    <comment ref="KQT19" authorId="0" shapeId="0" xr:uid="{CDD1B45D-D1F4-403F-971C-EC0007EF0893}">
      <text>
        <r>
          <rPr>
            <b/>
            <sz val="9"/>
            <color indexed="81"/>
            <rFont val="Tahoma"/>
            <family val="2"/>
          </rPr>
          <t>Becky Dzingeleski:</t>
        </r>
        <r>
          <rPr>
            <sz val="9"/>
            <color indexed="81"/>
            <rFont val="Tahoma"/>
            <family val="2"/>
          </rPr>
          <t xml:space="preserve">
Per FOD is a new Unit.  Contributions began in 2018</t>
        </r>
      </text>
    </comment>
    <comment ref="KQX19" authorId="0" shapeId="0" xr:uid="{661D2C58-9343-42B4-93FD-02346AFCFB21}">
      <text>
        <r>
          <rPr>
            <b/>
            <sz val="9"/>
            <color indexed="81"/>
            <rFont val="Tahoma"/>
            <family val="2"/>
          </rPr>
          <t>Becky Dzingeleski:</t>
        </r>
        <r>
          <rPr>
            <sz val="9"/>
            <color indexed="81"/>
            <rFont val="Tahoma"/>
            <family val="2"/>
          </rPr>
          <t xml:space="preserve">
Per FOD is a new Unit.  Contributions began in 2018</t>
        </r>
      </text>
    </comment>
    <comment ref="KRB19" authorId="0" shapeId="0" xr:uid="{F1D4CA5C-F69B-45E8-AB20-1EC5616BDA88}">
      <text>
        <r>
          <rPr>
            <b/>
            <sz val="9"/>
            <color indexed="81"/>
            <rFont val="Tahoma"/>
            <family val="2"/>
          </rPr>
          <t>Becky Dzingeleski:</t>
        </r>
        <r>
          <rPr>
            <sz val="9"/>
            <color indexed="81"/>
            <rFont val="Tahoma"/>
            <family val="2"/>
          </rPr>
          <t xml:space="preserve">
Per FOD is a new Unit.  Contributions began in 2018</t>
        </r>
      </text>
    </comment>
    <comment ref="KRF19" authorId="0" shapeId="0" xr:uid="{76D42BAE-0F24-4079-A1D5-E6FB13600B3E}">
      <text>
        <r>
          <rPr>
            <b/>
            <sz val="9"/>
            <color indexed="81"/>
            <rFont val="Tahoma"/>
            <family val="2"/>
          </rPr>
          <t>Becky Dzingeleski:</t>
        </r>
        <r>
          <rPr>
            <sz val="9"/>
            <color indexed="81"/>
            <rFont val="Tahoma"/>
            <family val="2"/>
          </rPr>
          <t xml:space="preserve">
Per FOD is a new Unit.  Contributions began in 2018</t>
        </r>
      </text>
    </comment>
    <comment ref="KRJ19" authorId="0" shapeId="0" xr:uid="{291695E2-8CAF-4356-9663-D7ECB2B4BB38}">
      <text>
        <r>
          <rPr>
            <b/>
            <sz val="9"/>
            <color indexed="81"/>
            <rFont val="Tahoma"/>
            <family val="2"/>
          </rPr>
          <t>Becky Dzingeleski:</t>
        </r>
        <r>
          <rPr>
            <sz val="9"/>
            <color indexed="81"/>
            <rFont val="Tahoma"/>
            <family val="2"/>
          </rPr>
          <t xml:space="preserve">
Per FOD is a new Unit.  Contributions began in 2018</t>
        </r>
      </text>
    </comment>
    <comment ref="KRN19" authorId="0" shapeId="0" xr:uid="{8A8FA108-723A-4BD7-8653-D74C8266F690}">
      <text>
        <r>
          <rPr>
            <b/>
            <sz val="9"/>
            <color indexed="81"/>
            <rFont val="Tahoma"/>
            <family val="2"/>
          </rPr>
          <t>Becky Dzingeleski:</t>
        </r>
        <r>
          <rPr>
            <sz val="9"/>
            <color indexed="81"/>
            <rFont val="Tahoma"/>
            <family val="2"/>
          </rPr>
          <t xml:space="preserve">
Per FOD is a new Unit.  Contributions began in 2018</t>
        </r>
      </text>
    </comment>
    <comment ref="KRR19" authorId="0" shapeId="0" xr:uid="{595206BA-84A9-40D7-A250-97D529C1CE4C}">
      <text>
        <r>
          <rPr>
            <b/>
            <sz val="9"/>
            <color indexed="81"/>
            <rFont val="Tahoma"/>
            <family val="2"/>
          </rPr>
          <t>Becky Dzingeleski:</t>
        </r>
        <r>
          <rPr>
            <sz val="9"/>
            <color indexed="81"/>
            <rFont val="Tahoma"/>
            <family val="2"/>
          </rPr>
          <t xml:space="preserve">
Per FOD is a new Unit.  Contributions began in 2018</t>
        </r>
      </text>
    </comment>
    <comment ref="KRV19" authorId="0" shapeId="0" xr:uid="{EB0751F8-1849-4DED-ADC2-5FD0EB13F7EC}">
      <text>
        <r>
          <rPr>
            <b/>
            <sz val="9"/>
            <color indexed="81"/>
            <rFont val="Tahoma"/>
            <family val="2"/>
          </rPr>
          <t>Becky Dzingeleski:</t>
        </r>
        <r>
          <rPr>
            <sz val="9"/>
            <color indexed="81"/>
            <rFont val="Tahoma"/>
            <family val="2"/>
          </rPr>
          <t xml:space="preserve">
Per FOD is a new Unit.  Contributions began in 2018</t>
        </r>
      </text>
    </comment>
    <comment ref="KRZ19" authorId="0" shapeId="0" xr:uid="{BF5AADB3-6A15-4576-B8F7-A6381A055281}">
      <text>
        <r>
          <rPr>
            <b/>
            <sz val="9"/>
            <color indexed="81"/>
            <rFont val="Tahoma"/>
            <family val="2"/>
          </rPr>
          <t>Becky Dzingeleski:</t>
        </r>
        <r>
          <rPr>
            <sz val="9"/>
            <color indexed="81"/>
            <rFont val="Tahoma"/>
            <family val="2"/>
          </rPr>
          <t xml:space="preserve">
Per FOD is a new Unit.  Contributions began in 2018</t>
        </r>
      </text>
    </comment>
    <comment ref="KSD19" authorId="0" shapeId="0" xr:uid="{41CE6251-BE0F-431F-99D6-6EB2F560FED2}">
      <text>
        <r>
          <rPr>
            <b/>
            <sz val="9"/>
            <color indexed="81"/>
            <rFont val="Tahoma"/>
            <family val="2"/>
          </rPr>
          <t>Becky Dzingeleski:</t>
        </r>
        <r>
          <rPr>
            <sz val="9"/>
            <color indexed="81"/>
            <rFont val="Tahoma"/>
            <family val="2"/>
          </rPr>
          <t xml:space="preserve">
Per FOD is a new Unit.  Contributions began in 2018</t>
        </r>
      </text>
    </comment>
    <comment ref="KSH19" authorId="0" shapeId="0" xr:uid="{C6FEAFB0-786C-42D2-BFCC-E34B56BA669A}">
      <text>
        <r>
          <rPr>
            <b/>
            <sz val="9"/>
            <color indexed="81"/>
            <rFont val="Tahoma"/>
            <family val="2"/>
          </rPr>
          <t>Becky Dzingeleski:</t>
        </r>
        <r>
          <rPr>
            <sz val="9"/>
            <color indexed="81"/>
            <rFont val="Tahoma"/>
            <family val="2"/>
          </rPr>
          <t xml:space="preserve">
Per FOD is a new Unit.  Contributions began in 2018</t>
        </r>
      </text>
    </comment>
    <comment ref="KSL19" authorId="0" shapeId="0" xr:uid="{DDA22BA6-0E96-4269-A460-D9144C7D1EDB}">
      <text>
        <r>
          <rPr>
            <b/>
            <sz val="9"/>
            <color indexed="81"/>
            <rFont val="Tahoma"/>
            <family val="2"/>
          </rPr>
          <t>Becky Dzingeleski:</t>
        </r>
        <r>
          <rPr>
            <sz val="9"/>
            <color indexed="81"/>
            <rFont val="Tahoma"/>
            <family val="2"/>
          </rPr>
          <t xml:space="preserve">
Per FOD is a new Unit.  Contributions began in 2018</t>
        </r>
      </text>
    </comment>
    <comment ref="KSP19" authorId="0" shapeId="0" xr:uid="{39FB8977-7D13-41C7-9C78-C115581589BE}">
      <text>
        <r>
          <rPr>
            <b/>
            <sz val="9"/>
            <color indexed="81"/>
            <rFont val="Tahoma"/>
            <family val="2"/>
          </rPr>
          <t>Becky Dzingeleski:</t>
        </r>
        <r>
          <rPr>
            <sz val="9"/>
            <color indexed="81"/>
            <rFont val="Tahoma"/>
            <family val="2"/>
          </rPr>
          <t xml:space="preserve">
Per FOD is a new Unit.  Contributions began in 2018</t>
        </r>
      </text>
    </comment>
    <comment ref="KST19" authorId="0" shapeId="0" xr:uid="{ACB67C27-1CF3-420A-B226-62433E2B42D7}">
      <text>
        <r>
          <rPr>
            <b/>
            <sz val="9"/>
            <color indexed="81"/>
            <rFont val="Tahoma"/>
            <family val="2"/>
          </rPr>
          <t>Becky Dzingeleski:</t>
        </r>
        <r>
          <rPr>
            <sz val="9"/>
            <color indexed="81"/>
            <rFont val="Tahoma"/>
            <family val="2"/>
          </rPr>
          <t xml:space="preserve">
Per FOD is a new Unit.  Contributions began in 2018</t>
        </r>
      </text>
    </comment>
    <comment ref="KSX19" authorId="0" shapeId="0" xr:uid="{EDB1A2FB-1C9F-4FB4-AAEF-DDBB6429318A}">
      <text>
        <r>
          <rPr>
            <b/>
            <sz val="9"/>
            <color indexed="81"/>
            <rFont val="Tahoma"/>
            <family val="2"/>
          </rPr>
          <t>Becky Dzingeleski:</t>
        </r>
        <r>
          <rPr>
            <sz val="9"/>
            <color indexed="81"/>
            <rFont val="Tahoma"/>
            <family val="2"/>
          </rPr>
          <t xml:space="preserve">
Per FOD is a new Unit.  Contributions began in 2018</t>
        </r>
      </text>
    </comment>
    <comment ref="KTB19" authorId="0" shapeId="0" xr:uid="{02694D22-FB7D-47AE-890F-D99175F70D18}">
      <text>
        <r>
          <rPr>
            <b/>
            <sz val="9"/>
            <color indexed="81"/>
            <rFont val="Tahoma"/>
            <family val="2"/>
          </rPr>
          <t>Becky Dzingeleski:</t>
        </r>
        <r>
          <rPr>
            <sz val="9"/>
            <color indexed="81"/>
            <rFont val="Tahoma"/>
            <family val="2"/>
          </rPr>
          <t xml:space="preserve">
Per FOD is a new Unit.  Contributions began in 2018</t>
        </r>
      </text>
    </comment>
    <comment ref="KTF19" authorId="0" shapeId="0" xr:uid="{497FBC93-DB1C-40C2-82D5-BBD9CD128E78}">
      <text>
        <r>
          <rPr>
            <b/>
            <sz val="9"/>
            <color indexed="81"/>
            <rFont val="Tahoma"/>
            <family val="2"/>
          </rPr>
          <t>Becky Dzingeleski:</t>
        </r>
        <r>
          <rPr>
            <sz val="9"/>
            <color indexed="81"/>
            <rFont val="Tahoma"/>
            <family val="2"/>
          </rPr>
          <t xml:space="preserve">
Per FOD is a new Unit.  Contributions began in 2018</t>
        </r>
      </text>
    </comment>
    <comment ref="KTJ19" authorId="0" shapeId="0" xr:uid="{253B808F-EF51-4807-AF27-30ED58838AA8}">
      <text>
        <r>
          <rPr>
            <b/>
            <sz val="9"/>
            <color indexed="81"/>
            <rFont val="Tahoma"/>
            <family val="2"/>
          </rPr>
          <t>Becky Dzingeleski:</t>
        </r>
        <r>
          <rPr>
            <sz val="9"/>
            <color indexed="81"/>
            <rFont val="Tahoma"/>
            <family val="2"/>
          </rPr>
          <t xml:space="preserve">
Per FOD is a new Unit.  Contributions began in 2018</t>
        </r>
      </text>
    </comment>
    <comment ref="KTN19" authorId="0" shapeId="0" xr:uid="{4225FBBD-CE6B-4694-A726-845541E7BDB4}">
      <text>
        <r>
          <rPr>
            <b/>
            <sz val="9"/>
            <color indexed="81"/>
            <rFont val="Tahoma"/>
            <family val="2"/>
          </rPr>
          <t>Becky Dzingeleski:</t>
        </r>
        <r>
          <rPr>
            <sz val="9"/>
            <color indexed="81"/>
            <rFont val="Tahoma"/>
            <family val="2"/>
          </rPr>
          <t xml:space="preserve">
Per FOD is a new Unit.  Contributions began in 2018</t>
        </r>
      </text>
    </comment>
    <comment ref="KTR19" authorId="0" shapeId="0" xr:uid="{26F0DE78-497D-4609-8F9B-BFF8941CCB7F}">
      <text>
        <r>
          <rPr>
            <b/>
            <sz val="9"/>
            <color indexed="81"/>
            <rFont val="Tahoma"/>
            <family val="2"/>
          </rPr>
          <t>Becky Dzingeleski:</t>
        </r>
        <r>
          <rPr>
            <sz val="9"/>
            <color indexed="81"/>
            <rFont val="Tahoma"/>
            <family val="2"/>
          </rPr>
          <t xml:space="preserve">
Per FOD is a new Unit.  Contributions began in 2018</t>
        </r>
      </text>
    </comment>
    <comment ref="KTV19" authorId="0" shapeId="0" xr:uid="{71600D84-DA47-41C7-B4E6-C279E5E3D6C5}">
      <text>
        <r>
          <rPr>
            <b/>
            <sz val="9"/>
            <color indexed="81"/>
            <rFont val="Tahoma"/>
            <family val="2"/>
          </rPr>
          <t>Becky Dzingeleski:</t>
        </r>
        <r>
          <rPr>
            <sz val="9"/>
            <color indexed="81"/>
            <rFont val="Tahoma"/>
            <family val="2"/>
          </rPr>
          <t xml:space="preserve">
Per FOD is a new Unit.  Contributions began in 2018</t>
        </r>
      </text>
    </comment>
    <comment ref="KTZ19" authorId="0" shapeId="0" xr:uid="{42491D7B-36AF-4809-888D-EF1684CA581B}">
      <text>
        <r>
          <rPr>
            <b/>
            <sz val="9"/>
            <color indexed="81"/>
            <rFont val="Tahoma"/>
            <family val="2"/>
          </rPr>
          <t>Becky Dzingeleski:</t>
        </r>
        <r>
          <rPr>
            <sz val="9"/>
            <color indexed="81"/>
            <rFont val="Tahoma"/>
            <family val="2"/>
          </rPr>
          <t xml:space="preserve">
Per FOD is a new Unit.  Contributions began in 2018</t>
        </r>
      </text>
    </comment>
    <comment ref="KUD19" authorId="0" shapeId="0" xr:uid="{63073048-B48B-4C58-9A13-37430F830562}">
      <text>
        <r>
          <rPr>
            <b/>
            <sz val="9"/>
            <color indexed="81"/>
            <rFont val="Tahoma"/>
            <family val="2"/>
          </rPr>
          <t>Becky Dzingeleski:</t>
        </r>
        <r>
          <rPr>
            <sz val="9"/>
            <color indexed="81"/>
            <rFont val="Tahoma"/>
            <family val="2"/>
          </rPr>
          <t xml:space="preserve">
Per FOD is a new Unit.  Contributions began in 2018</t>
        </r>
      </text>
    </comment>
    <comment ref="KUH19" authorId="0" shapeId="0" xr:uid="{16F2AD31-55C7-4051-BA14-DFAAA19E8A58}">
      <text>
        <r>
          <rPr>
            <b/>
            <sz val="9"/>
            <color indexed="81"/>
            <rFont val="Tahoma"/>
            <family val="2"/>
          </rPr>
          <t>Becky Dzingeleski:</t>
        </r>
        <r>
          <rPr>
            <sz val="9"/>
            <color indexed="81"/>
            <rFont val="Tahoma"/>
            <family val="2"/>
          </rPr>
          <t xml:space="preserve">
Per FOD is a new Unit.  Contributions began in 2018</t>
        </r>
      </text>
    </comment>
    <comment ref="KUL19" authorId="0" shapeId="0" xr:uid="{F1BBEBEB-5AC3-41C6-9E3E-6315320FE3AB}">
      <text>
        <r>
          <rPr>
            <b/>
            <sz val="9"/>
            <color indexed="81"/>
            <rFont val="Tahoma"/>
            <family val="2"/>
          </rPr>
          <t>Becky Dzingeleski:</t>
        </r>
        <r>
          <rPr>
            <sz val="9"/>
            <color indexed="81"/>
            <rFont val="Tahoma"/>
            <family val="2"/>
          </rPr>
          <t xml:space="preserve">
Per FOD is a new Unit.  Contributions began in 2018</t>
        </r>
      </text>
    </comment>
    <comment ref="KUP19" authorId="0" shapeId="0" xr:uid="{A6B369A7-E752-41EC-B695-E014EBB1890D}">
      <text>
        <r>
          <rPr>
            <b/>
            <sz val="9"/>
            <color indexed="81"/>
            <rFont val="Tahoma"/>
            <family val="2"/>
          </rPr>
          <t>Becky Dzingeleski:</t>
        </r>
        <r>
          <rPr>
            <sz val="9"/>
            <color indexed="81"/>
            <rFont val="Tahoma"/>
            <family val="2"/>
          </rPr>
          <t xml:space="preserve">
Per FOD is a new Unit.  Contributions began in 2018</t>
        </r>
      </text>
    </comment>
    <comment ref="KUT19" authorId="0" shapeId="0" xr:uid="{0218111B-6464-49E9-A987-8D6C0191322A}">
      <text>
        <r>
          <rPr>
            <b/>
            <sz val="9"/>
            <color indexed="81"/>
            <rFont val="Tahoma"/>
            <family val="2"/>
          </rPr>
          <t>Becky Dzingeleski:</t>
        </r>
        <r>
          <rPr>
            <sz val="9"/>
            <color indexed="81"/>
            <rFont val="Tahoma"/>
            <family val="2"/>
          </rPr>
          <t xml:space="preserve">
Per FOD is a new Unit.  Contributions began in 2018</t>
        </r>
      </text>
    </comment>
    <comment ref="KUX19" authorId="0" shapeId="0" xr:uid="{EBA9E1BA-27F0-4C43-9D4B-303693D63969}">
      <text>
        <r>
          <rPr>
            <b/>
            <sz val="9"/>
            <color indexed="81"/>
            <rFont val="Tahoma"/>
            <family val="2"/>
          </rPr>
          <t>Becky Dzingeleski:</t>
        </r>
        <r>
          <rPr>
            <sz val="9"/>
            <color indexed="81"/>
            <rFont val="Tahoma"/>
            <family val="2"/>
          </rPr>
          <t xml:space="preserve">
Per FOD is a new Unit.  Contributions began in 2018</t>
        </r>
      </text>
    </comment>
    <comment ref="KVB19" authorId="0" shapeId="0" xr:uid="{452726C9-021E-4F22-8A54-1AD1117138DF}">
      <text>
        <r>
          <rPr>
            <b/>
            <sz val="9"/>
            <color indexed="81"/>
            <rFont val="Tahoma"/>
            <family val="2"/>
          </rPr>
          <t>Becky Dzingeleski:</t>
        </r>
        <r>
          <rPr>
            <sz val="9"/>
            <color indexed="81"/>
            <rFont val="Tahoma"/>
            <family val="2"/>
          </rPr>
          <t xml:space="preserve">
Per FOD is a new Unit.  Contributions began in 2018</t>
        </r>
      </text>
    </comment>
    <comment ref="KVF19" authorId="0" shapeId="0" xr:uid="{8B08BC5E-F8A7-4D67-B637-2034A0F31D7D}">
      <text>
        <r>
          <rPr>
            <b/>
            <sz val="9"/>
            <color indexed="81"/>
            <rFont val="Tahoma"/>
            <family val="2"/>
          </rPr>
          <t>Becky Dzingeleski:</t>
        </r>
        <r>
          <rPr>
            <sz val="9"/>
            <color indexed="81"/>
            <rFont val="Tahoma"/>
            <family val="2"/>
          </rPr>
          <t xml:space="preserve">
Per FOD is a new Unit.  Contributions began in 2018</t>
        </r>
      </text>
    </comment>
    <comment ref="KVJ19" authorId="0" shapeId="0" xr:uid="{435BC964-DFED-42FF-8A68-B92F8D5FF073}">
      <text>
        <r>
          <rPr>
            <b/>
            <sz val="9"/>
            <color indexed="81"/>
            <rFont val="Tahoma"/>
            <family val="2"/>
          </rPr>
          <t>Becky Dzingeleski:</t>
        </r>
        <r>
          <rPr>
            <sz val="9"/>
            <color indexed="81"/>
            <rFont val="Tahoma"/>
            <family val="2"/>
          </rPr>
          <t xml:space="preserve">
Per FOD is a new Unit.  Contributions began in 2018</t>
        </r>
      </text>
    </comment>
    <comment ref="KVN19" authorId="0" shapeId="0" xr:uid="{6C2D9CCF-5A96-4CD5-B6E1-FAE74321BCF4}">
      <text>
        <r>
          <rPr>
            <b/>
            <sz val="9"/>
            <color indexed="81"/>
            <rFont val="Tahoma"/>
            <family val="2"/>
          </rPr>
          <t>Becky Dzingeleski:</t>
        </r>
        <r>
          <rPr>
            <sz val="9"/>
            <color indexed="81"/>
            <rFont val="Tahoma"/>
            <family val="2"/>
          </rPr>
          <t xml:space="preserve">
Per FOD is a new Unit.  Contributions began in 2018</t>
        </r>
      </text>
    </comment>
    <comment ref="KVR19" authorId="0" shapeId="0" xr:uid="{313C88F0-58F2-4AC4-B5E3-799BD0B591B9}">
      <text>
        <r>
          <rPr>
            <b/>
            <sz val="9"/>
            <color indexed="81"/>
            <rFont val="Tahoma"/>
            <family val="2"/>
          </rPr>
          <t>Becky Dzingeleski:</t>
        </r>
        <r>
          <rPr>
            <sz val="9"/>
            <color indexed="81"/>
            <rFont val="Tahoma"/>
            <family val="2"/>
          </rPr>
          <t xml:space="preserve">
Per FOD is a new Unit.  Contributions began in 2018</t>
        </r>
      </text>
    </comment>
    <comment ref="KVV19" authorId="0" shapeId="0" xr:uid="{5530CE1D-CD4F-4B0F-904D-029D7A9AE40D}">
      <text>
        <r>
          <rPr>
            <b/>
            <sz val="9"/>
            <color indexed="81"/>
            <rFont val="Tahoma"/>
            <family val="2"/>
          </rPr>
          <t>Becky Dzingeleski:</t>
        </r>
        <r>
          <rPr>
            <sz val="9"/>
            <color indexed="81"/>
            <rFont val="Tahoma"/>
            <family val="2"/>
          </rPr>
          <t xml:space="preserve">
Per FOD is a new Unit.  Contributions began in 2018</t>
        </r>
      </text>
    </comment>
    <comment ref="KVZ19" authorId="0" shapeId="0" xr:uid="{5CF992BE-8774-47D2-8055-CBDBAE20FBE5}">
      <text>
        <r>
          <rPr>
            <b/>
            <sz val="9"/>
            <color indexed="81"/>
            <rFont val="Tahoma"/>
            <family val="2"/>
          </rPr>
          <t>Becky Dzingeleski:</t>
        </r>
        <r>
          <rPr>
            <sz val="9"/>
            <color indexed="81"/>
            <rFont val="Tahoma"/>
            <family val="2"/>
          </rPr>
          <t xml:space="preserve">
Per FOD is a new Unit.  Contributions began in 2018</t>
        </r>
      </text>
    </comment>
    <comment ref="KWD19" authorId="0" shapeId="0" xr:uid="{9B46006F-51AB-4881-A41B-47F25F2A2165}">
      <text>
        <r>
          <rPr>
            <b/>
            <sz val="9"/>
            <color indexed="81"/>
            <rFont val="Tahoma"/>
            <family val="2"/>
          </rPr>
          <t>Becky Dzingeleski:</t>
        </r>
        <r>
          <rPr>
            <sz val="9"/>
            <color indexed="81"/>
            <rFont val="Tahoma"/>
            <family val="2"/>
          </rPr>
          <t xml:space="preserve">
Per FOD is a new Unit.  Contributions began in 2018</t>
        </r>
      </text>
    </comment>
    <comment ref="KWH19" authorId="0" shapeId="0" xr:uid="{678C2012-F86D-428E-B019-1E08CB23C739}">
      <text>
        <r>
          <rPr>
            <b/>
            <sz val="9"/>
            <color indexed="81"/>
            <rFont val="Tahoma"/>
            <family val="2"/>
          </rPr>
          <t>Becky Dzingeleski:</t>
        </r>
        <r>
          <rPr>
            <sz val="9"/>
            <color indexed="81"/>
            <rFont val="Tahoma"/>
            <family val="2"/>
          </rPr>
          <t xml:space="preserve">
Per FOD is a new Unit.  Contributions began in 2018</t>
        </r>
      </text>
    </comment>
    <comment ref="KWL19" authorId="0" shapeId="0" xr:uid="{F9C477A4-2BA7-4636-A648-4BEA46DC4AE9}">
      <text>
        <r>
          <rPr>
            <b/>
            <sz val="9"/>
            <color indexed="81"/>
            <rFont val="Tahoma"/>
            <family val="2"/>
          </rPr>
          <t>Becky Dzingeleski:</t>
        </r>
        <r>
          <rPr>
            <sz val="9"/>
            <color indexed="81"/>
            <rFont val="Tahoma"/>
            <family val="2"/>
          </rPr>
          <t xml:space="preserve">
Per FOD is a new Unit.  Contributions began in 2018</t>
        </r>
      </text>
    </comment>
    <comment ref="KWP19" authorId="0" shapeId="0" xr:uid="{40928E4C-DAD2-4CFD-B7E6-038834A1A3AA}">
      <text>
        <r>
          <rPr>
            <b/>
            <sz val="9"/>
            <color indexed="81"/>
            <rFont val="Tahoma"/>
            <family val="2"/>
          </rPr>
          <t>Becky Dzingeleski:</t>
        </r>
        <r>
          <rPr>
            <sz val="9"/>
            <color indexed="81"/>
            <rFont val="Tahoma"/>
            <family val="2"/>
          </rPr>
          <t xml:space="preserve">
Per FOD is a new Unit.  Contributions began in 2018</t>
        </r>
      </text>
    </comment>
    <comment ref="KWT19" authorId="0" shapeId="0" xr:uid="{94D63F2A-9004-4BA5-930C-62F100B235EF}">
      <text>
        <r>
          <rPr>
            <b/>
            <sz val="9"/>
            <color indexed="81"/>
            <rFont val="Tahoma"/>
            <family val="2"/>
          </rPr>
          <t>Becky Dzingeleski:</t>
        </r>
        <r>
          <rPr>
            <sz val="9"/>
            <color indexed="81"/>
            <rFont val="Tahoma"/>
            <family val="2"/>
          </rPr>
          <t xml:space="preserve">
Per FOD is a new Unit.  Contributions began in 2018</t>
        </r>
      </text>
    </comment>
    <comment ref="KWX19" authorId="0" shapeId="0" xr:uid="{99BF959C-D106-4676-A234-89734B1AE60C}">
      <text>
        <r>
          <rPr>
            <b/>
            <sz val="9"/>
            <color indexed="81"/>
            <rFont val="Tahoma"/>
            <family val="2"/>
          </rPr>
          <t>Becky Dzingeleski:</t>
        </r>
        <r>
          <rPr>
            <sz val="9"/>
            <color indexed="81"/>
            <rFont val="Tahoma"/>
            <family val="2"/>
          </rPr>
          <t xml:space="preserve">
Per FOD is a new Unit.  Contributions began in 2018</t>
        </r>
      </text>
    </comment>
    <comment ref="KXB19" authorId="0" shapeId="0" xr:uid="{BF3AE967-3530-4051-8E69-CEA739F5D456}">
      <text>
        <r>
          <rPr>
            <b/>
            <sz val="9"/>
            <color indexed="81"/>
            <rFont val="Tahoma"/>
            <family val="2"/>
          </rPr>
          <t>Becky Dzingeleski:</t>
        </r>
        <r>
          <rPr>
            <sz val="9"/>
            <color indexed="81"/>
            <rFont val="Tahoma"/>
            <family val="2"/>
          </rPr>
          <t xml:space="preserve">
Per FOD is a new Unit.  Contributions began in 2018</t>
        </r>
      </text>
    </comment>
    <comment ref="KXF19" authorId="0" shapeId="0" xr:uid="{935D5335-F72E-4B1D-B1F3-74CA55B0F6A1}">
      <text>
        <r>
          <rPr>
            <b/>
            <sz val="9"/>
            <color indexed="81"/>
            <rFont val="Tahoma"/>
            <family val="2"/>
          </rPr>
          <t>Becky Dzingeleski:</t>
        </r>
        <r>
          <rPr>
            <sz val="9"/>
            <color indexed="81"/>
            <rFont val="Tahoma"/>
            <family val="2"/>
          </rPr>
          <t xml:space="preserve">
Per FOD is a new Unit.  Contributions began in 2018</t>
        </r>
      </text>
    </comment>
    <comment ref="KXJ19" authorId="0" shapeId="0" xr:uid="{C646BB2E-3F78-402B-903F-A9255F03565A}">
      <text>
        <r>
          <rPr>
            <b/>
            <sz val="9"/>
            <color indexed="81"/>
            <rFont val="Tahoma"/>
            <family val="2"/>
          </rPr>
          <t>Becky Dzingeleski:</t>
        </r>
        <r>
          <rPr>
            <sz val="9"/>
            <color indexed="81"/>
            <rFont val="Tahoma"/>
            <family val="2"/>
          </rPr>
          <t xml:space="preserve">
Per FOD is a new Unit.  Contributions began in 2018</t>
        </r>
      </text>
    </comment>
    <comment ref="KXN19" authorId="0" shapeId="0" xr:uid="{C62AD00E-DA91-4126-A42A-1F7CA1E501A6}">
      <text>
        <r>
          <rPr>
            <b/>
            <sz val="9"/>
            <color indexed="81"/>
            <rFont val="Tahoma"/>
            <family val="2"/>
          </rPr>
          <t>Becky Dzingeleski:</t>
        </r>
        <r>
          <rPr>
            <sz val="9"/>
            <color indexed="81"/>
            <rFont val="Tahoma"/>
            <family val="2"/>
          </rPr>
          <t xml:space="preserve">
Per FOD is a new Unit.  Contributions began in 2018</t>
        </r>
      </text>
    </comment>
    <comment ref="KXR19" authorId="0" shapeId="0" xr:uid="{DA3EEE58-4867-4E74-85C2-1A85876D4B00}">
      <text>
        <r>
          <rPr>
            <b/>
            <sz val="9"/>
            <color indexed="81"/>
            <rFont val="Tahoma"/>
            <family val="2"/>
          </rPr>
          <t>Becky Dzingeleski:</t>
        </r>
        <r>
          <rPr>
            <sz val="9"/>
            <color indexed="81"/>
            <rFont val="Tahoma"/>
            <family val="2"/>
          </rPr>
          <t xml:space="preserve">
Per FOD is a new Unit.  Contributions began in 2018</t>
        </r>
      </text>
    </comment>
    <comment ref="KXV19" authorId="0" shapeId="0" xr:uid="{E29A5C8B-3587-4B4D-90A7-F214840DDCA0}">
      <text>
        <r>
          <rPr>
            <b/>
            <sz val="9"/>
            <color indexed="81"/>
            <rFont val="Tahoma"/>
            <family val="2"/>
          </rPr>
          <t>Becky Dzingeleski:</t>
        </r>
        <r>
          <rPr>
            <sz val="9"/>
            <color indexed="81"/>
            <rFont val="Tahoma"/>
            <family val="2"/>
          </rPr>
          <t xml:space="preserve">
Per FOD is a new Unit.  Contributions began in 2018</t>
        </r>
      </text>
    </comment>
    <comment ref="KXZ19" authorId="0" shapeId="0" xr:uid="{2FF0292B-E31B-47CC-A0F9-E957EFB31739}">
      <text>
        <r>
          <rPr>
            <b/>
            <sz val="9"/>
            <color indexed="81"/>
            <rFont val="Tahoma"/>
            <family val="2"/>
          </rPr>
          <t>Becky Dzingeleski:</t>
        </r>
        <r>
          <rPr>
            <sz val="9"/>
            <color indexed="81"/>
            <rFont val="Tahoma"/>
            <family val="2"/>
          </rPr>
          <t xml:space="preserve">
Per FOD is a new Unit.  Contributions began in 2018</t>
        </r>
      </text>
    </comment>
    <comment ref="KYD19" authorId="0" shapeId="0" xr:uid="{16731EFC-9D27-4129-A724-1F4A679A3091}">
      <text>
        <r>
          <rPr>
            <b/>
            <sz val="9"/>
            <color indexed="81"/>
            <rFont val="Tahoma"/>
            <family val="2"/>
          </rPr>
          <t>Becky Dzingeleski:</t>
        </r>
        <r>
          <rPr>
            <sz val="9"/>
            <color indexed="81"/>
            <rFont val="Tahoma"/>
            <family val="2"/>
          </rPr>
          <t xml:space="preserve">
Per FOD is a new Unit.  Contributions began in 2018</t>
        </r>
      </text>
    </comment>
    <comment ref="KYH19" authorId="0" shapeId="0" xr:uid="{4D24364A-649D-4B8E-8CBA-C287DBC71779}">
      <text>
        <r>
          <rPr>
            <b/>
            <sz val="9"/>
            <color indexed="81"/>
            <rFont val="Tahoma"/>
            <family val="2"/>
          </rPr>
          <t>Becky Dzingeleski:</t>
        </r>
        <r>
          <rPr>
            <sz val="9"/>
            <color indexed="81"/>
            <rFont val="Tahoma"/>
            <family val="2"/>
          </rPr>
          <t xml:space="preserve">
Per FOD is a new Unit.  Contributions began in 2018</t>
        </r>
      </text>
    </comment>
    <comment ref="KYL19" authorId="0" shapeId="0" xr:uid="{5B5E6813-6DC7-4EAD-BF98-E3239A61AFA1}">
      <text>
        <r>
          <rPr>
            <b/>
            <sz val="9"/>
            <color indexed="81"/>
            <rFont val="Tahoma"/>
            <family val="2"/>
          </rPr>
          <t>Becky Dzingeleski:</t>
        </r>
        <r>
          <rPr>
            <sz val="9"/>
            <color indexed="81"/>
            <rFont val="Tahoma"/>
            <family val="2"/>
          </rPr>
          <t xml:space="preserve">
Per FOD is a new Unit.  Contributions began in 2018</t>
        </r>
      </text>
    </comment>
    <comment ref="KYP19" authorId="0" shapeId="0" xr:uid="{B6DB12A4-AD55-455D-AA24-B96D69B1FB15}">
      <text>
        <r>
          <rPr>
            <b/>
            <sz val="9"/>
            <color indexed="81"/>
            <rFont val="Tahoma"/>
            <family val="2"/>
          </rPr>
          <t>Becky Dzingeleski:</t>
        </r>
        <r>
          <rPr>
            <sz val="9"/>
            <color indexed="81"/>
            <rFont val="Tahoma"/>
            <family val="2"/>
          </rPr>
          <t xml:space="preserve">
Per FOD is a new Unit.  Contributions began in 2018</t>
        </r>
      </text>
    </comment>
    <comment ref="KYT19" authorId="0" shapeId="0" xr:uid="{E0E2C1B4-2D76-4F4F-8FFF-DBC274D24D6C}">
      <text>
        <r>
          <rPr>
            <b/>
            <sz val="9"/>
            <color indexed="81"/>
            <rFont val="Tahoma"/>
            <family val="2"/>
          </rPr>
          <t>Becky Dzingeleski:</t>
        </r>
        <r>
          <rPr>
            <sz val="9"/>
            <color indexed="81"/>
            <rFont val="Tahoma"/>
            <family val="2"/>
          </rPr>
          <t xml:space="preserve">
Per FOD is a new Unit.  Contributions began in 2018</t>
        </r>
      </text>
    </comment>
    <comment ref="KYX19" authorId="0" shapeId="0" xr:uid="{CDF585DF-E202-4508-9125-5373438FCE11}">
      <text>
        <r>
          <rPr>
            <b/>
            <sz val="9"/>
            <color indexed="81"/>
            <rFont val="Tahoma"/>
            <family val="2"/>
          </rPr>
          <t>Becky Dzingeleski:</t>
        </r>
        <r>
          <rPr>
            <sz val="9"/>
            <color indexed="81"/>
            <rFont val="Tahoma"/>
            <family val="2"/>
          </rPr>
          <t xml:space="preserve">
Per FOD is a new Unit.  Contributions began in 2018</t>
        </r>
      </text>
    </comment>
    <comment ref="KZB19" authorId="0" shapeId="0" xr:uid="{8FD20E17-981D-4DF9-B746-DB144771F668}">
      <text>
        <r>
          <rPr>
            <b/>
            <sz val="9"/>
            <color indexed="81"/>
            <rFont val="Tahoma"/>
            <family val="2"/>
          </rPr>
          <t>Becky Dzingeleski:</t>
        </r>
        <r>
          <rPr>
            <sz val="9"/>
            <color indexed="81"/>
            <rFont val="Tahoma"/>
            <family val="2"/>
          </rPr>
          <t xml:space="preserve">
Per FOD is a new Unit.  Contributions began in 2018</t>
        </r>
      </text>
    </comment>
    <comment ref="KZF19" authorId="0" shapeId="0" xr:uid="{AE8E53B2-E920-4020-8BB0-368E1B764003}">
      <text>
        <r>
          <rPr>
            <b/>
            <sz val="9"/>
            <color indexed="81"/>
            <rFont val="Tahoma"/>
            <family val="2"/>
          </rPr>
          <t>Becky Dzingeleski:</t>
        </r>
        <r>
          <rPr>
            <sz val="9"/>
            <color indexed="81"/>
            <rFont val="Tahoma"/>
            <family val="2"/>
          </rPr>
          <t xml:space="preserve">
Per FOD is a new Unit.  Contributions began in 2018</t>
        </r>
      </text>
    </comment>
    <comment ref="KZJ19" authorId="0" shapeId="0" xr:uid="{926F05AF-C1B0-4FE0-A2B9-6C9B353469DD}">
      <text>
        <r>
          <rPr>
            <b/>
            <sz val="9"/>
            <color indexed="81"/>
            <rFont val="Tahoma"/>
            <family val="2"/>
          </rPr>
          <t>Becky Dzingeleski:</t>
        </r>
        <r>
          <rPr>
            <sz val="9"/>
            <color indexed="81"/>
            <rFont val="Tahoma"/>
            <family val="2"/>
          </rPr>
          <t xml:space="preserve">
Per FOD is a new Unit.  Contributions began in 2018</t>
        </r>
      </text>
    </comment>
    <comment ref="KZN19" authorId="0" shapeId="0" xr:uid="{C558030D-08F9-4446-8241-DCAC28D638DD}">
      <text>
        <r>
          <rPr>
            <b/>
            <sz val="9"/>
            <color indexed="81"/>
            <rFont val="Tahoma"/>
            <family val="2"/>
          </rPr>
          <t>Becky Dzingeleski:</t>
        </r>
        <r>
          <rPr>
            <sz val="9"/>
            <color indexed="81"/>
            <rFont val="Tahoma"/>
            <family val="2"/>
          </rPr>
          <t xml:space="preserve">
Per FOD is a new Unit.  Contributions began in 2018</t>
        </r>
      </text>
    </comment>
    <comment ref="KZR19" authorId="0" shapeId="0" xr:uid="{E34D32C5-9FF8-4722-BF99-FF7ECFDCADE9}">
      <text>
        <r>
          <rPr>
            <b/>
            <sz val="9"/>
            <color indexed="81"/>
            <rFont val="Tahoma"/>
            <family val="2"/>
          </rPr>
          <t>Becky Dzingeleski:</t>
        </r>
        <r>
          <rPr>
            <sz val="9"/>
            <color indexed="81"/>
            <rFont val="Tahoma"/>
            <family val="2"/>
          </rPr>
          <t xml:space="preserve">
Per FOD is a new Unit.  Contributions began in 2018</t>
        </r>
      </text>
    </comment>
    <comment ref="KZV19" authorId="0" shapeId="0" xr:uid="{B65A3EAC-7010-41C4-9D7D-CD00C92C2F80}">
      <text>
        <r>
          <rPr>
            <b/>
            <sz val="9"/>
            <color indexed="81"/>
            <rFont val="Tahoma"/>
            <family val="2"/>
          </rPr>
          <t>Becky Dzingeleski:</t>
        </r>
        <r>
          <rPr>
            <sz val="9"/>
            <color indexed="81"/>
            <rFont val="Tahoma"/>
            <family val="2"/>
          </rPr>
          <t xml:space="preserve">
Per FOD is a new Unit.  Contributions began in 2018</t>
        </r>
      </text>
    </comment>
    <comment ref="KZZ19" authorId="0" shapeId="0" xr:uid="{5CA7BEBA-01D9-4D32-B54F-46D0573D36A8}">
      <text>
        <r>
          <rPr>
            <b/>
            <sz val="9"/>
            <color indexed="81"/>
            <rFont val="Tahoma"/>
            <family val="2"/>
          </rPr>
          <t>Becky Dzingeleski:</t>
        </r>
        <r>
          <rPr>
            <sz val="9"/>
            <color indexed="81"/>
            <rFont val="Tahoma"/>
            <family val="2"/>
          </rPr>
          <t xml:space="preserve">
Per FOD is a new Unit.  Contributions began in 2018</t>
        </r>
      </text>
    </comment>
    <comment ref="LAD19" authorId="0" shapeId="0" xr:uid="{F1363B7A-8106-43C6-AEE8-F782E3F6C99C}">
      <text>
        <r>
          <rPr>
            <b/>
            <sz val="9"/>
            <color indexed="81"/>
            <rFont val="Tahoma"/>
            <family val="2"/>
          </rPr>
          <t>Becky Dzingeleski:</t>
        </r>
        <r>
          <rPr>
            <sz val="9"/>
            <color indexed="81"/>
            <rFont val="Tahoma"/>
            <family val="2"/>
          </rPr>
          <t xml:space="preserve">
Per FOD is a new Unit.  Contributions began in 2018</t>
        </r>
      </text>
    </comment>
    <comment ref="LAH19" authorId="0" shapeId="0" xr:uid="{46EDEA3F-32BC-4B60-8712-B0A58E1408E9}">
      <text>
        <r>
          <rPr>
            <b/>
            <sz val="9"/>
            <color indexed="81"/>
            <rFont val="Tahoma"/>
            <family val="2"/>
          </rPr>
          <t>Becky Dzingeleski:</t>
        </r>
        <r>
          <rPr>
            <sz val="9"/>
            <color indexed="81"/>
            <rFont val="Tahoma"/>
            <family val="2"/>
          </rPr>
          <t xml:space="preserve">
Per FOD is a new Unit.  Contributions began in 2018</t>
        </r>
      </text>
    </comment>
    <comment ref="LAL19" authorId="0" shapeId="0" xr:uid="{539D4297-49B0-4FC5-88CF-94382A00AD76}">
      <text>
        <r>
          <rPr>
            <b/>
            <sz val="9"/>
            <color indexed="81"/>
            <rFont val="Tahoma"/>
            <family val="2"/>
          </rPr>
          <t>Becky Dzingeleski:</t>
        </r>
        <r>
          <rPr>
            <sz val="9"/>
            <color indexed="81"/>
            <rFont val="Tahoma"/>
            <family val="2"/>
          </rPr>
          <t xml:space="preserve">
Per FOD is a new Unit.  Contributions began in 2018</t>
        </r>
      </text>
    </comment>
    <comment ref="LAP19" authorId="0" shapeId="0" xr:uid="{DF9D9BAA-B6A6-4A54-A16A-68EB985CB30E}">
      <text>
        <r>
          <rPr>
            <b/>
            <sz val="9"/>
            <color indexed="81"/>
            <rFont val="Tahoma"/>
            <family val="2"/>
          </rPr>
          <t>Becky Dzingeleski:</t>
        </r>
        <r>
          <rPr>
            <sz val="9"/>
            <color indexed="81"/>
            <rFont val="Tahoma"/>
            <family val="2"/>
          </rPr>
          <t xml:space="preserve">
Per FOD is a new Unit.  Contributions began in 2018</t>
        </r>
      </text>
    </comment>
    <comment ref="LAT19" authorId="0" shapeId="0" xr:uid="{13360D84-CBD1-40C0-87FB-A1D05760C433}">
      <text>
        <r>
          <rPr>
            <b/>
            <sz val="9"/>
            <color indexed="81"/>
            <rFont val="Tahoma"/>
            <family val="2"/>
          </rPr>
          <t>Becky Dzingeleski:</t>
        </r>
        <r>
          <rPr>
            <sz val="9"/>
            <color indexed="81"/>
            <rFont val="Tahoma"/>
            <family val="2"/>
          </rPr>
          <t xml:space="preserve">
Per FOD is a new Unit.  Contributions began in 2018</t>
        </r>
      </text>
    </comment>
    <comment ref="LAX19" authorId="0" shapeId="0" xr:uid="{7FE5B69B-7FC6-4D9E-9191-3B0E93BC382F}">
      <text>
        <r>
          <rPr>
            <b/>
            <sz val="9"/>
            <color indexed="81"/>
            <rFont val="Tahoma"/>
            <family val="2"/>
          </rPr>
          <t>Becky Dzingeleski:</t>
        </r>
        <r>
          <rPr>
            <sz val="9"/>
            <color indexed="81"/>
            <rFont val="Tahoma"/>
            <family val="2"/>
          </rPr>
          <t xml:space="preserve">
Per FOD is a new Unit.  Contributions began in 2018</t>
        </r>
      </text>
    </comment>
    <comment ref="LBB19" authorId="0" shapeId="0" xr:uid="{508CAD72-F6E0-4969-BA02-E7D5F919C4B2}">
      <text>
        <r>
          <rPr>
            <b/>
            <sz val="9"/>
            <color indexed="81"/>
            <rFont val="Tahoma"/>
            <family val="2"/>
          </rPr>
          <t>Becky Dzingeleski:</t>
        </r>
        <r>
          <rPr>
            <sz val="9"/>
            <color indexed="81"/>
            <rFont val="Tahoma"/>
            <family val="2"/>
          </rPr>
          <t xml:space="preserve">
Per FOD is a new Unit.  Contributions began in 2018</t>
        </r>
      </text>
    </comment>
    <comment ref="LBF19" authorId="0" shapeId="0" xr:uid="{C6CAAFF7-29CD-4016-8640-EBB97A95B426}">
      <text>
        <r>
          <rPr>
            <b/>
            <sz val="9"/>
            <color indexed="81"/>
            <rFont val="Tahoma"/>
            <family val="2"/>
          </rPr>
          <t>Becky Dzingeleski:</t>
        </r>
        <r>
          <rPr>
            <sz val="9"/>
            <color indexed="81"/>
            <rFont val="Tahoma"/>
            <family val="2"/>
          </rPr>
          <t xml:space="preserve">
Per FOD is a new Unit.  Contributions began in 2018</t>
        </r>
      </text>
    </comment>
    <comment ref="LBJ19" authorId="0" shapeId="0" xr:uid="{743DF8AA-B56F-4DEA-8798-6351DE7FB8CC}">
      <text>
        <r>
          <rPr>
            <b/>
            <sz val="9"/>
            <color indexed="81"/>
            <rFont val="Tahoma"/>
            <family val="2"/>
          </rPr>
          <t>Becky Dzingeleski:</t>
        </r>
        <r>
          <rPr>
            <sz val="9"/>
            <color indexed="81"/>
            <rFont val="Tahoma"/>
            <family val="2"/>
          </rPr>
          <t xml:space="preserve">
Per FOD is a new Unit.  Contributions began in 2018</t>
        </r>
      </text>
    </comment>
    <comment ref="LBN19" authorId="0" shapeId="0" xr:uid="{4505C963-991E-419E-ACAE-B86C252CCF31}">
      <text>
        <r>
          <rPr>
            <b/>
            <sz val="9"/>
            <color indexed="81"/>
            <rFont val="Tahoma"/>
            <family val="2"/>
          </rPr>
          <t>Becky Dzingeleski:</t>
        </r>
        <r>
          <rPr>
            <sz val="9"/>
            <color indexed="81"/>
            <rFont val="Tahoma"/>
            <family val="2"/>
          </rPr>
          <t xml:space="preserve">
Per FOD is a new Unit.  Contributions began in 2018</t>
        </r>
      </text>
    </comment>
    <comment ref="LBR19" authorId="0" shapeId="0" xr:uid="{EE77EEDD-EFC4-4FD4-9CCA-66CBEFE4CDEC}">
      <text>
        <r>
          <rPr>
            <b/>
            <sz val="9"/>
            <color indexed="81"/>
            <rFont val="Tahoma"/>
            <family val="2"/>
          </rPr>
          <t>Becky Dzingeleski:</t>
        </r>
        <r>
          <rPr>
            <sz val="9"/>
            <color indexed="81"/>
            <rFont val="Tahoma"/>
            <family val="2"/>
          </rPr>
          <t xml:space="preserve">
Per FOD is a new Unit.  Contributions began in 2018</t>
        </r>
      </text>
    </comment>
    <comment ref="LBV19" authorId="0" shapeId="0" xr:uid="{066570C0-DC63-46EB-B9FB-19D7A3B3EBE9}">
      <text>
        <r>
          <rPr>
            <b/>
            <sz val="9"/>
            <color indexed="81"/>
            <rFont val="Tahoma"/>
            <family val="2"/>
          </rPr>
          <t>Becky Dzingeleski:</t>
        </r>
        <r>
          <rPr>
            <sz val="9"/>
            <color indexed="81"/>
            <rFont val="Tahoma"/>
            <family val="2"/>
          </rPr>
          <t xml:space="preserve">
Per FOD is a new Unit.  Contributions began in 2018</t>
        </r>
      </text>
    </comment>
    <comment ref="LBZ19" authorId="0" shapeId="0" xr:uid="{87169464-EE66-4FC7-8131-FFDF77476AB9}">
      <text>
        <r>
          <rPr>
            <b/>
            <sz val="9"/>
            <color indexed="81"/>
            <rFont val="Tahoma"/>
            <family val="2"/>
          </rPr>
          <t>Becky Dzingeleski:</t>
        </r>
        <r>
          <rPr>
            <sz val="9"/>
            <color indexed="81"/>
            <rFont val="Tahoma"/>
            <family val="2"/>
          </rPr>
          <t xml:space="preserve">
Per FOD is a new Unit.  Contributions began in 2018</t>
        </r>
      </text>
    </comment>
    <comment ref="LCD19" authorId="0" shapeId="0" xr:uid="{8ECC60A5-DD37-4192-9755-776901582A4D}">
      <text>
        <r>
          <rPr>
            <b/>
            <sz val="9"/>
            <color indexed="81"/>
            <rFont val="Tahoma"/>
            <family val="2"/>
          </rPr>
          <t>Becky Dzingeleski:</t>
        </r>
        <r>
          <rPr>
            <sz val="9"/>
            <color indexed="81"/>
            <rFont val="Tahoma"/>
            <family val="2"/>
          </rPr>
          <t xml:space="preserve">
Per FOD is a new Unit.  Contributions began in 2018</t>
        </r>
      </text>
    </comment>
    <comment ref="LCH19" authorId="0" shapeId="0" xr:uid="{F61DCDCB-A074-42FA-91E9-2971DCD99D51}">
      <text>
        <r>
          <rPr>
            <b/>
            <sz val="9"/>
            <color indexed="81"/>
            <rFont val="Tahoma"/>
            <family val="2"/>
          </rPr>
          <t>Becky Dzingeleski:</t>
        </r>
        <r>
          <rPr>
            <sz val="9"/>
            <color indexed="81"/>
            <rFont val="Tahoma"/>
            <family val="2"/>
          </rPr>
          <t xml:space="preserve">
Per FOD is a new Unit.  Contributions began in 2018</t>
        </r>
      </text>
    </comment>
    <comment ref="LCL19" authorId="0" shapeId="0" xr:uid="{31CD2EDF-1F33-4685-B816-352D18561E14}">
      <text>
        <r>
          <rPr>
            <b/>
            <sz val="9"/>
            <color indexed="81"/>
            <rFont val="Tahoma"/>
            <family val="2"/>
          </rPr>
          <t>Becky Dzingeleski:</t>
        </r>
        <r>
          <rPr>
            <sz val="9"/>
            <color indexed="81"/>
            <rFont val="Tahoma"/>
            <family val="2"/>
          </rPr>
          <t xml:space="preserve">
Per FOD is a new Unit.  Contributions began in 2018</t>
        </r>
      </text>
    </comment>
    <comment ref="LCP19" authorId="0" shapeId="0" xr:uid="{F03C420F-6DAE-4625-A935-5CF82B377045}">
      <text>
        <r>
          <rPr>
            <b/>
            <sz val="9"/>
            <color indexed="81"/>
            <rFont val="Tahoma"/>
            <family val="2"/>
          </rPr>
          <t>Becky Dzingeleski:</t>
        </r>
        <r>
          <rPr>
            <sz val="9"/>
            <color indexed="81"/>
            <rFont val="Tahoma"/>
            <family val="2"/>
          </rPr>
          <t xml:space="preserve">
Per FOD is a new Unit.  Contributions began in 2018</t>
        </r>
      </text>
    </comment>
    <comment ref="LCT19" authorId="0" shapeId="0" xr:uid="{5B77C004-3095-4A97-9FBC-EA0E9CF9F3E8}">
      <text>
        <r>
          <rPr>
            <b/>
            <sz val="9"/>
            <color indexed="81"/>
            <rFont val="Tahoma"/>
            <family val="2"/>
          </rPr>
          <t>Becky Dzingeleski:</t>
        </r>
        <r>
          <rPr>
            <sz val="9"/>
            <color indexed="81"/>
            <rFont val="Tahoma"/>
            <family val="2"/>
          </rPr>
          <t xml:space="preserve">
Per FOD is a new Unit.  Contributions began in 2018</t>
        </r>
      </text>
    </comment>
    <comment ref="LCX19" authorId="0" shapeId="0" xr:uid="{DFFAEC9E-8A55-42C7-89E5-5BB269ACDA40}">
      <text>
        <r>
          <rPr>
            <b/>
            <sz val="9"/>
            <color indexed="81"/>
            <rFont val="Tahoma"/>
            <family val="2"/>
          </rPr>
          <t>Becky Dzingeleski:</t>
        </r>
        <r>
          <rPr>
            <sz val="9"/>
            <color indexed="81"/>
            <rFont val="Tahoma"/>
            <family val="2"/>
          </rPr>
          <t xml:space="preserve">
Per FOD is a new Unit.  Contributions began in 2018</t>
        </r>
      </text>
    </comment>
    <comment ref="LDB19" authorId="0" shapeId="0" xr:uid="{9766D3A5-A41F-4005-8F0D-12C83FE7995B}">
      <text>
        <r>
          <rPr>
            <b/>
            <sz val="9"/>
            <color indexed="81"/>
            <rFont val="Tahoma"/>
            <family val="2"/>
          </rPr>
          <t>Becky Dzingeleski:</t>
        </r>
        <r>
          <rPr>
            <sz val="9"/>
            <color indexed="81"/>
            <rFont val="Tahoma"/>
            <family val="2"/>
          </rPr>
          <t xml:space="preserve">
Per FOD is a new Unit.  Contributions began in 2018</t>
        </r>
      </text>
    </comment>
    <comment ref="LDF19" authorId="0" shapeId="0" xr:uid="{A1622E87-A5DC-4946-9370-DF88A342BE63}">
      <text>
        <r>
          <rPr>
            <b/>
            <sz val="9"/>
            <color indexed="81"/>
            <rFont val="Tahoma"/>
            <family val="2"/>
          </rPr>
          <t>Becky Dzingeleski:</t>
        </r>
        <r>
          <rPr>
            <sz val="9"/>
            <color indexed="81"/>
            <rFont val="Tahoma"/>
            <family val="2"/>
          </rPr>
          <t xml:space="preserve">
Per FOD is a new Unit.  Contributions began in 2018</t>
        </r>
      </text>
    </comment>
    <comment ref="LDJ19" authorId="0" shapeId="0" xr:uid="{FD5408ED-7F69-4A51-8D67-650A3A7C8186}">
      <text>
        <r>
          <rPr>
            <b/>
            <sz val="9"/>
            <color indexed="81"/>
            <rFont val="Tahoma"/>
            <family val="2"/>
          </rPr>
          <t>Becky Dzingeleski:</t>
        </r>
        <r>
          <rPr>
            <sz val="9"/>
            <color indexed="81"/>
            <rFont val="Tahoma"/>
            <family val="2"/>
          </rPr>
          <t xml:space="preserve">
Per FOD is a new Unit.  Contributions began in 2018</t>
        </r>
      </text>
    </comment>
    <comment ref="LDN19" authorId="0" shapeId="0" xr:uid="{AB0D2F74-AAD2-4D88-8103-A56DE81494CB}">
      <text>
        <r>
          <rPr>
            <b/>
            <sz val="9"/>
            <color indexed="81"/>
            <rFont val="Tahoma"/>
            <family val="2"/>
          </rPr>
          <t>Becky Dzingeleski:</t>
        </r>
        <r>
          <rPr>
            <sz val="9"/>
            <color indexed="81"/>
            <rFont val="Tahoma"/>
            <family val="2"/>
          </rPr>
          <t xml:space="preserve">
Per FOD is a new Unit.  Contributions began in 2018</t>
        </r>
      </text>
    </comment>
    <comment ref="LDR19" authorId="0" shapeId="0" xr:uid="{926BB8FA-90FE-49D8-8D33-9FAE1D50C45C}">
      <text>
        <r>
          <rPr>
            <b/>
            <sz val="9"/>
            <color indexed="81"/>
            <rFont val="Tahoma"/>
            <family val="2"/>
          </rPr>
          <t>Becky Dzingeleski:</t>
        </r>
        <r>
          <rPr>
            <sz val="9"/>
            <color indexed="81"/>
            <rFont val="Tahoma"/>
            <family val="2"/>
          </rPr>
          <t xml:space="preserve">
Per FOD is a new Unit.  Contributions began in 2018</t>
        </r>
      </text>
    </comment>
    <comment ref="LDV19" authorId="0" shapeId="0" xr:uid="{E9E0CF0E-912A-474A-854F-0C76DCC101A1}">
      <text>
        <r>
          <rPr>
            <b/>
            <sz val="9"/>
            <color indexed="81"/>
            <rFont val="Tahoma"/>
            <family val="2"/>
          </rPr>
          <t>Becky Dzingeleski:</t>
        </r>
        <r>
          <rPr>
            <sz val="9"/>
            <color indexed="81"/>
            <rFont val="Tahoma"/>
            <family val="2"/>
          </rPr>
          <t xml:space="preserve">
Per FOD is a new Unit.  Contributions began in 2018</t>
        </r>
      </text>
    </comment>
    <comment ref="LDZ19" authorId="0" shapeId="0" xr:uid="{FD8964F1-C3FB-4E6C-AF39-E09D96DAD204}">
      <text>
        <r>
          <rPr>
            <b/>
            <sz val="9"/>
            <color indexed="81"/>
            <rFont val="Tahoma"/>
            <family val="2"/>
          </rPr>
          <t>Becky Dzingeleski:</t>
        </r>
        <r>
          <rPr>
            <sz val="9"/>
            <color indexed="81"/>
            <rFont val="Tahoma"/>
            <family val="2"/>
          </rPr>
          <t xml:space="preserve">
Per FOD is a new Unit.  Contributions began in 2018</t>
        </r>
      </text>
    </comment>
    <comment ref="LED19" authorId="0" shapeId="0" xr:uid="{E632DC19-06D2-45B1-8436-140C237726B8}">
      <text>
        <r>
          <rPr>
            <b/>
            <sz val="9"/>
            <color indexed="81"/>
            <rFont val="Tahoma"/>
            <family val="2"/>
          </rPr>
          <t>Becky Dzingeleski:</t>
        </r>
        <r>
          <rPr>
            <sz val="9"/>
            <color indexed="81"/>
            <rFont val="Tahoma"/>
            <family val="2"/>
          </rPr>
          <t xml:space="preserve">
Per FOD is a new Unit.  Contributions began in 2018</t>
        </r>
      </text>
    </comment>
    <comment ref="LEH19" authorId="0" shapeId="0" xr:uid="{0E017C77-C7CD-43AF-9402-A36E17804AAB}">
      <text>
        <r>
          <rPr>
            <b/>
            <sz val="9"/>
            <color indexed="81"/>
            <rFont val="Tahoma"/>
            <family val="2"/>
          </rPr>
          <t>Becky Dzingeleski:</t>
        </r>
        <r>
          <rPr>
            <sz val="9"/>
            <color indexed="81"/>
            <rFont val="Tahoma"/>
            <family val="2"/>
          </rPr>
          <t xml:space="preserve">
Per FOD is a new Unit.  Contributions began in 2018</t>
        </r>
      </text>
    </comment>
    <comment ref="LEL19" authorId="0" shapeId="0" xr:uid="{CE52592F-AF00-4850-82B4-6BDE8AA05043}">
      <text>
        <r>
          <rPr>
            <b/>
            <sz val="9"/>
            <color indexed="81"/>
            <rFont val="Tahoma"/>
            <family val="2"/>
          </rPr>
          <t>Becky Dzingeleski:</t>
        </r>
        <r>
          <rPr>
            <sz val="9"/>
            <color indexed="81"/>
            <rFont val="Tahoma"/>
            <family val="2"/>
          </rPr>
          <t xml:space="preserve">
Per FOD is a new Unit.  Contributions began in 2018</t>
        </r>
      </text>
    </comment>
    <comment ref="LEP19" authorId="0" shapeId="0" xr:uid="{DFFEACAF-61BC-42A4-B497-F9E75B4B389F}">
      <text>
        <r>
          <rPr>
            <b/>
            <sz val="9"/>
            <color indexed="81"/>
            <rFont val="Tahoma"/>
            <family val="2"/>
          </rPr>
          <t>Becky Dzingeleski:</t>
        </r>
        <r>
          <rPr>
            <sz val="9"/>
            <color indexed="81"/>
            <rFont val="Tahoma"/>
            <family val="2"/>
          </rPr>
          <t xml:space="preserve">
Per FOD is a new Unit.  Contributions began in 2018</t>
        </r>
      </text>
    </comment>
    <comment ref="LET19" authorId="0" shapeId="0" xr:uid="{B395CC25-1F1E-47AB-9E31-3A59E7EBC385}">
      <text>
        <r>
          <rPr>
            <b/>
            <sz val="9"/>
            <color indexed="81"/>
            <rFont val="Tahoma"/>
            <family val="2"/>
          </rPr>
          <t>Becky Dzingeleski:</t>
        </r>
        <r>
          <rPr>
            <sz val="9"/>
            <color indexed="81"/>
            <rFont val="Tahoma"/>
            <family val="2"/>
          </rPr>
          <t xml:space="preserve">
Per FOD is a new Unit.  Contributions began in 2018</t>
        </r>
      </text>
    </comment>
    <comment ref="LEX19" authorId="0" shapeId="0" xr:uid="{D8560DF5-F86F-4E5E-818E-1A2091F16E0E}">
      <text>
        <r>
          <rPr>
            <b/>
            <sz val="9"/>
            <color indexed="81"/>
            <rFont val="Tahoma"/>
            <family val="2"/>
          </rPr>
          <t>Becky Dzingeleski:</t>
        </r>
        <r>
          <rPr>
            <sz val="9"/>
            <color indexed="81"/>
            <rFont val="Tahoma"/>
            <family val="2"/>
          </rPr>
          <t xml:space="preserve">
Per FOD is a new Unit.  Contributions began in 2018</t>
        </r>
      </text>
    </comment>
    <comment ref="LFB19" authorId="0" shapeId="0" xr:uid="{E273998A-9FBA-4658-8D51-EF4942113714}">
      <text>
        <r>
          <rPr>
            <b/>
            <sz val="9"/>
            <color indexed="81"/>
            <rFont val="Tahoma"/>
            <family val="2"/>
          </rPr>
          <t>Becky Dzingeleski:</t>
        </r>
        <r>
          <rPr>
            <sz val="9"/>
            <color indexed="81"/>
            <rFont val="Tahoma"/>
            <family val="2"/>
          </rPr>
          <t xml:space="preserve">
Per FOD is a new Unit.  Contributions began in 2018</t>
        </r>
      </text>
    </comment>
    <comment ref="LFF19" authorId="0" shapeId="0" xr:uid="{E997B7B8-85D1-4A14-B3B6-FF92F37B1480}">
      <text>
        <r>
          <rPr>
            <b/>
            <sz val="9"/>
            <color indexed="81"/>
            <rFont val="Tahoma"/>
            <family val="2"/>
          </rPr>
          <t>Becky Dzingeleski:</t>
        </r>
        <r>
          <rPr>
            <sz val="9"/>
            <color indexed="81"/>
            <rFont val="Tahoma"/>
            <family val="2"/>
          </rPr>
          <t xml:space="preserve">
Per FOD is a new Unit.  Contributions began in 2018</t>
        </r>
      </text>
    </comment>
    <comment ref="LFJ19" authorId="0" shapeId="0" xr:uid="{D530EA03-08D8-427E-8BCD-809F8DE705D3}">
      <text>
        <r>
          <rPr>
            <b/>
            <sz val="9"/>
            <color indexed="81"/>
            <rFont val="Tahoma"/>
            <family val="2"/>
          </rPr>
          <t>Becky Dzingeleski:</t>
        </r>
        <r>
          <rPr>
            <sz val="9"/>
            <color indexed="81"/>
            <rFont val="Tahoma"/>
            <family val="2"/>
          </rPr>
          <t xml:space="preserve">
Per FOD is a new Unit.  Contributions began in 2018</t>
        </r>
      </text>
    </comment>
    <comment ref="LFN19" authorId="0" shapeId="0" xr:uid="{DB7A9132-5ED9-4980-B79C-AFA2A5444F71}">
      <text>
        <r>
          <rPr>
            <b/>
            <sz val="9"/>
            <color indexed="81"/>
            <rFont val="Tahoma"/>
            <family val="2"/>
          </rPr>
          <t>Becky Dzingeleski:</t>
        </r>
        <r>
          <rPr>
            <sz val="9"/>
            <color indexed="81"/>
            <rFont val="Tahoma"/>
            <family val="2"/>
          </rPr>
          <t xml:space="preserve">
Per FOD is a new Unit.  Contributions began in 2018</t>
        </r>
      </text>
    </comment>
    <comment ref="LFR19" authorId="0" shapeId="0" xr:uid="{288668C3-65C1-4C80-A1F5-D512964B6789}">
      <text>
        <r>
          <rPr>
            <b/>
            <sz val="9"/>
            <color indexed="81"/>
            <rFont val="Tahoma"/>
            <family val="2"/>
          </rPr>
          <t>Becky Dzingeleski:</t>
        </r>
        <r>
          <rPr>
            <sz val="9"/>
            <color indexed="81"/>
            <rFont val="Tahoma"/>
            <family val="2"/>
          </rPr>
          <t xml:space="preserve">
Per FOD is a new Unit.  Contributions began in 2018</t>
        </r>
      </text>
    </comment>
    <comment ref="LFV19" authorId="0" shapeId="0" xr:uid="{4812CF9A-3C3A-41BF-A7EC-F44CF81F6C3F}">
      <text>
        <r>
          <rPr>
            <b/>
            <sz val="9"/>
            <color indexed="81"/>
            <rFont val="Tahoma"/>
            <family val="2"/>
          </rPr>
          <t>Becky Dzingeleski:</t>
        </r>
        <r>
          <rPr>
            <sz val="9"/>
            <color indexed="81"/>
            <rFont val="Tahoma"/>
            <family val="2"/>
          </rPr>
          <t xml:space="preserve">
Per FOD is a new Unit.  Contributions began in 2018</t>
        </r>
      </text>
    </comment>
    <comment ref="LFZ19" authorId="0" shapeId="0" xr:uid="{9722F119-BC36-4F2E-B8D1-D81AFE9D939F}">
      <text>
        <r>
          <rPr>
            <b/>
            <sz val="9"/>
            <color indexed="81"/>
            <rFont val="Tahoma"/>
            <family val="2"/>
          </rPr>
          <t>Becky Dzingeleski:</t>
        </r>
        <r>
          <rPr>
            <sz val="9"/>
            <color indexed="81"/>
            <rFont val="Tahoma"/>
            <family val="2"/>
          </rPr>
          <t xml:space="preserve">
Per FOD is a new Unit.  Contributions began in 2018</t>
        </r>
      </text>
    </comment>
    <comment ref="LGD19" authorId="0" shapeId="0" xr:uid="{A0602A77-9A4A-46C2-90CB-837957E342C5}">
      <text>
        <r>
          <rPr>
            <b/>
            <sz val="9"/>
            <color indexed="81"/>
            <rFont val="Tahoma"/>
            <family val="2"/>
          </rPr>
          <t>Becky Dzingeleski:</t>
        </r>
        <r>
          <rPr>
            <sz val="9"/>
            <color indexed="81"/>
            <rFont val="Tahoma"/>
            <family val="2"/>
          </rPr>
          <t xml:space="preserve">
Per FOD is a new Unit.  Contributions began in 2018</t>
        </r>
      </text>
    </comment>
    <comment ref="LGH19" authorId="0" shapeId="0" xr:uid="{47D40390-7399-4923-AEDC-3579A816F142}">
      <text>
        <r>
          <rPr>
            <b/>
            <sz val="9"/>
            <color indexed="81"/>
            <rFont val="Tahoma"/>
            <family val="2"/>
          </rPr>
          <t>Becky Dzingeleski:</t>
        </r>
        <r>
          <rPr>
            <sz val="9"/>
            <color indexed="81"/>
            <rFont val="Tahoma"/>
            <family val="2"/>
          </rPr>
          <t xml:space="preserve">
Per FOD is a new Unit.  Contributions began in 2018</t>
        </r>
      </text>
    </comment>
    <comment ref="LGL19" authorId="0" shapeId="0" xr:uid="{55E2EC63-BF1E-41AC-895E-190EBD6D1193}">
      <text>
        <r>
          <rPr>
            <b/>
            <sz val="9"/>
            <color indexed="81"/>
            <rFont val="Tahoma"/>
            <family val="2"/>
          </rPr>
          <t>Becky Dzingeleski:</t>
        </r>
        <r>
          <rPr>
            <sz val="9"/>
            <color indexed="81"/>
            <rFont val="Tahoma"/>
            <family val="2"/>
          </rPr>
          <t xml:space="preserve">
Per FOD is a new Unit.  Contributions began in 2018</t>
        </r>
      </text>
    </comment>
    <comment ref="LGP19" authorId="0" shapeId="0" xr:uid="{872A4E5D-6C6A-4122-8988-87347F21FB9A}">
      <text>
        <r>
          <rPr>
            <b/>
            <sz val="9"/>
            <color indexed="81"/>
            <rFont val="Tahoma"/>
            <family val="2"/>
          </rPr>
          <t>Becky Dzingeleski:</t>
        </r>
        <r>
          <rPr>
            <sz val="9"/>
            <color indexed="81"/>
            <rFont val="Tahoma"/>
            <family val="2"/>
          </rPr>
          <t xml:space="preserve">
Per FOD is a new Unit.  Contributions began in 2018</t>
        </r>
      </text>
    </comment>
    <comment ref="LGT19" authorId="0" shapeId="0" xr:uid="{62B6CF1B-897E-42BA-A345-B0E9676F8E4B}">
      <text>
        <r>
          <rPr>
            <b/>
            <sz val="9"/>
            <color indexed="81"/>
            <rFont val="Tahoma"/>
            <family val="2"/>
          </rPr>
          <t>Becky Dzingeleski:</t>
        </r>
        <r>
          <rPr>
            <sz val="9"/>
            <color indexed="81"/>
            <rFont val="Tahoma"/>
            <family val="2"/>
          </rPr>
          <t xml:space="preserve">
Per FOD is a new Unit.  Contributions began in 2018</t>
        </r>
      </text>
    </comment>
    <comment ref="LGX19" authorId="0" shapeId="0" xr:uid="{BCD58238-9D84-422A-B165-438428039A0C}">
      <text>
        <r>
          <rPr>
            <b/>
            <sz val="9"/>
            <color indexed="81"/>
            <rFont val="Tahoma"/>
            <family val="2"/>
          </rPr>
          <t>Becky Dzingeleski:</t>
        </r>
        <r>
          <rPr>
            <sz val="9"/>
            <color indexed="81"/>
            <rFont val="Tahoma"/>
            <family val="2"/>
          </rPr>
          <t xml:space="preserve">
Per FOD is a new Unit.  Contributions began in 2018</t>
        </r>
      </text>
    </comment>
    <comment ref="LHB19" authorId="0" shapeId="0" xr:uid="{7F0E12B5-86A3-48DF-9722-F8D0736CB5FC}">
      <text>
        <r>
          <rPr>
            <b/>
            <sz val="9"/>
            <color indexed="81"/>
            <rFont val="Tahoma"/>
            <family val="2"/>
          </rPr>
          <t>Becky Dzingeleski:</t>
        </r>
        <r>
          <rPr>
            <sz val="9"/>
            <color indexed="81"/>
            <rFont val="Tahoma"/>
            <family val="2"/>
          </rPr>
          <t xml:space="preserve">
Per FOD is a new Unit.  Contributions began in 2018</t>
        </r>
      </text>
    </comment>
    <comment ref="LHF19" authorId="0" shapeId="0" xr:uid="{C9D5CE2E-E32F-4F0E-BF61-93679FCE3C4E}">
      <text>
        <r>
          <rPr>
            <b/>
            <sz val="9"/>
            <color indexed="81"/>
            <rFont val="Tahoma"/>
            <family val="2"/>
          </rPr>
          <t>Becky Dzingeleski:</t>
        </r>
        <r>
          <rPr>
            <sz val="9"/>
            <color indexed="81"/>
            <rFont val="Tahoma"/>
            <family val="2"/>
          </rPr>
          <t xml:space="preserve">
Per FOD is a new Unit.  Contributions began in 2018</t>
        </r>
      </text>
    </comment>
    <comment ref="LHJ19" authorId="0" shapeId="0" xr:uid="{9F9BAE75-79BA-4457-B9B2-F75E84E16BAF}">
      <text>
        <r>
          <rPr>
            <b/>
            <sz val="9"/>
            <color indexed="81"/>
            <rFont val="Tahoma"/>
            <family val="2"/>
          </rPr>
          <t>Becky Dzingeleski:</t>
        </r>
        <r>
          <rPr>
            <sz val="9"/>
            <color indexed="81"/>
            <rFont val="Tahoma"/>
            <family val="2"/>
          </rPr>
          <t xml:space="preserve">
Per FOD is a new Unit.  Contributions began in 2018</t>
        </r>
      </text>
    </comment>
    <comment ref="LHN19" authorId="0" shapeId="0" xr:uid="{AB40FC99-6FD6-48E8-8451-02F112094221}">
      <text>
        <r>
          <rPr>
            <b/>
            <sz val="9"/>
            <color indexed="81"/>
            <rFont val="Tahoma"/>
            <family val="2"/>
          </rPr>
          <t>Becky Dzingeleski:</t>
        </r>
        <r>
          <rPr>
            <sz val="9"/>
            <color indexed="81"/>
            <rFont val="Tahoma"/>
            <family val="2"/>
          </rPr>
          <t xml:space="preserve">
Per FOD is a new Unit.  Contributions began in 2018</t>
        </r>
      </text>
    </comment>
    <comment ref="LHR19" authorId="0" shapeId="0" xr:uid="{C6207C57-32F6-43F1-8CB4-27E8ACC5E8AD}">
      <text>
        <r>
          <rPr>
            <b/>
            <sz val="9"/>
            <color indexed="81"/>
            <rFont val="Tahoma"/>
            <family val="2"/>
          </rPr>
          <t>Becky Dzingeleski:</t>
        </r>
        <r>
          <rPr>
            <sz val="9"/>
            <color indexed="81"/>
            <rFont val="Tahoma"/>
            <family val="2"/>
          </rPr>
          <t xml:space="preserve">
Per FOD is a new Unit.  Contributions began in 2018</t>
        </r>
      </text>
    </comment>
    <comment ref="LHV19" authorId="0" shapeId="0" xr:uid="{BC817B4F-F82C-41A8-AB6E-55EF4F0E2FF9}">
      <text>
        <r>
          <rPr>
            <b/>
            <sz val="9"/>
            <color indexed="81"/>
            <rFont val="Tahoma"/>
            <family val="2"/>
          </rPr>
          <t>Becky Dzingeleski:</t>
        </r>
        <r>
          <rPr>
            <sz val="9"/>
            <color indexed="81"/>
            <rFont val="Tahoma"/>
            <family val="2"/>
          </rPr>
          <t xml:space="preserve">
Per FOD is a new Unit.  Contributions began in 2018</t>
        </r>
      </text>
    </comment>
    <comment ref="LHZ19" authorId="0" shapeId="0" xr:uid="{CC029E94-4DAD-4A7E-A942-DCB161C0B8EB}">
      <text>
        <r>
          <rPr>
            <b/>
            <sz val="9"/>
            <color indexed="81"/>
            <rFont val="Tahoma"/>
            <family val="2"/>
          </rPr>
          <t>Becky Dzingeleski:</t>
        </r>
        <r>
          <rPr>
            <sz val="9"/>
            <color indexed="81"/>
            <rFont val="Tahoma"/>
            <family val="2"/>
          </rPr>
          <t xml:space="preserve">
Per FOD is a new Unit.  Contributions began in 2018</t>
        </r>
      </text>
    </comment>
    <comment ref="LID19" authorId="0" shapeId="0" xr:uid="{7D681045-CDDA-4917-81E9-93D185A7EA8C}">
      <text>
        <r>
          <rPr>
            <b/>
            <sz val="9"/>
            <color indexed="81"/>
            <rFont val="Tahoma"/>
            <family val="2"/>
          </rPr>
          <t>Becky Dzingeleski:</t>
        </r>
        <r>
          <rPr>
            <sz val="9"/>
            <color indexed="81"/>
            <rFont val="Tahoma"/>
            <family val="2"/>
          </rPr>
          <t xml:space="preserve">
Per FOD is a new Unit.  Contributions began in 2018</t>
        </r>
      </text>
    </comment>
    <comment ref="LIH19" authorId="0" shapeId="0" xr:uid="{2000D65E-3F86-4D16-9333-E1643454B001}">
      <text>
        <r>
          <rPr>
            <b/>
            <sz val="9"/>
            <color indexed="81"/>
            <rFont val="Tahoma"/>
            <family val="2"/>
          </rPr>
          <t>Becky Dzingeleski:</t>
        </r>
        <r>
          <rPr>
            <sz val="9"/>
            <color indexed="81"/>
            <rFont val="Tahoma"/>
            <family val="2"/>
          </rPr>
          <t xml:space="preserve">
Per FOD is a new Unit.  Contributions began in 2018</t>
        </r>
      </text>
    </comment>
    <comment ref="LIL19" authorId="0" shapeId="0" xr:uid="{430003E4-A883-4852-9CE8-9829682D7D76}">
      <text>
        <r>
          <rPr>
            <b/>
            <sz val="9"/>
            <color indexed="81"/>
            <rFont val="Tahoma"/>
            <family val="2"/>
          </rPr>
          <t>Becky Dzingeleski:</t>
        </r>
        <r>
          <rPr>
            <sz val="9"/>
            <color indexed="81"/>
            <rFont val="Tahoma"/>
            <family val="2"/>
          </rPr>
          <t xml:space="preserve">
Per FOD is a new Unit.  Contributions began in 2018</t>
        </r>
      </text>
    </comment>
    <comment ref="LIP19" authorId="0" shapeId="0" xr:uid="{D7EA279C-C3E9-4C82-8A64-CD13C7C4F237}">
      <text>
        <r>
          <rPr>
            <b/>
            <sz val="9"/>
            <color indexed="81"/>
            <rFont val="Tahoma"/>
            <family val="2"/>
          </rPr>
          <t>Becky Dzingeleski:</t>
        </r>
        <r>
          <rPr>
            <sz val="9"/>
            <color indexed="81"/>
            <rFont val="Tahoma"/>
            <family val="2"/>
          </rPr>
          <t xml:space="preserve">
Per FOD is a new Unit.  Contributions began in 2018</t>
        </r>
      </text>
    </comment>
    <comment ref="LIT19" authorId="0" shapeId="0" xr:uid="{414636F9-6EA7-4269-8059-5E11B98E3CA7}">
      <text>
        <r>
          <rPr>
            <b/>
            <sz val="9"/>
            <color indexed="81"/>
            <rFont val="Tahoma"/>
            <family val="2"/>
          </rPr>
          <t>Becky Dzingeleski:</t>
        </r>
        <r>
          <rPr>
            <sz val="9"/>
            <color indexed="81"/>
            <rFont val="Tahoma"/>
            <family val="2"/>
          </rPr>
          <t xml:space="preserve">
Per FOD is a new Unit.  Contributions began in 2018</t>
        </r>
      </text>
    </comment>
    <comment ref="LIX19" authorId="0" shapeId="0" xr:uid="{D68E2164-9249-40F7-B945-DD3AB5ED4B24}">
      <text>
        <r>
          <rPr>
            <b/>
            <sz val="9"/>
            <color indexed="81"/>
            <rFont val="Tahoma"/>
            <family val="2"/>
          </rPr>
          <t>Becky Dzingeleski:</t>
        </r>
        <r>
          <rPr>
            <sz val="9"/>
            <color indexed="81"/>
            <rFont val="Tahoma"/>
            <family val="2"/>
          </rPr>
          <t xml:space="preserve">
Per FOD is a new Unit.  Contributions began in 2018</t>
        </r>
      </text>
    </comment>
    <comment ref="LJB19" authorId="0" shapeId="0" xr:uid="{9469869F-B432-44D4-991B-E890593FE053}">
      <text>
        <r>
          <rPr>
            <b/>
            <sz val="9"/>
            <color indexed="81"/>
            <rFont val="Tahoma"/>
            <family val="2"/>
          </rPr>
          <t>Becky Dzingeleski:</t>
        </r>
        <r>
          <rPr>
            <sz val="9"/>
            <color indexed="81"/>
            <rFont val="Tahoma"/>
            <family val="2"/>
          </rPr>
          <t xml:space="preserve">
Per FOD is a new Unit.  Contributions began in 2018</t>
        </r>
      </text>
    </comment>
    <comment ref="LJF19" authorId="0" shapeId="0" xr:uid="{91D23EBF-A2D8-44EF-BD01-E7ED34E75287}">
      <text>
        <r>
          <rPr>
            <b/>
            <sz val="9"/>
            <color indexed="81"/>
            <rFont val="Tahoma"/>
            <family val="2"/>
          </rPr>
          <t>Becky Dzingeleski:</t>
        </r>
        <r>
          <rPr>
            <sz val="9"/>
            <color indexed="81"/>
            <rFont val="Tahoma"/>
            <family val="2"/>
          </rPr>
          <t xml:space="preserve">
Per FOD is a new Unit.  Contributions began in 2018</t>
        </r>
      </text>
    </comment>
    <comment ref="LJJ19" authorId="0" shapeId="0" xr:uid="{6EBF513A-CFBD-48AA-8887-19B30A77599B}">
      <text>
        <r>
          <rPr>
            <b/>
            <sz val="9"/>
            <color indexed="81"/>
            <rFont val="Tahoma"/>
            <family val="2"/>
          </rPr>
          <t>Becky Dzingeleski:</t>
        </r>
        <r>
          <rPr>
            <sz val="9"/>
            <color indexed="81"/>
            <rFont val="Tahoma"/>
            <family val="2"/>
          </rPr>
          <t xml:space="preserve">
Per FOD is a new Unit.  Contributions began in 2018</t>
        </r>
      </text>
    </comment>
    <comment ref="LJN19" authorId="0" shapeId="0" xr:uid="{A9A33C3E-6284-4AA0-8A27-2620790725A5}">
      <text>
        <r>
          <rPr>
            <b/>
            <sz val="9"/>
            <color indexed="81"/>
            <rFont val="Tahoma"/>
            <family val="2"/>
          </rPr>
          <t>Becky Dzingeleski:</t>
        </r>
        <r>
          <rPr>
            <sz val="9"/>
            <color indexed="81"/>
            <rFont val="Tahoma"/>
            <family val="2"/>
          </rPr>
          <t xml:space="preserve">
Per FOD is a new Unit.  Contributions began in 2018</t>
        </r>
      </text>
    </comment>
    <comment ref="LJR19" authorId="0" shapeId="0" xr:uid="{EFC48A87-0F66-4DD1-B1C1-2071B67117D8}">
      <text>
        <r>
          <rPr>
            <b/>
            <sz val="9"/>
            <color indexed="81"/>
            <rFont val="Tahoma"/>
            <family val="2"/>
          </rPr>
          <t>Becky Dzingeleski:</t>
        </r>
        <r>
          <rPr>
            <sz val="9"/>
            <color indexed="81"/>
            <rFont val="Tahoma"/>
            <family val="2"/>
          </rPr>
          <t xml:space="preserve">
Per FOD is a new Unit.  Contributions began in 2018</t>
        </r>
      </text>
    </comment>
    <comment ref="LJV19" authorId="0" shapeId="0" xr:uid="{8DF7BD1B-C925-4F0C-8B79-C71FFCA541B6}">
      <text>
        <r>
          <rPr>
            <b/>
            <sz val="9"/>
            <color indexed="81"/>
            <rFont val="Tahoma"/>
            <family val="2"/>
          </rPr>
          <t>Becky Dzingeleski:</t>
        </r>
        <r>
          <rPr>
            <sz val="9"/>
            <color indexed="81"/>
            <rFont val="Tahoma"/>
            <family val="2"/>
          </rPr>
          <t xml:space="preserve">
Per FOD is a new Unit.  Contributions began in 2018</t>
        </r>
      </text>
    </comment>
    <comment ref="LJZ19" authorId="0" shapeId="0" xr:uid="{392851D4-F0B8-4FD9-83C7-43D079FEB62B}">
      <text>
        <r>
          <rPr>
            <b/>
            <sz val="9"/>
            <color indexed="81"/>
            <rFont val="Tahoma"/>
            <family val="2"/>
          </rPr>
          <t>Becky Dzingeleski:</t>
        </r>
        <r>
          <rPr>
            <sz val="9"/>
            <color indexed="81"/>
            <rFont val="Tahoma"/>
            <family val="2"/>
          </rPr>
          <t xml:space="preserve">
Per FOD is a new Unit.  Contributions began in 2018</t>
        </r>
      </text>
    </comment>
    <comment ref="LKD19" authorId="0" shapeId="0" xr:uid="{2D27E230-3BDB-4D9E-AD49-78D238264C53}">
      <text>
        <r>
          <rPr>
            <b/>
            <sz val="9"/>
            <color indexed="81"/>
            <rFont val="Tahoma"/>
            <family val="2"/>
          </rPr>
          <t>Becky Dzingeleski:</t>
        </r>
        <r>
          <rPr>
            <sz val="9"/>
            <color indexed="81"/>
            <rFont val="Tahoma"/>
            <family val="2"/>
          </rPr>
          <t xml:space="preserve">
Per FOD is a new Unit.  Contributions began in 2018</t>
        </r>
      </text>
    </comment>
    <comment ref="LKH19" authorId="0" shapeId="0" xr:uid="{6E911C98-F9B0-4A34-90D5-300BB8B87035}">
      <text>
        <r>
          <rPr>
            <b/>
            <sz val="9"/>
            <color indexed="81"/>
            <rFont val="Tahoma"/>
            <family val="2"/>
          </rPr>
          <t>Becky Dzingeleski:</t>
        </r>
        <r>
          <rPr>
            <sz val="9"/>
            <color indexed="81"/>
            <rFont val="Tahoma"/>
            <family val="2"/>
          </rPr>
          <t xml:space="preserve">
Per FOD is a new Unit.  Contributions began in 2018</t>
        </r>
      </text>
    </comment>
    <comment ref="LKL19" authorId="0" shapeId="0" xr:uid="{00754ABA-C7B4-47F5-86A2-100C24ABBD88}">
      <text>
        <r>
          <rPr>
            <b/>
            <sz val="9"/>
            <color indexed="81"/>
            <rFont val="Tahoma"/>
            <family val="2"/>
          </rPr>
          <t>Becky Dzingeleski:</t>
        </r>
        <r>
          <rPr>
            <sz val="9"/>
            <color indexed="81"/>
            <rFont val="Tahoma"/>
            <family val="2"/>
          </rPr>
          <t xml:space="preserve">
Per FOD is a new Unit.  Contributions began in 2018</t>
        </r>
      </text>
    </comment>
    <comment ref="LKP19" authorId="0" shapeId="0" xr:uid="{199EB0D5-A25E-40A2-88D0-E29D27A68863}">
      <text>
        <r>
          <rPr>
            <b/>
            <sz val="9"/>
            <color indexed="81"/>
            <rFont val="Tahoma"/>
            <family val="2"/>
          </rPr>
          <t>Becky Dzingeleski:</t>
        </r>
        <r>
          <rPr>
            <sz val="9"/>
            <color indexed="81"/>
            <rFont val="Tahoma"/>
            <family val="2"/>
          </rPr>
          <t xml:space="preserve">
Per FOD is a new Unit.  Contributions began in 2018</t>
        </r>
      </text>
    </comment>
    <comment ref="LKT19" authorId="0" shapeId="0" xr:uid="{68B110CA-1AE8-4721-84B2-211E5DC796C8}">
      <text>
        <r>
          <rPr>
            <b/>
            <sz val="9"/>
            <color indexed="81"/>
            <rFont val="Tahoma"/>
            <family val="2"/>
          </rPr>
          <t>Becky Dzingeleski:</t>
        </r>
        <r>
          <rPr>
            <sz val="9"/>
            <color indexed="81"/>
            <rFont val="Tahoma"/>
            <family val="2"/>
          </rPr>
          <t xml:space="preserve">
Per FOD is a new Unit.  Contributions began in 2018</t>
        </r>
      </text>
    </comment>
    <comment ref="LKX19" authorId="0" shapeId="0" xr:uid="{2E578EDE-19F6-4F46-9FA2-40B26A60E5DA}">
      <text>
        <r>
          <rPr>
            <b/>
            <sz val="9"/>
            <color indexed="81"/>
            <rFont val="Tahoma"/>
            <family val="2"/>
          </rPr>
          <t>Becky Dzingeleski:</t>
        </r>
        <r>
          <rPr>
            <sz val="9"/>
            <color indexed="81"/>
            <rFont val="Tahoma"/>
            <family val="2"/>
          </rPr>
          <t xml:space="preserve">
Per FOD is a new Unit.  Contributions began in 2018</t>
        </r>
      </text>
    </comment>
    <comment ref="LLB19" authorId="0" shapeId="0" xr:uid="{7A8D736A-08E4-43EC-9C2E-22E999405A12}">
      <text>
        <r>
          <rPr>
            <b/>
            <sz val="9"/>
            <color indexed="81"/>
            <rFont val="Tahoma"/>
            <family val="2"/>
          </rPr>
          <t>Becky Dzingeleski:</t>
        </r>
        <r>
          <rPr>
            <sz val="9"/>
            <color indexed="81"/>
            <rFont val="Tahoma"/>
            <family val="2"/>
          </rPr>
          <t xml:space="preserve">
Per FOD is a new Unit.  Contributions began in 2018</t>
        </r>
      </text>
    </comment>
    <comment ref="LLF19" authorId="0" shapeId="0" xr:uid="{BD2C63A6-D588-43B6-9673-8442D2AA48FA}">
      <text>
        <r>
          <rPr>
            <b/>
            <sz val="9"/>
            <color indexed="81"/>
            <rFont val="Tahoma"/>
            <family val="2"/>
          </rPr>
          <t>Becky Dzingeleski:</t>
        </r>
        <r>
          <rPr>
            <sz val="9"/>
            <color indexed="81"/>
            <rFont val="Tahoma"/>
            <family val="2"/>
          </rPr>
          <t xml:space="preserve">
Per FOD is a new Unit.  Contributions began in 2018</t>
        </r>
      </text>
    </comment>
    <comment ref="LLJ19" authorId="0" shapeId="0" xr:uid="{0893598A-AC37-4632-AD8F-74CF26F484AE}">
      <text>
        <r>
          <rPr>
            <b/>
            <sz val="9"/>
            <color indexed="81"/>
            <rFont val="Tahoma"/>
            <family val="2"/>
          </rPr>
          <t>Becky Dzingeleski:</t>
        </r>
        <r>
          <rPr>
            <sz val="9"/>
            <color indexed="81"/>
            <rFont val="Tahoma"/>
            <family val="2"/>
          </rPr>
          <t xml:space="preserve">
Per FOD is a new Unit.  Contributions began in 2018</t>
        </r>
      </text>
    </comment>
    <comment ref="LLN19" authorId="0" shapeId="0" xr:uid="{83C335BD-6ECF-44AD-A4F0-57C387AAD231}">
      <text>
        <r>
          <rPr>
            <b/>
            <sz val="9"/>
            <color indexed="81"/>
            <rFont val="Tahoma"/>
            <family val="2"/>
          </rPr>
          <t>Becky Dzingeleski:</t>
        </r>
        <r>
          <rPr>
            <sz val="9"/>
            <color indexed="81"/>
            <rFont val="Tahoma"/>
            <family val="2"/>
          </rPr>
          <t xml:space="preserve">
Per FOD is a new Unit.  Contributions began in 2018</t>
        </r>
      </text>
    </comment>
    <comment ref="LLR19" authorId="0" shapeId="0" xr:uid="{2DD0B39C-26A4-4182-BBEF-A89E035A3528}">
      <text>
        <r>
          <rPr>
            <b/>
            <sz val="9"/>
            <color indexed="81"/>
            <rFont val="Tahoma"/>
            <family val="2"/>
          </rPr>
          <t>Becky Dzingeleski:</t>
        </r>
        <r>
          <rPr>
            <sz val="9"/>
            <color indexed="81"/>
            <rFont val="Tahoma"/>
            <family val="2"/>
          </rPr>
          <t xml:space="preserve">
Per FOD is a new Unit.  Contributions began in 2018</t>
        </r>
      </text>
    </comment>
    <comment ref="LLV19" authorId="0" shapeId="0" xr:uid="{E7D28367-A22A-4CD1-AB9F-4B0E04C18FF5}">
      <text>
        <r>
          <rPr>
            <b/>
            <sz val="9"/>
            <color indexed="81"/>
            <rFont val="Tahoma"/>
            <family val="2"/>
          </rPr>
          <t>Becky Dzingeleski:</t>
        </r>
        <r>
          <rPr>
            <sz val="9"/>
            <color indexed="81"/>
            <rFont val="Tahoma"/>
            <family val="2"/>
          </rPr>
          <t xml:space="preserve">
Per FOD is a new Unit.  Contributions began in 2018</t>
        </r>
      </text>
    </comment>
    <comment ref="LLZ19" authorId="0" shapeId="0" xr:uid="{90B950BB-643F-4F70-928E-095A1FA47969}">
      <text>
        <r>
          <rPr>
            <b/>
            <sz val="9"/>
            <color indexed="81"/>
            <rFont val="Tahoma"/>
            <family val="2"/>
          </rPr>
          <t>Becky Dzingeleski:</t>
        </r>
        <r>
          <rPr>
            <sz val="9"/>
            <color indexed="81"/>
            <rFont val="Tahoma"/>
            <family val="2"/>
          </rPr>
          <t xml:space="preserve">
Per FOD is a new Unit.  Contributions began in 2018</t>
        </r>
      </text>
    </comment>
    <comment ref="LMD19" authorId="0" shapeId="0" xr:uid="{1FB423DC-4ACF-4BE5-BB20-734DCEC91843}">
      <text>
        <r>
          <rPr>
            <b/>
            <sz val="9"/>
            <color indexed="81"/>
            <rFont val="Tahoma"/>
            <family val="2"/>
          </rPr>
          <t>Becky Dzingeleski:</t>
        </r>
        <r>
          <rPr>
            <sz val="9"/>
            <color indexed="81"/>
            <rFont val="Tahoma"/>
            <family val="2"/>
          </rPr>
          <t xml:space="preserve">
Per FOD is a new Unit.  Contributions began in 2018</t>
        </r>
      </text>
    </comment>
    <comment ref="LMH19" authorId="0" shapeId="0" xr:uid="{85E57E4F-1D32-443A-8EFC-8DBB82780314}">
      <text>
        <r>
          <rPr>
            <b/>
            <sz val="9"/>
            <color indexed="81"/>
            <rFont val="Tahoma"/>
            <family val="2"/>
          </rPr>
          <t>Becky Dzingeleski:</t>
        </r>
        <r>
          <rPr>
            <sz val="9"/>
            <color indexed="81"/>
            <rFont val="Tahoma"/>
            <family val="2"/>
          </rPr>
          <t xml:space="preserve">
Per FOD is a new Unit.  Contributions began in 2018</t>
        </r>
      </text>
    </comment>
    <comment ref="LML19" authorId="0" shapeId="0" xr:uid="{1AD184C1-944B-4AD8-9E16-AC67A88216F4}">
      <text>
        <r>
          <rPr>
            <b/>
            <sz val="9"/>
            <color indexed="81"/>
            <rFont val="Tahoma"/>
            <family val="2"/>
          </rPr>
          <t>Becky Dzingeleski:</t>
        </r>
        <r>
          <rPr>
            <sz val="9"/>
            <color indexed="81"/>
            <rFont val="Tahoma"/>
            <family val="2"/>
          </rPr>
          <t xml:space="preserve">
Per FOD is a new Unit.  Contributions began in 2018</t>
        </r>
      </text>
    </comment>
    <comment ref="LMP19" authorId="0" shapeId="0" xr:uid="{ABB73D22-4BFC-448A-9CB8-C30A87207576}">
      <text>
        <r>
          <rPr>
            <b/>
            <sz val="9"/>
            <color indexed="81"/>
            <rFont val="Tahoma"/>
            <family val="2"/>
          </rPr>
          <t>Becky Dzingeleski:</t>
        </r>
        <r>
          <rPr>
            <sz val="9"/>
            <color indexed="81"/>
            <rFont val="Tahoma"/>
            <family val="2"/>
          </rPr>
          <t xml:space="preserve">
Per FOD is a new Unit.  Contributions began in 2018</t>
        </r>
      </text>
    </comment>
    <comment ref="LMT19" authorId="0" shapeId="0" xr:uid="{2A451C31-4230-484F-A6CC-B7AFB5889A5F}">
      <text>
        <r>
          <rPr>
            <b/>
            <sz val="9"/>
            <color indexed="81"/>
            <rFont val="Tahoma"/>
            <family val="2"/>
          </rPr>
          <t>Becky Dzingeleski:</t>
        </r>
        <r>
          <rPr>
            <sz val="9"/>
            <color indexed="81"/>
            <rFont val="Tahoma"/>
            <family val="2"/>
          </rPr>
          <t xml:space="preserve">
Per FOD is a new Unit.  Contributions began in 2018</t>
        </r>
      </text>
    </comment>
    <comment ref="LMX19" authorId="0" shapeId="0" xr:uid="{2703B61A-BC5F-4561-BAC2-F36806950E09}">
      <text>
        <r>
          <rPr>
            <b/>
            <sz val="9"/>
            <color indexed="81"/>
            <rFont val="Tahoma"/>
            <family val="2"/>
          </rPr>
          <t>Becky Dzingeleski:</t>
        </r>
        <r>
          <rPr>
            <sz val="9"/>
            <color indexed="81"/>
            <rFont val="Tahoma"/>
            <family val="2"/>
          </rPr>
          <t xml:space="preserve">
Per FOD is a new Unit.  Contributions began in 2018</t>
        </r>
      </text>
    </comment>
    <comment ref="LNB19" authorId="0" shapeId="0" xr:uid="{AAE67F1D-00AE-498A-B5B9-5A2E123E04AE}">
      <text>
        <r>
          <rPr>
            <b/>
            <sz val="9"/>
            <color indexed="81"/>
            <rFont val="Tahoma"/>
            <family val="2"/>
          </rPr>
          <t>Becky Dzingeleski:</t>
        </r>
        <r>
          <rPr>
            <sz val="9"/>
            <color indexed="81"/>
            <rFont val="Tahoma"/>
            <family val="2"/>
          </rPr>
          <t xml:space="preserve">
Per FOD is a new Unit.  Contributions began in 2018</t>
        </r>
      </text>
    </comment>
    <comment ref="LNF19" authorId="0" shapeId="0" xr:uid="{7E28B3B6-EEC9-43D6-A0D1-C7C9E87B1E11}">
      <text>
        <r>
          <rPr>
            <b/>
            <sz val="9"/>
            <color indexed="81"/>
            <rFont val="Tahoma"/>
            <family val="2"/>
          </rPr>
          <t>Becky Dzingeleski:</t>
        </r>
        <r>
          <rPr>
            <sz val="9"/>
            <color indexed="81"/>
            <rFont val="Tahoma"/>
            <family val="2"/>
          </rPr>
          <t xml:space="preserve">
Per FOD is a new Unit.  Contributions began in 2018</t>
        </r>
      </text>
    </comment>
    <comment ref="LNJ19" authorId="0" shapeId="0" xr:uid="{2E1FC684-C982-4FEF-933C-57770C072A94}">
      <text>
        <r>
          <rPr>
            <b/>
            <sz val="9"/>
            <color indexed="81"/>
            <rFont val="Tahoma"/>
            <family val="2"/>
          </rPr>
          <t>Becky Dzingeleski:</t>
        </r>
        <r>
          <rPr>
            <sz val="9"/>
            <color indexed="81"/>
            <rFont val="Tahoma"/>
            <family val="2"/>
          </rPr>
          <t xml:space="preserve">
Per FOD is a new Unit.  Contributions began in 2018</t>
        </r>
      </text>
    </comment>
    <comment ref="LNN19" authorId="0" shapeId="0" xr:uid="{6BF7D678-C4A9-4003-A995-021CCDD8D838}">
      <text>
        <r>
          <rPr>
            <b/>
            <sz val="9"/>
            <color indexed="81"/>
            <rFont val="Tahoma"/>
            <family val="2"/>
          </rPr>
          <t>Becky Dzingeleski:</t>
        </r>
        <r>
          <rPr>
            <sz val="9"/>
            <color indexed="81"/>
            <rFont val="Tahoma"/>
            <family val="2"/>
          </rPr>
          <t xml:space="preserve">
Per FOD is a new Unit.  Contributions began in 2018</t>
        </r>
      </text>
    </comment>
    <comment ref="LNR19" authorId="0" shapeId="0" xr:uid="{8C497F83-E383-42F5-BD32-35957CC06584}">
      <text>
        <r>
          <rPr>
            <b/>
            <sz val="9"/>
            <color indexed="81"/>
            <rFont val="Tahoma"/>
            <family val="2"/>
          </rPr>
          <t>Becky Dzingeleski:</t>
        </r>
        <r>
          <rPr>
            <sz val="9"/>
            <color indexed="81"/>
            <rFont val="Tahoma"/>
            <family val="2"/>
          </rPr>
          <t xml:space="preserve">
Per FOD is a new Unit.  Contributions began in 2018</t>
        </r>
      </text>
    </comment>
    <comment ref="LNV19" authorId="0" shapeId="0" xr:uid="{49D5AF27-F6A9-486D-AD02-095B729DD94D}">
      <text>
        <r>
          <rPr>
            <b/>
            <sz val="9"/>
            <color indexed="81"/>
            <rFont val="Tahoma"/>
            <family val="2"/>
          </rPr>
          <t>Becky Dzingeleski:</t>
        </r>
        <r>
          <rPr>
            <sz val="9"/>
            <color indexed="81"/>
            <rFont val="Tahoma"/>
            <family val="2"/>
          </rPr>
          <t xml:space="preserve">
Per FOD is a new Unit.  Contributions began in 2018</t>
        </r>
      </text>
    </comment>
    <comment ref="LNZ19" authorId="0" shapeId="0" xr:uid="{2892D3DF-361A-4CD0-A9C4-4804F8E87321}">
      <text>
        <r>
          <rPr>
            <b/>
            <sz val="9"/>
            <color indexed="81"/>
            <rFont val="Tahoma"/>
            <family val="2"/>
          </rPr>
          <t>Becky Dzingeleski:</t>
        </r>
        <r>
          <rPr>
            <sz val="9"/>
            <color indexed="81"/>
            <rFont val="Tahoma"/>
            <family val="2"/>
          </rPr>
          <t xml:space="preserve">
Per FOD is a new Unit.  Contributions began in 2018</t>
        </r>
      </text>
    </comment>
    <comment ref="LOD19" authorId="0" shapeId="0" xr:uid="{121C686C-D820-4F60-AC22-C942CAE843DE}">
      <text>
        <r>
          <rPr>
            <b/>
            <sz val="9"/>
            <color indexed="81"/>
            <rFont val="Tahoma"/>
            <family val="2"/>
          </rPr>
          <t>Becky Dzingeleski:</t>
        </r>
        <r>
          <rPr>
            <sz val="9"/>
            <color indexed="81"/>
            <rFont val="Tahoma"/>
            <family val="2"/>
          </rPr>
          <t xml:space="preserve">
Per FOD is a new Unit.  Contributions began in 2018</t>
        </r>
      </text>
    </comment>
    <comment ref="LOH19" authorId="0" shapeId="0" xr:uid="{3ADF724C-48A4-4592-B5B3-359932F014C1}">
      <text>
        <r>
          <rPr>
            <b/>
            <sz val="9"/>
            <color indexed="81"/>
            <rFont val="Tahoma"/>
            <family val="2"/>
          </rPr>
          <t>Becky Dzingeleski:</t>
        </r>
        <r>
          <rPr>
            <sz val="9"/>
            <color indexed="81"/>
            <rFont val="Tahoma"/>
            <family val="2"/>
          </rPr>
          <t xml:space="preserve">
Per FOD is a new Unit.  Contributions began in 2018</t>
        </r>
      </text>
    </comment>
    <comment ref="LOL19" authorId="0" shapeId="0" xr:uid="{0EE2C383-05D8-41A3-A9BF-F2A7E3840A6E}">
      <text>
        <r>
          <rPr>
            <b/>
            <sz val="9"/>
            <color indexed="81"/>
            <rFont val="Tahoma"/>
            <family val="2"/>
          </rPr>
          <t>Becky Dzingeleski:</t>
        </r>
        <r>
          <rPr>
            <sz val="9"/>
            <color indexed="81"/>
            <rFont val="Tahoma"/>
            <family val="2"/>
          </rPr>
          <t xml:space="preserve">
Per FOD is a new Unit.  Contributions began in 2018</t>
        </r>
      </text>
    </comment>
    <comment ref="LOP19" authorId="0" shapeId="0" xr:uid="{F4BFD0ED-CCC4-46E3-AD93-A92856FE8408}">
      <text>
        <r>
          <rPr>
            <b/>
            <sz val="9"/>
            <color indexed="81"/>
            <rFont val="Tahoma"/>
            <family val="2"/>
          </rPr>
          <t>Becky Dzingeleski:</t>
        </r>
        <r>
          <rPr>
            <sz val="9"/>
            <color indexed="81"/>
            <rFont val="Tahoma"/>
            <family val="2"/>
          </rPr>
          <t xml:space="preserve">
Per FOD is a new Unit.  Contributions began in 2018</t>
        </r>
      </text>
    </comment>
    <comment ref="LOT19" authorId="0" shapeId="0" xr:uid="{C5447AE6-B0C1-471A-8926-B1073B3CBB29}">
      <text>
        <r>
          <rPr>
            <b/>
            <sz val="9"/>
            <color indexed="81"/>
            <rFont val="Tahoma"/>
            <family val="2"/>
          </rPr>
          <t>Becky Dzingeleski:</t>
        </r>
        <r>
          <rPr>
            <sz val="9"/>
            <color indexed="81"/>
            <rFont val="Tahoma"/>
            <family val="2"/>
          </rPr>
          <t xml:space="preserve">
Per FOD is a new Unit.  Contributions began in 2018</t>
        </r>
      </text>
    </comment>
    <comment ref="LOX19" authorId="0" shapeId="0" xr:uid="{1BF1EC85-B60A-4822-80E4-C22F08903FDD}">
      <text>
        <r>
          <rPr>
            <b/>
            <sz val="9"/>
            <color indexed="81"/>
            <rFont val="Tahoma"/>
            <family val="2"/>
          </rPr>
          <t>Becky Dzingeleski:</t>
        </r>
        <r>
          <rPr>
            <sz val="9"/>
            <color indexed="81"/>
            <rFont val="Tahoma"/>
            <family val="2"/>
          </rPr>
          <t xml:space="preserve">
Per FOD is a new Unit.  Contributions began in 2018</t>
        </r>
      </text>
    </comment>
    <comment ref="LPB19" authorId="0" shapeId="0" xr:uid="{D2D0E6A5-5B31-4C6C-B594-E30DD9282C71}">
      <text>
        <r>
          <rPr>
            <b/>
            <sz val="9"/>
            <color indexed="81"/>
            <rFont val="Tahoma"/>
            <family val="2"/>
          </rPr>
          <t>Becky Dzingeleski:</t>
        </r>
        <r>
          <rPr>
            <sz val="9"/>
            <color indexed="81"/>
            <rFont val="Tahoma"/>
            <family val="2"/>
          </rPr>
          <t xml:space="preserve">
Per FOD is a new Unit.  Contributions began in 2018</t>
        </r>
      </text>
    </comment>
    <comment ref="LPF19" authorId="0" shapeId="0" xr:uid="{857E7EC4-98B7-4E9D-AFE4-29CCAE13EE74}">
      <text>
        <r>
          <rPr>
            <b/>
            <sz val="9"/>
            <color indexed="81"/>
            <rFont val="Tahoma"/>
            <family val="2"/>
          </rPr>
          <t>Becky Dzingeleski:</t>
        </r>
        <r>
          <rPr>
            <sz val="9"/>
            <color indexed="81"/>
            <rFont val="Tahoma"/>
            <family val="2"/>
          </rPr>
          <t xml:space="preserve">
Per FOD is a new Unit.  Contributions began in 2018</t>
        </r>
      </text>
    </comment>
    <comment ref="LPJ19" authorId="0" shapeId="0" xr:uid="{E81849C8-816B-46E8-B83D-5537E42598B8}">
      <text>
        <r>
          <rPr>
            <b/>
            <sz val="9"/>
            <color indexed="81"/>
            <rFont val="Tahoma"/>
            <family val="2"/>
          </rPr>
          <t>Becky Dzingeleski:</t>
        </r>
        <r>
          <rPr>
            <sz val="9"/>
            <color indexed="81"/>
            <rFont val="Tahoma"/>
            <family val="2"/>
          </rPr>
          <t xml:space="preserve">
Per FOD is a new Unit.  Contributions began in 2018</t>
        </r>
      </text>
    </comment>
    <comment ref="LPN19" authorId="0" shapeId="0" xr:uid="{F5BE3BCA-4B49-4540-A01D-111526B65E59}">
      <text>
        <r>
          <rPr>
            <b/>
            <sz val="9"/>
            <color indexed="81"/>
            <rFont val="Tahoma"/>
            <family val="2"/>
          </rPr>
          <t>Becky Dzingeleski:</t>
        </r>
        <r>
          <rPr>
            <sz val="9"/>
            <color indexed="81"/>
            <rFont val="Tahoma"/>
            <family val="2"/>
          </rPr>
          <t xml:space="preserve">
Per FOD is a new Unit.  Contributions began in 2018</t>
        </r>
      </text>
    </comment>
    <comment ref="LPR19" authorId="0" shapeId="0" xr:uid="{F05C7C34-7F92-44D0-A570-FAC491481B28}">
      <text>
        <r>
          <rPr>
            <b/>
            <sz val="9"/>
            <color indexed="81"/>
            <rFont val="Tahoma"/>
            <family val="2"/>
          </rPr>
          <t>Becky Dzingeleski:</t>
        </r>
        <r>
          <rPr>
            <sz val="9"/>
            <color indexed="81"/>
            <rFont val="Tahoma"/>
            <family val="2"/>
          </rPr>
          <t xml:space="preserve">
Per FOD is a new Unit.  Contributions began in 2018</t>
        </r>
      </text>
    </comment>
    <comment ref="LPV19" authorId="0" shapeId="0" xr:uid="{724F7256-692D-48F4-AB91-40FB3AAF4065}">
      <text>
        <r>
          <rPr>
            <b/>
            <sz val="9"/>
            <color indexed="81"/>
            <rFont val="Tahoma"/>
            <family val="2"/>
          </rPr>
          <t>Becky Dzingeleski:</t>
        </r>
        <r>
          <rPr>
            <sz val="9"/>
            <color indexed="81"/>
            <rFont val="Tahoma"/>
            <family val="2"/>
          </rPr>
          <t xml:space="preserve">
Per FOD is a new Unit.  Contributions began in 2018</t>
        </r>
      </text>
    </comment>
    <comment ref="LPZ19" authorId="0" shapeId="0" xr:uid="{4302D2E9-66A7-4274-9157-2DDC6F775D12}">
      <text>
        <r>
          <rPr>
            <b/>
            <sz val="9"/>
            <color indexed="81"/>
            <rFont val="Tahoma"/>
            <family val="2"/>
          </rPr>
          <t>Becky Dzingeleski:</t>
        </r>
        <r>
          <rPr>
            <sz val="9"/>
            <color indexed="81"/>
            <rFont val="Tahoma"/>
            <family val="2"/>
          </rPr>
          <t xml:space="preserve">
Per FOD is a new Unit.  Contributions began in 2018</t>
        </r>
      </text>
    </comment>
    <comment ref="LQD19" authorId="0" shapeId="0" xr:uid="{13509DD3-3DA2-48ED-B663-2A7E058ED444}">
      <text>
        <r>
          <rPr>
            <b/>
            <sz val="9"/>
            <color indexed="81"/>
            <rFont val="Tahoma"/>
            <family val="2"/>
          </rPr>
          <t>Becky Dzingeleski:</t>
        </r>
        <r>
          <rPr>
            <sz val="9"/>
            <color indexed="81"/>
            <rFont val="Tahoma"/>
            <family val="2"/>
          </rPr>
          <t xml:space="preserve">
Per FOD is a new Unit.  Contributions began in 2018</t>
        </r>
      </text>
    </comment>
    <comment ref="LQH19" authorId="0" shapeId="0" xr:uid="{62E0E75B-61BE-4F1E-8EE4-70D1F4054FFD}">
      <text>
        <r>
          <rPr>
            <b/>
            <sz val="9"/>
            <color indexed="81"/>
            <rFont val="Tahoma"/>
            <family val="2"/>
          </rPr>
          <t>Becky Dzingeleski:</t>
        </r>
        <r>
          <rPr>
            <sz val="9"/>
            <color indexed="81"/>
            <rFont val="Tahoma"/>
            <family val="2"/>
          </rPr>
          <t xml:space="preserve">
Per FOD is a new Unit.  Contributions began in 2018</t>
        </r>
      </text>
    </comment>
    <comment ref="LQL19" authorId="0" shapeId="0" xr:uid="{BA27073D-AD22-4A81-86A8-E6B95AE38384}">
      <text>
        <r>
          <rPr>
            <b/>
            <sz val="9"/>
            <color indexed="81"/>
            <rFont val="Tahoma"/>
            <family val="2"/>
          </rPr>
          <t>Becky Dzingeleski:</t>
        </r>
        <r>
          <rPr>
            <sz val="9"/>
            <color indexed="81"/>
            <rFont val="Tahoma"/>
            <family val="2"/>
          </rPr>
          <t xml:space="preserve">
Per FOD is a new Unit.  Contributions began in 2018</t>
        </r>
      </text>
    </comment>
    <comment ref="LQP19" authorId="0" shapeId="0" xr:uid="{021AA120-C533-433F-8E7B-BD1EDA698FB3}">
      <text>
        <r>
          <rPr>
            <b/>
            <sz val="9"/>
            <color indexed="81"/>
            <rFont val="Tahoma"/>
            <family val="2"/>
          </rPr>
          <t>Becky Dzingeleski:</t>
        </r>
        <r>
          <rPr>
            <sz val="9"/>
            <color indexed="81"/>
            <rFont val="Tahoma"/>
            <family val="2"/>
          </rPr>
          <t xml:space="preserve">
Per FOD is a new Unit.  Contributions began in 2018</t>
        </r>
      </text>
    </comment>
    <comment ref="LQT19" authorId="0" shapeId="0" xr:uid="{0ACC1DEF-63B3-41C5-807B-D4093161009A}">
      <text>
        <r>
          <rPr>
            <b/>
            <sz val="9"/>
            <color indexed="81"/>
            <rFont val="Tahoma"/>
            <family val="2"/>
          </rPr>
          <t>Becky Dzingeleski:</t>
        </r>
        <r>
          <rPr>
            <sz val="9"/>
            <color indexed="81"/>
            <rFont val="Tahoma"/>
            <family val="2"/>
          </rPr>
          <t xml:space="preserve">
Per FOD is a new Unit.  Contributions began in 2018</t>
        </r>
      </text>
    </comment>
    <comment ref="LQX19" authorId="0" shapeId="0" xr:uid="{28005E89-FC23-419F-8523-684DA8BB0C6A}">
      <text>
        <r>
          <rPr>
            <b/>
            <sz val="9"/>
            <color indexed="81"/>
            <rFont val="Tahoma"/>
            <family val="2"/>
          </rPr>
          <t>Becky Dzingeleski:</t>
        </r>
        <r>
          <rPr>
            <sz val="9"/>
            <color indexed="81"/>
            <rFont val="Tahoma"/>
            <family val="2"/>
          </rPr>
          <t xml:space="preserve">
Per FOD is a new Unit.  Contributions began in 2018</t>
        </r>
      </text>
    </comment>
    <comment ref="LRB19" authorId="0" shapeId="0" xr:uid="{42F2A673-8043-4133-AEC1-BCBAE6DEE3B8}">
      <text>
        <r>
          <rPr>
            <b/>
            <sz val="9"/>
            <color indexed="81"/>
            <rFont val="Tahoma"/>
            <family val="2"/>
          </rPr>
          <t>Becky Dzingeleski:</t>
        </r>
        <r>
          <rPr>
            <sz val="9"/>
            <color indexed="81"/>
            <rFont val="Tahoma"/>
            <family val="2"/>
          </rPr>
          <t xml:space="preserve">
Per FOD is a new Unit.  Contributions began in 2018</t>
        </r>
      </text>
    </comment>
    <comment ref="LRF19" authorId="0" shapeId="0" xr:uid="{7EFB9914-3463-489C-939A-53E029283C41}">
      <text>
        <r>
          <rPr>
            <b/>
            <sz val="9"/>
            <color indexed="81"/>
            <rFont val="Tahoma"/>
            <family val="2"/>
          </rPr>
          <t>Becky Dzingeleski:</t>
        </r>
        <r>
          <rPr>
            <sz val="9"/>
            <color indexed="81"/>
            <rFont val="Tahoma"/>
            <family val="2"/>
          </rPr>
          <t xml:space="preserve">
Per FOD is a new Unit.  Contributions began in 2018</t>
        </r>
      </text>
    </comment>
    <comment ref="LRJ19" authorId="0" shapeId="0" xr:uid="{4D85944D-8587-4260-AEEA-042DF0B7A8E6}">
      <text>
        <r>
          <rPr>
            <b/>
            <sz val="9"/>
            <color indexed="81"/>
            <rFont val="Tahoma"/>
            <family val="2"/>
          </rPr>
          <t>Becky Dzingeleski:</t>
        </r>
        <r>
          <rPr>
            <sz val="9"/>
            <color indexed="81"/>
            <rFont val="Tahoma"/>
            <family val="2"/>
          </rPr>
          <t xml:space="preserve">
Per FOD is a new Unit.  Contributions began in 2018</t>
        </r>
      </text>
    </comment>
    <comment ref="LRN19" authorId="0" shapeId="0" xr:uid="{1D267F24-1229-4773-885A-E09BA00AA3FF}">
      <text>
        <r>
          <rPr>
            <b/>
            <sz val="9"/>
            <color indexed="81"/>
            <rFont val="Tahoma"/>
            <family val="2"/>
          </rPr>
          <t>Becky Dzingeleski:</t>
        </r>
        <r>
          <rPr>
            <sz val="9"/>
            <color indexed="81"/>
            <rFont val="Tahoma"/>
            <family val="2"/>
          </rPr>
          <t xml:space="preserve">
Per FOD is a new Unit.  Contributions began in 2018</t>
        </r>
      </text>
    </comment>
    <comment ref="LRR19" authorId="0" shapeId="0" xr:uid="{13CBBAB9-BAF3-4E17-9DAC-24372B6E4AB7}">
      <text>
        <r>
          <rPr>
            <b/>
            <sz val="9"/>
            <color indexed="81"/>
            <rFont val="Tahoma"/>
            <family val="2"/>
          </rPr>
          <t>Becky Dzingeleski:</t>
        </r>
        <r>
          <rPr>
            <sz val="9"/>
            <color indexed="81"/>
            <rFont val="Tahoma"/>
            <family val="2"/>
          </rPr>
          <t xml:space="preserve">
Per FOD is a new Unit.  Contributions began in 2018</t>
        </r>
      </text>
    </comment>
    <comment ref="LRV19" authorId="0" shapeId="0" xr:uid="{35D21AEF-D344-46BD-B086-803ECAFE3BD8}">
      <text>
        <r>
          <rPr>
            <b/>
            <sz val="9"/>
            <color indexed="81"/>
            <rFont val="Tahoma"/>
            <family val="2"/>
          </rPr>
          <t>Becky Dzingeleski:</t>
        </r>
        <r>
          <rPr>
            <sz val="9"/>
            <color indexed="81"/>
            <rFont val="Tahoma"/>
            <family val="2"/>
          </rPr>
          <t xml:space="preserve">
Per FOD is a new Unit.  Contributions began in 2018</t>
        </r>
      </text>
    </comment>
    <comment ref="LRZ19" authorId="0" shapeId="0" xr:uid="{AF6E6C03-AFAE-4E4C-944C-52106E4DD720}">
      <text>
        <r>
          <rPr>
            <b/>
            <sz val="9"/>
            <color indexed="81"/>
            <rFont val="Tahoma"/>
            <family val="2"/>
          </rPr>
          <t>Becky Dzingeleski:</t>
        </r>
        <r>
          <rPr>
            <sz val="9"/>
            <color indexed="81"/>
            <rFont val="Tahoma"/>
            <family val="2"/>
          </rPr>
          <t xml:space="preserve">
Per FOD is a new Unit.  Contributions began in 2018</t>
        </r>
      </text>
    </comment>
    <comment ref="LSD19" authorId="0" shapeId="0" xr:uid="{A0E551EA-C984-48FF-A6DC-B1442B1AD345}">
      <text>
        <r>
          <rPr>
            <b/>
            <sz val="9"/>
            <color indexed="81"/>
            <rFont val="Tahoma"/>
            <family val="2"/>
          </rPr>
          <t>Becky Dzingeleski:</t>
        </r>
        <r>
          <rPr>
            <sz val="9"/>
            <color indexed="81"/>
            <rFont val="Tahoma"/>
            <family val="2"/>
          </rPr>
          <t xml:space="preserve">
Per FOD is a new Unit.  Contributions began in 2018</t>
        </r>
      </text>
    </comment>
    <comment ref="LSH19" authorId="0" shapeId="0" xr:uid="{D32D579D-D18F-42A2-B8F8-74D872742434}">
      <text>
        <r>
          <rPr>
            <b/>
            <sz val="9"/>
            <color indexed="81"/>
            <rFont val="Tahoma"/>
            <family val="2"/>
          </rPr>
          <t>Becky Dzingeleski:</t>
        </r>
        <r>
          <rPr>
            <sz val="9"/>
            <color indexed="81"/>
            <rFont val="Tahoma"/>
            <family val="2"/>
          </rPr>
          <t xml:space="preserve">
Per FOD is a new Unit.  Contributions began in 2018</t>
        </r>
      </text>
    </comment>
    <comment ref="LSL19" authorId="0" shapeId="0" xr:uid="{3DDB6613-A33E-4798-9ABC-CAC000445105}">
      <text>
        <r>
          <rPr>
            <b/>
            <sz val="9"/>
            <color indexed="81"/>
            <rFont val="Tahoma"/>
            <family val="2"/>
          </rPr>
          <t>Becky Dzingeleski:</t>
        </r>
        <r>
          <rPr>
            <sz val="9"/>
            <color indexed="81"/>
            <rFont val="Tahoma"/>
            <family val="2"/>
          </rPr>
          <t xml:space="preserve">
Per FOD is a new Unit.  Contributions began in 2018</t>
        </r>
      </text>
    </comment>
    <comment ref="LSP19" authorId="0" shapeId="0" xr:uid="{4D38B3CD-BA71-4863-8453-D5DA3E74DE21}">
      <text>
        <r>
          <rPr>
            <b/>
            <sz val="9"/>
            <color indexed="81"/>
            <rFont val="Tahoma"/>
            <family val="2"/>
          </rPr>
          <t>Becky Dzingeleski:</t>
        </r>
        <r>
          <rPr>
            <sz val="9"/>
            <color indexed="81"/>
            <rFont val="Tahoma"/>
            <family val="2"/>
          </rPr>
          <t xml:space="preserve">
Per FOD is a new Unit.  Contributions began in 2018</t>
        </r>
      </text>
    </comment>
    <comment ref="LST19" authorId="0" shapeId="0" xr:uid="{B5BFCB98-4995-4FA7-80E3-E857DB5C2245}">
      <text>
        <r>
          <rPr>
            <b/>
            <sz val="9"/>
            <color indexed="81"/>
            <rFont val="Tahoma"/>
            <family val="2"/>
          </rPr>
          <t>Becky Dzingeleski:</t>
        </r>
        <r>
          <rPr>
            <sz val="9"/>
            <color indexed="81"/>
            <rFont val="Tahoma"/>
            <family val="2"/>
          </rPr>
          <t xml:space="preserve">
Per FOD is a new Unit.  Contributions began in 2018</t>
        </r>
      </text>
    </comment>
    <comment ref="LSX19" authorId="0" shapeId="0" xr:uid="{A98E2B1D-BC5D-4B4A-891A-F40C860A4730}">
      <text>
        <r>
          <rPr>
            <b/>
            <sz val="9"/>
            <color indexed="81"/>
            <rFont val="Tahoma"/>
            <family val="2"/>
          </rPr>
          <t>Becky Dzingeleski:</t>
        </r>
        <r>
          <rPr>
            <sz val="9"/>
            <color indexed="81"/>
            <rFont val="Tahoma"/>
            <family val="2"/>
          </rPr>
          <t xml:space="preserve">
Per FOD is a new Unit.  Contributions began in 2018</t>
        </r>
      </text>
    </comment>
    <comment ref="LTB19" authorId="0" shapeId="0" xr:uid="{675F410B-25C1-4476-B323-1F90311E8A3F}">
      <text>
        <r>
          <rPr>
            <b/>
            <sz val="9"/>
            <color indexed="81"/>
            <rFont val="Tahoma"/>
            <family val="2"/>
          </rPr>
          <t>Becky Dzingeleski:</t>
        </r>
        <r>
          <rPr>
            <sz val="9"/>
            <color indexed="81"/>
            <rFont val="Tahoma"/>
            <family val="2"/>
          </rPr>
          <t xml:space="preserve">
Per FOD is a new Unit.  Contributions began in 2018</t>
        </r>
      </text>
    </comment>
    <comment ref="LTF19" authorId="0" shapeId="0" xr:uid="{14A91FC6-7F75-43A5-8141-3BE02B0D287F}">
      <text>
        <r>
          <rPr>
            <b/>
            <sz val="9"/>
            <color indexed="81"/>
            <rFont val="Tahoma"/>
            <family val="2"/>
          </rPr>
          <t>Becky Dzingeleski:</t>
        </r>
        <r>
          <rPr>
            <sz val="9"/>
            <color indexed="81"/>
            <rFont val="Tahoma"/>
            <family val="2"/>
          </rPr>
          <t xml:space="preserve">
Per FOD is a new Unit.  Contributions began in 2018</t>
        </r>
      </text>
    </comment>
    <comment ref="LTJ19" authorId="0" shapeId="0" xr:uid="{72F019F6-79FD-4F65-805B-94C84B1701AE}">
      <text>
        <r>
          <rPr>
            <b/>
            <sz val="9"/>
            <color indexed="81"/>
            <rFont val="Tahoma"/>
            <family val="2"/>
          </rPr>
          <t>Becky Dzingeleski:</t>
        </r>
        <r>
          <rPr>
            <sz val="9"/>
            <color indexed="81"/>
            <rFont val="Tahoma"/>
            <family val="2"/>
          </rPr>
          <t xml:space="preserve">
Per FOD is a new Unit.  Contributions began in 2018</t>
        </r>
      </text>
    </comment>
    <comment ref="LTN19" authorId="0" shapeId="0" xr:uid="{9D3B368C-E995-46B8-9BDB-9C2DF6D2AC2E}">
      <text>
        <r>
          <rPr>
            <b/>
            <sz val="9"/>
            <color indexed="81"/>
            <rFont val="Tahoma"/>
            <family val="2"/>
          </rPr>
          <t>Becky Dzingeleski:</t>
        </r>
        <r>
          <rPr>
            <sz val="9"/>
            <color indexed="81"/>
            <rFont val="Tahoma"/>
            <family val="2"/>
          </rPr>
          <t xml:space="preserve">
Per FOD is a new Unit.  Contributions began in 2018</t>
        </r>
      </text>
    </comment>
    <comment ref="LTR19" authorId="0" shapeId="0" xr:uid="{39D9A3EF-9766-4498-B4D0-F342A4CFE0B0}">
      <text>
        <r>
          <rPr>
            <b/>
            <sz val="9"/>
            <color indexed="81"/>
            <rFont val="Tahoma"/>
            <family val="2"/>
          </rPr>
          <t>Becky Dzingeleski:</t>
        </r>
        <r>
          <rPr>
            <sz val="9"/>
            <color indexed="81"/>
            <rFont val="Tahoma"/>
            <family val="2"/>
          </rPr>
          <t xml:space="preserve">
Per FOD is a new Unit.  Contributions began in 2018</t>
        </r>
      </text>
    </comment>
    <comment ref="LTV19" authorId="0" shapeId="0" xr:uid="{5BD00D65-55C8-4282-B72B-EC9E8ABA527E}">
      <text>
        <r>
          <rPr>
            <b/>
            <sz val="9"/>
            <color indexed="81"/>
            <rFont val="Tahoma"/>
            <family val="2"/>
          </rPr>
          <t>Becky Dzingeleski:</t>
        </r>
        <r>
          <rPr>
            <sz val="9"/>
            <color indexed="81"/>
            <rFont val="Tahoma"/>
            <family val="2"/>
          </rPr>
          <t xml:space="preserve">
Per FOD is a new Unit.  Contributions began in 2018</t>
        </r>
      </text>
    </comment>
    <comment ref="LTZ19" authorId="0" shapeId="0" xr:uid="{49457E97-E148-4B3B-91A3-09C389C2A3F5}">
      <text>
        <r>
          <rPr>
            <b/>
            <sz val="9"/>
            <color indexed="81"/>
            <rFont val="Tahoma"/>
            <family val="2"/>
          </rPr>
          <t>Becky Dzingeleski:</t>
        </r>
        <r>
          <rPr>
            <sz val="9"/>
            <color indexed="81"/>
            <rFont val="Tahoma"/>
            <family val="2"/>
          </rPr>
          <t xml:space="preserve">
Per FOD is a new Unit.  Contributions began in 2018</t>
        </r>
      </text>
    </comment>
    <comment ref="LUD19" authorId="0" shapeId="0" xr:uid="{6894B876-3ABA-4CBC-8D28-08A2739E3C14}">
      <text>
        <r>
          <rPr>
            <b/>
            <sz val="9"/>
            <color indexed="81"/>
            <rFont val="Tahoma"/>
            <family val="2"/>
          </rPr>
          <t>Becky Dzingeleski:</t>
        </r>
        <r>
          <rPr>
            <sz val="9"/>
            <color indexed="81"/>
            <rFont val="Tahoma"/>
            <family val="2"/>
          </rPr>
          <t xml:space="preserve">
Per FOD is a new Unit.  Contributions began in 2018</t>
        </r>
      </text>
    </comment>
    <comment ref="LUH19" authorId="0" shapeId="0" xr:uid="{4BC6AE87-654A-4849-BF74-5C8032AA3B9A}">
      <text>
        <r>
          <rPr>
            <b/>
            <sz val="9"/>
            <color indexed="81"/>
            <rFont val="Tahoma"/>
            <family val="2"/>
          </rPr>
          <t>Becky Dzingeleski:</t>
        </r>
        <r>
          <rPr>
            <sz val="9"/>
            <color indexed="81"/>
            <rFont val="Tahoma"/>
            <family val="2"/>
          </rPr>
          <t xml:space="preserve">
Per FOD is a new Unit.  Contributions began in 2018</t>
        </r>
      </text>
    </comment>
    <comment ref="LUL19" authorId="0" shapeId="0" xr:uid="{EF34B0D7-B034-4B59-992A-4489642D65B1}">
      <text>
        <r>
          <rPr>
            <b/>
            <sz val="9"/>
            <color indexed="81"/>
            <rFont val="Tahoma"/>
            <family val="2"/>
          </rPr>
          <t>Becky Dzingeleski:</t>
        </r>
        <r>
          <rPr>
            <sz val="9"/>
            <color indexed="81"/>
            <rFont val="Tahoma"/>
            <family val="2"/>
          </rPr>
          <t xml:space="preserve">
Per FOD is a new Unit.  Contributions began in 2018</t>
        </r>
      </text>
    </comment>
    <comment ref="LUP19" authorId="0" shapeId="0" xr:uid="{BF9EE5A9-9BA5-440C-B34D-EA121BB3EC68}">
      <text>
        <r>
          <rPr>
            <b/>
            <sz val="9"/>
            <color indexed="81"/>
            <rFont val="Tahoma"/>
            <family val="2"/>
          </rPr>
          <t>Becky Dzingeleski:</t>
        </r>
        <r>
          <rPr>
            <sz val="9"/>
            <color indexed="81"/>
            <rFont val="Tahoma"/>
            <family val="2"/>
          </rPr>
          <t xml:space="preserve">
Per FOD is a new Unit.  Contributions began in 2018</t>
        </r>
      </text>
    </comment>
    <comment ref="LUT19" authorId="0" shapeId="0" xr:uid="{DD4F27F6-550F-4617-8674-C538E5083D38}">
      <text>
        <r>
          <rPr>
            <b/>
            <sz val="9"/>
            <color indexed="81"/>
            <rFont val="Tahoma"/>
            <family val="2"/>
          </rPr>
          <t>Becky Dzingeleski:</t>
        </r>
        <r>
          <rPr>
            <sz val="9"/>
            <color indexed="81"/>
            <rFont val="Tahoma"/>
            <family val="2"/>
          </rPr>
          <t xml:space="preserve">
Per FOD is a new Unit.  Contributions began in 2018</t>
        </r>
      </text>
    </comment>
    <comment ref="LUX19" authorId="0" shapeId="0" xr:uid="{BFD540D0-4028-49BE-996A-E0C9BDA25E7E}">
      <text>
        <r>
          <rPr>
            <b/>
            <sz val="9"/>
            <color indexed="81"/>
            <rFont val="Tahoma"/>
            <family val="2"/>
          </rPr>
          <t>Becky Dzingeleski:</t>
        </r>
        <r>
          <rPr>
            <sz val="9"/>
            <color indexed="81"/>
            <rFont val="Tahoma"/>
            <family val="2"/>
          </rPr>
          <t xml:space="preserve">
Per FOD is a new Unit.  Contributions began in 2018</t>
        </r>
      </text>
    </comment>
    <comment ref="LVB19" authorId="0" shapeId="0" xr:uid="{EF8990E1-D174-41FC-BAE3-F0691EE7782D}">
      <text>
        <r>
          <rPr>
            <b/>
            <sz val="9"/>
            <color indexed="81"/>
            <rFont val="Tahoma"/>
            <family val="2"/>
          </rPr>
          <t>Becky Dzingeleski:</t>
        </r>
        <r>
          <rPr>
            <sz val="9"/>
            <color indexed="81"/>
            <rFont val="Tahoma"/>
            <family val="2"/>
          </rPr>
          <t xml:space="preserve">
Per FOD is a new Unit.  Contributions began in 2018</t>
        </r>
      </text>
    </comment>
    <comment ref="LVF19" authorId="0" shapeId="0" xr:uid="{7E1383C9-9ED1-41B5-B982-47902B6A5A87}">
      <text>
        <r>
          <rPr>
            <b/>
            <sz val="9"/>
            <color indexed="81"/>
            <rFont val="Tahoma"/>
            <family val="2"/>
          </rPr>
          <t>Becky Dzingeleski:</t>
        </r>
        <r>
          <rPr>
            <sz val="9"/>
            <color indexed="81"/>
            <rFont val="Tahoma"/>
            <family val="2"/>
          </rPr>
          <t xml:space="preserve">
Per FOD is a new Unit.  Contributions began in 2018</t>
        </r>
      </text>
    </comment>
    <comment ref="LVJ19" authorId="0" shapeId="0" xr:uid="{BAB11661-1EE8-48FF-BFE7-189504568943}">
      <text>
        <r>
          <rPr>
            <b/>
            <sz val="9"/>
            <color indexed="81"/>
            <rFont val="Tahoma"/>
            <family val="2"/>
          </rPr>
          <t>Becky Dzingeleski:</t>
        </r>
        <r>
          <rPr>
            <sz val="9"/>
            <color indexed="81"/>
            <rFont val="Tahoma"/>
            <family val="2"/>
          </rPr>
          <t xml:space="preserve">
Per FOD is a new Unit.  Contributions began in 2018</t>
        </r>
      </text>
    </comment>
    <comment ref="LVN19" authorId="0" shapeId="0" xr:uid="{A56A733B-7B93-4CB8-BF4B-801B393C8FD9}">
      <text>
        <r>
          <rPr>
            <b/>
            <sz val="9"/>
            <color indexed="81"/>
            <rFont val="Tahoma"/>
            <family val="2"/>
          </rPr>
          <t>Becky Dzingeleski:</t>
        </r>
        <r>
          <rPr>
            <sz val="9"/>
            <color indexed="81"/>
            <rFont val="Tahoma"/>
            <family val="2"/>
          </rPr>
          <t xml:space="preserve">
Per FOD is a new Unit.  Contributions began in 2018</t>
        </r>
      </text>
    </comment>
    <comment ref="LVR19" authorId="0" shapeId="0" xr:uid="{E44473BB-0935-4C80-9EE3-1F3B955C7E14}">
      <text>
        <r>
          <rPr>
            <b/>
            <sz val="9"/>
            <color indexed="81"/>
            <rFont val="Tahoma"/>
            <family val="2"/>
          </rPr>
          <t>Becky Dzingeleski:</t>
        </r>
        <r>
          <rPr>
            <sz val="9"/>
            <color indexed="81"/>
            <rFont val="Tahoma"/>
            <family val="2"/>
          </rPr>
          <t xml:space="preserve">
Per FOD is a new Unit.  Contributions began in 2018</t>
        </r>
      </text>
    </comment>
    <comment ref="LVV19" authorId="0" shapeId="0" xr:uid="{0A2CD291-9C1E-43EC-8774-0060C7901F4D}">
      <text>
        <r>
          <rPr>
            <b/>
            <sz val="9"/>
            <color indexed="81"/>
            <rFont val="Tahoma"/>
            <family val="2"/>
          </rPr>
          <t>Becky Dzingeleski:</t>
        </r>
        <r>
          <rPr>
            <sz val="9"/>
            <color indexed="81"/>
            <rFont val="Tahoma"/>
            <family val="2"/>
          </rPr>
          <t xml:space="preserve">
Per FOD is a new Unit.  Contributions began in 2018</t>
        </r>
      </text>
    </comment>
    <comment ref="LVZ19" authorId="0" shapeId="0" xr:uid="{36E6DDF7-0077-4CF8-B31A-73AB5F4F97A9}">
      <text>
        <r>
          <rPr>
            <b/>
            <sz val="9"/>
            <color indexed="81"/>
            <rFont val="Tahoma"/>
            <family val="2"/>
          </rPr>
          <t>Becky Dzingeleski:</t>
        </r>
        <r>
          <rPr>
            <sz val="9"/>
            <color indexed="81"/>
            <rFont val="Tahoma"/>
            <family val="2"/>
          </rPr>
          <t xml:space="preserve">
Per FOD is a new Unit.  Contributions began in 2018</t>
        </r>
      </text>
    </comment>
    <comment ref="LWD19" authorId="0" shapeId="0" xr:uid="{719997E3-7076-4440-A1E1-1AAD20D623E2}">
      <text>
        <r>
          <rPr>
            <b/>
            <sz val="9"/>
            <color indexed="81"/>
            <rFont val="Tahoma"/>
            <family val="2"/>
          </rPr>
          <t>Becky Dzingeleski:</t>
        </r>
        <r>
          <rPr>
            <sz val="9"/>
            <color indexed="81"/>
            <rFont val="Tahoma"/>
            <family val="2"/>
          </rPr>
          <t xml:space="preserve">
Per FOD is a new Unit.  Contributions began in 2018</t>
        </r>
      </text>
    </comment>
    <comment ref="LWH19" authorId="0" shapeId="0" xr:uid="{E4837F3A-1FEC-45F8-8509-9FA83A93FB23}">
      <text>
        <r>
          <rPr>
            <b/>
            <sz val="9"/>
            <color indexed="81"/>
            <rFont val="Tahoma"/>
            <family val="2"/>
          </rPr>
          <t>Becky Dzingeleski:</t>
        </r>
        <r>
          <rPr>
            <sz val="9"/>
            <color indexed="81"/>
            <rFont val="Tahoma"/>
            <family val="2"/>
          </rPr>
          <t xml:space="preserve">
Per FOD is a new Unit.  Contributions began in 2018</t>
        </r>
      </text>
    </comment>
    <comment ref="LWL19" authorId="0" shapeId="0" xr:uid="{8BAE3264-CE14-4AC4-96BC-52FA30EF0D79}">
      <text>
        <r>
          <rPr>
            <b/>
            <sz val="9"/>
            <color indexed="81"/>
            <rFont val="Tahoma"/>
            <family val="2"/>
          </rPr>
          <t>Becky Dzingeleski:</t>
        </r>
        <r>
          <rPr>
            <sz val="9"/>
            <color indexed="81"/>
            <rFont val="Tahoma"/>
            <family val="2"/>
          </rPr>
          <t xml:space="preserve">
Per FOD is a new Unit.  Contributions began in 2018</t>
        </r>
      </text>
    </comment>
    <comment ref="LWP19" authorId="0" shapeId="0" xr:uid="{1BF4BF94-6AA1-41B0-9DA4-8F180C22EF7D}">
      <text>
        <r>
          <rPr>
            <b/>
            <sz val="9"/>
            <color indexed="81"/>
            <rFont val="Tahoma"/>
            <family val="2"/>
          </rPr>
          <t>Becky Dzingeleski:</t>
        </r>
        <r>
          <rPr>
            <sz val="9"/>
            <color indexed="81"/>
            <rFont val="Tahoma"/>
            <family val="2"/>
          </rPr>
          <t xml:space="preserve">
Per FOD is a new Unit.  Contributions began in 2018</t>
        </r>
      </text>
    </comment>
    <comment ref="LWT19" authorId="0" shapeId="0" xr:uid="{83BFFB77-AAF0-4FE0-804E-295B13FF0C59}">
      <text>
        <r>
          <rPr>
            <b/>
            <sz val="9"/>
            <color indexed="81"/>
            <rFont val="Tahoma"/>
            <family val="2"/>
          </rPr>
          <t>Becky Dzingeleski:</t>
        </r>
        <r>
          <rPr>
            <sz val="9"/>
            <color indexed="81"/>
            <rFont val="Tahoma"/>
            <family val="2"/>
          </rPr>
          <t xml:space="preserve">
Per FOD is a new Unit.  Contributions began in 2018</t>
        </r>
      </text>
    </comment>
    <comment ref="LWX19" authorId="0" shapeId="0" xr:uid="{272423D2-EE09-45C6-AE2B-96DB60927C36}">
      <text>
        <r>
          <rPr>
            <b/>
            <sz val="9"/>
            <color indexed="81"/>
            <rFont val="Tahoma"/>
            <family val="2"/>
          </rPr>
          <t>Becky Dzingeleski:</t>
        </r>
        <r>
          <rPr>
            <sz val="9"/>
            <color indexed="81"/>
            <rFont val="Tahoma"/>
            <family val="2"/>
          </rPr>
          <t xml:space="preserve">
Per FOD is a new Unit.  Contributions began in 2018</t>
        </r>
      </text>
    </comment>
    <comment ref="LXB19" authorId="0" shapeId="0" xr:uid="{029A1ECB-4AD9-43AA-92DB-B61EE541E2D6}">
      <text>
        <r>
          <rPr>
            <b/>
            <sz val="9"/>
            <color indexed="81"/>
            <rFont val="Tahoma"/>
            <family val="2"/>
          </rPr>
          <t>Becky Dzingeleski:</t>
        </r>
        <r>
          <rPr>
            <sz val="9"/>
            <color indexed="81"/>
            <rFont val="Tahoma"/>
            <family val="2"/>
          </rPr>
          <t xml:space="preserve">
Per FOD is a new Unit.  Contributions began in 2018</t>
        </r>
      </text>
    </comment>
    <comment ref="LXF19" authorId="0" shapeId="0" xr:uid="{BED27447-7D4F-4490-8753-97C4502208DC}">
      <text>
        <r>
          <rPr>
            <b/>
            <sz val="9"/>
            <color indexed="81"/>
            <rFont val="Tahoma"/>
            <family val="2"/>
          </rPr>
          <t>Becky Dzingeleski:</t>
        </r>
        <r>
          <rPr>
            <sz val="9"/>
            <color indexed="81"/>
            <rFont val="Tahoma"/>
            <family val="2"/>
          </rPr>
          <t xml:space="preserve">
Per FOD is a new Unit.  Contributions began in 2018</t>
        </r>
      </text>
    </comment>
    <comment ref="LXJ19" authorId="0" shapeId="0" xr:uid="{61A68E36-D3FC-49CA-A4A7-9EEA33C17785}">
      <text>
        <r>
          <rPr>
            <b/>
            <sz val="9"/>
            <color indexed="81"/>
            <rFont val="Tahoma"/>
            <family val="2"/>
          </rPr>
          <t>Becky Dzingeleski:</t>
        </r>
        <r>
          <rPr>
            <sz val="9"/>
            <color indexed="81"/>
            <rFont val="Tahoma"/>
            <family val="2"/>
          </rPr>
          <t xml:space="preserve">
Per FOD is a new Unit.  Contributions began in 2018</t>
        </r>
      </text>
    </comment>
    <comment ref="LXN19" authorId="0" shapeId="0" xr:uid="{93F0FBF4-1B16-4E98-8D81-3371673857AF}">
      <text>
        <r>
          <rPr>
            <b/>
            <sz val="9"/>
            <color indexed="81"/>
            <rFont val="Tahoma"/>
            <family val="2"/>
          </rPr>
          <t>Becky Dzingeleski:</t>
        </r>
        <r>
          <rPr>
            <sz val="9"/>
            <color indexed="81"/>
            <rFont val="Tahoma"/>
            <family val="2"/>
          </rPr>
          <t xml:space="preserve">
Per FOD is a new Unit.  Contributions began in 2018</t>
        </r>
      </text>
    </comment>
    <comment ref="LXR19" authorId="0" shapeId="0" xr:uid="{B1D7A5D8-1D41-490C-97BE-99787257B60B}">
      <text>
        <r>
          <rPr>
            <b/>
            <sz val="9"/>
            <color indexed="81"/>
            <rFont val="Tahoma"/>
            <family val="2"/>
          </rPr>
          <t>Becky Dzingeleski:</t>
        </r>
        <r>
          <rPr>
            <sz val="9"/>
            <color indexed="81"/>
            <rFont val="Tahoma"/>
            <family val="2"/>
          </rPr>
          <t xml:space="preserve">
Per FOD is a new Unit.  Contributions began in 2018</t>
        </r>
      </text>
    </comment>
    <comment ref="LXV19" authorId="0" shapeId="0" xr:uid="{BC875BF7-9C48-4E6C-9128-42B93155900D}">
      <text>
        <r>
          <rPr>
            <b/>
            <sz val="9"/>
            <color indexed="81"/>
            <rFont val="Tahoma"/>
            <family val="2"/>
          </rPr>
          <t>Becky Dzingeleski:</t>
        </r>
        <r>
          <rPr>
            <sz val="9"/>
            <color indexed="81"/>
            <rFont val="Tahoma"/>
            <family val="2"/>
          </rPr>
          <t xml:space="preserve">
Per FOD is a new Unit.  Contributions began in 2018</t>
        </r>
      </text>
    </comment>
    <comment ref="LXZ19" authorId="0" shapeId="0" xr:uid="{FA163428-E0B7-4FEA-AF53-E7290C0464C2}">
      <text>
        <r>
          <rPr>
            <b/>
            <sz val="9"/>
            <color indexed="81"/>
            <rFont val="Tahoma"/>
            <family val="2"/>
          </rPr>
          <t>Becky Dzingeleski:</t>
        </r>
        <r>
          <rPr>
            <sz val="9"/>
            <color indexed="81"/>
            <rFont val="Tahoma"/>
            <family val="2"/>
          </rPr>
          <t xml:space="preserve">
Per FOD is a new Unit.  Contributions began in 2018</t>
        </r>
      </text>
    </comment>
    <comment ref="LYD19" authorId="0" shapeId="0" xr:uid="{C15201B6-E1D5-4B54-8AF9-A58F0B506D31}">
      <text>
        <r>
          <rPr>
            <b/>
            <sz val="9"/>
            <color indexed="81"/>
            <rFont val="Tahoma"/>
            <family val="2"/>
          </rPr>
          <t>Becky Dzingeleski:</t>
        </r>
        <r>
          <rPr>
            <sz val="9"/>
            <color indexed="81"/>
            <rFont val="Tahoma"/>
            <family val="2"/>
          </rPr>
          <t xml:space="preserve">
Per FOD is a new Unit.  Contributions began in 2018</t>
        </r>
      </text>
    </comment>
    <comment ref="LYH19" authorId="0" shapeId="0" xr:uid="{289C1817-A8F3-4814-A8A2-9C22E8C31AE0}">
      <text>
        <r>
          <rPr>
            <b/>
            <sz val="9"/>
            <color indexed="81"/>
            <rFont val="Tahoma"/>
            <family val="2"/>
          </rPr>
          <t>Becky Dzingeleski:</t>
        </r>
        <r>
          <rPr>
            <sz val="9"/>
            <color indexed="81"/>
            <rFont val="Tahoma"/>
            <family val="2"/>
          </rPr>
          <t xml:space="preserve">
Per FOD is a new Unit.  Contributions began in 2018</t>
        </r>
      </text>
    </comment>
    <comment ref="LYL19" authorId="0" shapeId="0" xr:uid="{C72C1B79-47EE-4B85-9FCE-54B08E8CDC9D}">
      <text>
        <r>
          <rPr>
            <b/>
            <sz val="9"/>
            <color indexed="81"/>
            <rFont val="Tahoma"/>
            <family val="2"/>
          </rPr>
          <t>Becky Dzingeleski:</t>
        </r>
        <r>
          <rPr>
            <sz val="9"/>
            <color indexed="81"/>
            <rFont val="Tahoma"/>
            <family val="2"/>
          </rPr>
          <t xml:space="preserve">
Per FOD is a new Unit.  Contributions began in 2018</t>
        </r>
      </text>
    </comment>
    <comment ref="LYP19" authorId="0" shapeId="0" xr:uid="{BDEE2C60-94A7-444B-A40D-CD15F0FB19EB}">
      <text>
        <r>
          <rPr>
            <b/>
            <sz val="9"/>
            <color indexed="81"/>
            <rFont val="Tahoma"/>
            <family val="2"/>
          </rPr>
          <t>Becky Dzingeleski:</t>
        </r>
        <r>
          <rPr>
            <sz val="9"/>
            <color indexed="81"/>
            <rFont val="Tahoma"/>
            <family val="2"/>
          </rPr>
          <t xml:space="preserve">
Per FOD is a new Unit.  Contributions began in 2018</t>
        </r>
      </text>
    </comment>
    <comment ref="LYT19" authorId="0" shapeId="0" xr:uid="{A9A91BCE-7F11-492D-B19C-0BFC60F3970F}">
      <text>
        <r>
          <rPr>
            <b/>
            <sz val="9"/>
            <color indexed="81"/>
            <rFont val="Tahoma"/>
            <family val="2"/>
          </rPr>
          <t>Becky Dzingeleski:</t>
        </r>
        <r>
          <rPr>
            <sz val="9"/>
            <color indexed="81"/>
            <rFont val="Tahoma"/>
            <family val="2"/>
          </rPr>
          <t xml:space="preserve">
Per FOD is a new Unit.  Contributions began in 2018</t>
        </r>
      </text>
    </comment>
    <comment ref="LYX19" authorId="0" shapeId="0" xr:uid="{E7839D90-4E49-424B-9026-608BFBB6050D}">
      <text>
        <r>
          <rPr>
            <b/>
            <sz val="9"/>
            <color indexed="81"/>
            <rFont val="Tahoma"/>
            <family val="2"/>
          </rPr>
          <t>Becky Dzingeleski:</t>
        </r>
        <r>
          <rPr>
            <sz val="9"/>
            <color indexed="81"/>
            <rFont val="Tahoma"/>
            <family val="2"/>
          </rPr>
          <t xml:space="preserve">
Per FOD is a new Unit.  Contributions began in 2018</t>
        </r>
      </text>
    </comment>
    <comment ref="LZB19" authorId="0" shapeId="0" xr:uid="{097FEB0F-386E-4543-94E9-3458FDD1B22E}">
      <text>
        <r>
          <rPr>
            <b/>
            <sz val="9"/>
            <color indexed="81"/>
            <rFont val="Tahoma"/>
            <family val="2"/>
          </rPr>
          <t>Becky Dzingeleski:</t>
        </r>
        <r>
          <rPr>
            <sz val="9"/>
            <color indexed="81"/>
            <rFont val="Tahoma"/>
            <family val="2"/>
          </rPr>
          <t xml:space="preserve">
Per FOD is a new Unit.  Contributions began in 2018</t>
        </r>
      </text>
    </comment>
    <comment ref="LZF19" authorId="0" shapeId="0" xr:uid="{11E65999-0101-4DEB-A86F-B5D9FBAEED03}">
      <text>
        <r>
          <rPr>
            <b/>
            <sz val="9"/>
            <color indexed="81"/>
            <rFont val="Tahoma"/>
            <family val="2"/>
          </rPr>
          <t>Becky Dzingeleski:</t>
        </r>
        <r>
          <rPr>
            <sz val="9"/>
            <color indexed="81"/>
            <rFont val="Tahoma"/>
            <family val="2"/>
          </rPr>
          <t xml:space="preserve">
Per FOD is a new Unit.  Contributions began in 2018</t>
        </r>
      </text>
    </comment>
    <comment ref="LZJ19" authorId="0" shapeId="0" xr:uid="{0EDF28B5-8294-445A-954F-0344228F0A23}">
      <text>
        <r>
          <rPr>
            <b/>
            <sz val="9"/>
            <color indexed="81"/>
            <rFont val="Tahoma"/>
            <family val="2"/>
          </rPr>
          <t>Becky Dzingeleski:</t>
        </r>
        <r>
          <rPr>
            <sz val="9"/>
            <color indexed="81"/>
            <rFont val="Tahoma"/>
            <family val="2"/>
          </rPr>
          <t xml:space="preserve">
Per FOD is a new Unit.  Contributions began in 2018</t>
        </r>
      </text>
    </comment>
    <comment ref="LZN19" authorId="0" shapeId="0" xr:uid="{4A8EBD44-DADB-4F2C-9DC9-0D67E7F8A32C}">
      <text>
        <r>
          <rPr>
            <b/>
            <sz val="9"/>
            <color indexed="81"/>
            <rFont val="Tahoma"/>
            <family val="2"/>
          </rPr>
          <t>Becky Dzingeleski:</t>
        </r>
        <r>
          <rPr>
            <sz val="9"/>
            <color indexed="81"/>
            <rFont val="Tahoma"/>
            <family val="2"/>
          </rPr>
          <t xml:space="preserve">
Per FOD is a new Unit.  Contributions began in 2018</t>
        </r>
      </text>
    </comment>
    <comment ref="LZR19" authorId="0" shapeId="0" xr:uid="{3D0DDE3B-1BE1-4CFC-9833-4426EA8506B6}">
      <text>
        <r>
          <rPr>
            <b/>
            <sz val="9"/>
            <color indexed="81"/>
            <rFont val="Tahoma"/>
            <family val="2"/>
          </rPr>
          <t>Becky Dzingeleski:</t>
        </r>
        <r>
          <rPr>
            <sz val="9"/>
            <color indexed="81"/>
            <rFont val="Tahoma"/>
            <family val="2"/>
          </rPr>
          <t xml:space="preserve">
Per FOD is a new Unit.  Contributions began in 2018</t>
        </r>
      </text>
    </comment>
    <comment ref="LZV19" authorId="0" shapeId="0" xr:uid="{F740B512-F8E6-42BE-87C6-97982A2B4ED9}">
      <text>
        <r>
          <rPr>
            <b/>
            <sz val="9"/>
            <color indexed="81"/>
            <rFont val="Tahoma"/>
            <family val="2"/>
          </rPr>
          <t>Becky Dzingeleski:</t>
        </r>
        <r>
          <rPr>
            <sz val="9"/>
            <color indexed="81"/>
            <rFont val="Tahoma"/>
            <family val="2"/>
          </rPr>
          <t xml:space="preserve">
Per FOD is a new Unit.  Contributions began in 2018</t>
        </r>
      </text>
    </comment>
    <comment ref="LZZ19" authorId="0" shapeId="0" xr:uid="{4B45C7D5-C5F6-43DB-A717-B850278F461B}">
      <text>
        <r>
          <rPr>
            <b/>
            <sz val="9"/>
            <color indexed="81"/>
            <rFont val="Tahoma"/>
            <family val="2"/>
          </rPr>
          <t>Becky Dzingeleski:</t>
        </r>
        <r>
          <rPr>
            <sz val="9"/>
            <color indexed="81"/>
            <rFont val="Tahoma"/>
            <family val="2"/>
          </rPr>
          <t xml:space="preserve">
Per FOD is a new Unit.  Contributions began in 2018</t>
        </r>
      </text>
    </comment>
    <comment ref="MAD19" authorId="0" shapeId="0" xr:uid="{9B6FC350-7D63-450A-89AE-3C7AFE3C6345}">
      <text>
        <r>
          <rPr>
            <b/>
            <sz val="9"/>
            <color indexed="81"/>
            <rFont val="Tahoma"/>
            <family val="2"/>
          </rPr>
          <t>Becky Dzingeleski:</t>
        </r>
        <r>
          <rPr>
            <sz val="9"/>
            <color indexed="81"/>
            <rFont val="Tahoma"/>
            <family val="2"/>
          </rPr>
          <t xml:space="preserve">
Per FOD is a new Unit.  Contributions began in 2018</t>
        </r>
      </text>
    </comment>
    <comment ref="MAH19" authorId="0" shapeId="0" xr:uid="{EA6724FC-25DE-4F08-8C35-164D898B51D1}">
      <text>
        <r>
          <rPr>
            <b/>
            <sz val="9"/>
            <color indexed="81"/>
            <rFont val="Tahoma"/>
            <family val="2"/>
          </rPr>
          <t>Becky Dzingeleski:</t>
        </r>
        <r>
          <rPr>
            <sz val="9"/>
            <color indexed="81"/>
            <rFont val="Tahoma"/>
            <family val="2"/>
          </rPr>
          <t xml:space="preserve">
Per FOD is a new Unit.  Contributions began in 2018</t>
        </r>
      </text>
    </comment>
    <comment ref="MAL19" authorId="0" shapeId="0" xr:uid="{F2063E42-701E-4A1B-BF25-52AED2F39275}">
      <text>
        <r>
          <rPr>
            <b/>
            <sz val="9"/>
            <color indexed="81"/>
            <rFont val="Tahoma"/>
            <family val="2"/>
          </rPr>
          <t>Becky Dzingeleski:</t>
        </r>
        <r>
          <rPr>
            <sz val="9"/>
            <color indexed="81"/>
            <rFont val="Tahoma"/>
            <family val="2"/>
          </rPr>
          <t xml:space="preserve">
Per FOD is a new Unit.  Contributions began in 2018</t>
        </r>
      </text>
    </comment>
    <comment ref="MAP19" authorId="0" shapeId="0" xr:uid="{5C2733FB-F1FC-4546-8F5F-9AFC060833E4}">
      <text>
        <r>
          <rPr>
            <b/>
            <sz val="9"/>
            <color indexed="81"/>
            <rFont val="Tahoma"/>
            <family val="2"/>
          </rPr>
          <t>Becky Dzingeleski:</t>
        </r>
        <r>
          <rPr>
            <sz val="9"/>
            <color indexed="81"/>
            <rFont val="Tahoma"/>
            <family val="2"/>
          </rPr>
          <t xml:space="preserve">
Per FOD is a new Unit.  Contributions began in 2018</t>
        </r>
      </text>
    </comment>
    <comment ref="MAT19" authorId="0" shapeId="0" xr:uid="{E1C07967-AE01-4CCC-8FB0-17C9A6A7DA3A}">
      <text>
        <r>
          <rPr>
            <b/>
            <sz val="9"/>
            <color indexed="81"/>
            <rFont val="Tahoma"/>
            <family val="2"/>
          </rPr>
          <t>Becky Dzingeleski:</t>
        </r>
        <r>
          <rPr>
            <sz val="9"/>
            <color indexed="81"/>
            <rFont val="Tahoma"/>
            <family val="2"/>
          </rPr>
          <t xml:space="preserve">
Per FOD is a new Unit.  Contributions began in 2018</t>
        </r>
      </text>
    </comment>
    <comment ref="MAX19" authorId="0" shapeId="0" xr:uid="{0AB79F75-1641-40B4-906E-C5EEEBBD575B}">
      <text>
        <r>
          <rPr>
            <b/>
            <sz val="9"/>
            <color indexed="81"/>
            <rFont val="Tahoma"/>
            <family val="2"/>
          </rPr>
          <t>Becky Dzingeleski:</t>
        </r>
        <r>
          <rPr>
            <sz val="9"/>
            <color indexed="81"/>
            <rFont val="Tahoma"/>
            <family val="2"/>
          </rPr>
          <t xml:space="preserve">
Per FOD is a new Unit.  Contributions began in 2018</t>
        </r>
      </text>
    </comment>
    <comment ref="MBB19" authorId="0" shapeId="0" xr:uid="{063850B1-4977-4A21-A419-E52C5C5B6CAB}">
      <text>
        <r>
          <rPr>
            <b/>
            <sz val="9"/>
            <color indexed="81"/>
            <rFont val="Tahoma"/>
            <family val="2"/>
          </rPr>
          <t>Becky Dzingeleski:</t>
        </r>
        <r>
          <rPr>
            <sz val="9"/>
            <color indexed="81"/>
            <rFont val="Tahoma"/>
            <family val="2"/>
          </rPr>
          <t xml:space="preserve">
Per FOD is a new Unit.  Contributions began in 2018</t>
        </r>
      </text>
    </comment>
    <comment ref="MBF19" authorId="0" shapeId="0" xr:uid="{9A9D3356-86FA-437E-9897-E95C1406A98E}">
      <text>
        <r>
          <rPr>
            <b/>
            <sz val="9"/>
            <color indexed="81"/>
            <rFont val="Tahoma"/>
            <family val="2"/>
          </rPr>
          <t>Becky Dzingeleski:</t>
        </r>
        <r>
          <rPr>
            <sz val="9"/>
            <color indexed="81"/>
            <rFont val="Tahoma"/>
            <family val="2"/>
          </rPr>
          <t xml:space="preserve">
Per FOD is a new Unit.  Contributions began in 2018</t>
        </r>
      </text>
    </comment>
    <comment ref="MBJ19" authorId="0" shapeId="0" xr:uid="{EB08B45D-B0E2-4D8B-AFA7-1ABDA99D7B0F}">
      <text>
        <r>
          <rPr>
            <b/>
            <sz val="9"/>
            <color indexed="81"/>
            <rFont val="Tahoma"/>
            <family val="2"/>
          </rPr>
          <t>Becky Dzingeleski:</t>
        </r>
        <r>
          <rPr>
            <sz val="9"/>
            <color indexed="81"/>
            <rFont val="Tahoma"/>
            <family val="2"/>
          </rPr>
          <t xml:space="preserve">
Per FOD is a new Unit.  Contributions began in 2018</t>
        </r>
      </text>
    </comment>
    <comment ref="MBN19" authorId="0" shapeId="0" xr:uid="{918AEE9F-D00F-4C65-A193-A92A4EFDA7CC}">
      <text>
        <r>
          <rPr>
            <b/>
            <sz val="9"/>
            <color indexed="81"/>
            <rFont val="Tahoma"/>
            <family val="2"/>
          </rPr>
          <t>Becky Dzingeleski:</t>
        </r>
        <r>
          <rPr>
            <sz val="9"/>
            <color indexed="81"/>
            <rFont val="Tahoma"/>
            <family val="2"/>
          </rPr>
          <t xml:space="preserve">
Per FOD is a new Unit.  Contributions began in 2018</t>
        </r>
      </text>
    </comment>
    <comment ref="MBR19" authorId="0" shapeId="0" xr:uid="{0C6F21B5-86DF-4978-A1D9-C357F5C3F6B0}">
      <text>
        <r>
          <rPr>
            <b/>
            <sz val="9"/>
            <color indexed="81"/>
            <rFont val="Tahoma"/>
            <family val="2"/>
          </rPr>
          <t>Becky Dzingeleski:</t>
        </r>
        <r>
          <rPr>
            <sz val="9"/>
            <color indexed="81"/>
            <rFont val="Tahoma"/>
            <family val="2"/>
          </rPr>
          <t xml:space="preserve">
Per FOD is a new Unit.  Contributions began in 2018</t>
        </r>
      </text>
    </comment>
    <comment ref="MBV19" authorId="0" shapeId="0" xr:uid="{40B993A0-1741-41EA-BFD1-5922EBAB694A}">
      <text>
        <r>
          <rPr>
            <b/>
            <sz val="9"/>
            <color indexed="81"/>
            <rFont val="Tahoma"/>
            <family val="2"/>
          </rPr>
          <t>Becky Dzingeleski:</t>
        </r>
        <r>
          <rPr>
            <sz val="9"/>
            <color indexed="81"/>
            <rFont val="Tahoma"/>
            <family val="2"/>
          </rPr>
          <t xml:space="preserve">
Per FOD is a new Unit.  Contributions began in 2018</t>
        </r>
      </text>
    </comment>
    <comment ref="MBZ19" authorId="0" shapeId="0" xr:uid="{602A7C6C-B07B-4527-B296-AFE431435818}">
      <text>
        <r>
          <rPr>
            <b/>
            <sz val="9"/>
            <color indexed="81"/>
            <rFont val="Tahoma"/>
            <family val="2"/>
          </rPr>
          <t>Becky Dzingeleski:</t>
        </r>
        <r>
          <rPr>
            <sz val="9"/>
            <color indexed="81"/>
            <rFont val="Tahoma"/>
            <family val="2"/>
          </rPr>
          <t xml:space="preserve">
Per FOD is a new Unit.  Contributions began in 2018</t>
        </r>
      </text>
    </comment>
    <comment ref="MCD19" authorId="0" shapeId="0" xr:uid="{2BB72A03-5813-4903-B4E0-8B7A479658E9}">
      <text>
        <r>
          <rPr>
            <b/>
            <sz val="9"/>
            <color indexed="81"/>
            <rFont val="Tahoma"/>
            <family val="2"/>
          </rPr>
          <t>Becky Dzingeleski:</t>
        </r>
        <r>
          <rPr>
            <sz val="9"/>
            <color indexed="81"/>
            <rFont val="Tahoma"/>
            <family val="2"/>
          </rPr>
          <t xml:space="preserve">
Per FOD is a new Unit.  Contributions began in 2018</t>
        </r>
      </text>
    </comment>
    <comment ref="MCH19" authorId="0" shapeId="0" xr:uid="{A85B5A81-DF12-4181-897F-0570304659BB}">
      <text>
        <r>
          <rPr>
            <b/>
            <sz val="9"/>
            <color indexed="81"/>
            <rFont val="Tahoma"/>
            <family val="2"/>
          </rPr>
          <t>Becky Dzingeleski:</t>
        </r>
        <r>
          <rPr>
            <sz val="9"/>
            <color indexed="81"/>
            <rFont val="Tahoma"/>
            <family val="2"/>
          </rPr>
          <t xml:space="preserve">
Per FOD is a new Unit.  Contributions began in 2018</t>
        </r>
      </text>
    </comment>
    <comment ref="MCL19" authorId="0" shapeId="0" xr:uid="{619546D4-1ADA-4430-B8BF-DC62FF3F0148}">
      <text>
        <r>
          <rPr>
            <b/>
            <sz val="9"/>
            <color indexed="81"/>
            <rFont val="Tahoma"/>
            <family val="2"/>
          </rPr>
          <t>Becky Dzingeleski:</t>
        </r>
        <r>
          <rPr>
            <sz val="9"/>
            <color indexed="81"/>
            <rFont val="Tahoma"/>
            <family val="2"/>
          </rPr>
          <t xml:space="preserve">
Per FOD is a new Unit.  Contributions began in 2018</t>
        </r>
      </text>
    </comment>
    <comment ref="MCP19" authorId="0" shapeId="0" xr:uid="{19EF02AF-5E94-4387-9AC4-967BD7D3711D}">
      <text>
        <r>
          <rPr>
            <b/>
            <sz val="9"/>
            <color indexed="81"/>
            <rFont val="Tahoma"/>
            <family val="2"/>
          </rPr>
          <t>Becky Dzingeleski:</t>
        </r>
        <r>
          <rPr>
            <sz val="9"/>
            <color indexed="81"/>
            <rFont val="Tahoma"/>
            <family val="2"/>
          </rPr>
          <t xml:space="preserve">
Per FOD is a new Unit.  Contributions began in 2018</t>
        </r>
      </text>
    </comment>
    <comment ref="MCT19" authorId="0" shapeId="0" xr:uid="{74918F0B-2827-4377-9870-19B3FE30E9EF}">
      <text>
        <r>
          <rPr>
            <b/>
            <sz val="9"/>
            <color indexed="81"/>
            <rFont val="Tahoma"/>
            <family val="2"/>
          </rPr>
          <t>Becky Dzingeleski:</t>
        </r>
        <r>
          <rPr>
            <sz val="9"/>
            <color indexed="81"/>
            <rFont val="Tahoma"/>
            <family val="2"/>
          </rPr>
          <t xml:space="preserve">
Per FOD is a new Unit.  Contributions began in 2018</t>
        </r>
      </text>
    </comment>
    <comment ref="MCX19" authorId="0" shapeId="0" xr:uid="{3D3E8B2C-4450-4FCE-A4EA-4104C2A0D022}">
      <text>
        <r>
          <rPr>
            <b/>
            <sz val="9"/>
            <color indexed="81"/>
            <rFont val="Tahoma"/>
            <family val="2"/>
          </rPr>
          <t>Becky Dzingeleski:</t>
        </r>
        <r>
          <rPr>
            <sz val="9"/>
            <color indexed="81"/>
            <rFont val="Tahoma"/>
            <family val="2"/>
          </rPr>
          <t xml:space="preserve">
Per FOD is a new Unit.  Contributions began in 2018</t>
        </r>
      </text>
    </comment>
    <comment ref="MDB19" authorId="0" shapeId="0" xr:uid="{209E81D4-BE89-41D9-8A1F-2286AAA90DDF}">
      <text>
        <r>
          <rPr>
            <b/>
            <sz val="9"/>
            <color indexed="81"/>
            <rFont val="Tahoma"/>
            <family val="2"/>
          </rPr>
          <t>Becky Dzingeleski:</t>
        </r>
        <r>
          <rPr>
            <sz val="9"/>
            <color indexed="81"/>
            <rFont val="Tahoma"/>
            <family val="2"/>
          </rPr>
          <t xml:space="preserve">
Per FOD is a new Unit.  Contributions began in 2018</t>
        </r>
      </text>
    </comment>
    <comment ref="MDF19" authorId="0" shapeId="0" xr:uid="{D8C0B617-97C7-4F15-8D9E-E8DB736A2EF3}">
      <text>
        <r>
          <rPr>
            <b/>
            <sz val="9"/>
            <color indexed="81"/>
            <rFont val="Tahoma"/>
            <family val="2"/>
          </rPr>
          <t>Becky Dzingeleski:</t>
        </r>
        <r>
          <rPr>
            <sz val="9"/>
            <color indexed="81"/>
            <rFont val="Tahoma"/>
            <family val="2"/>
          </rPr>
          <t xml:space="preserve">
Per FOD is a new Unit.  Contributions began in 2018</t>
        </r>
      </text>
    </comment>
    <comment ref="MDJ19" authorId="0" shapeId="0" xr:uid="{77429367-50F6-4DDC-AE4F-D812AA5F16A4}">
      <text>
        <r>
          <rPr>
            <b/>
            <sz val="9"/>
            <color indexed="81"/>
            <rFont val="Tahoma"/>
            <family val="2"/>
          </rPr>
          <t>Becky Dzingeleski:</t>
        </r>
        <r>
          <rPr>
            <sz val="9"/>
            <color indexed="81"/>
            <rFont val="Tahoma"/>
            <family val="2"/>
          </rPr>
          <t xml:space="preserve">
Per FOD is a new Unit.  Contributions began in 2018</t>
        </r>
      </text>
    </comment>
    <comment ref="MDN19" authorId="0" shapeId="0" xr:uid="{E047F872-BC7C-447F-93A1-A816EFC13029}">
      <text>
        <r>
          <rPr>
            <b/>
            <sz val="9"/>
            <color indexed="81"/>
            <rFont val="Tahoma"/>
            <family val="2"/>
          </rPr>
          <t>Becky Dzingeleski:</t>
        </r>
        <r>
          <rPr>
            <sz val="9"/>
            <color indexed="81"/>
            <rFont val="Tahoma"/>
            <family val="2"/>
          </rPr>
          <t xml:space="preserve">
Per FOD is a new Unit.  Contributions began in 2018</t>
        </r>
      </text>
    </comment>
    <comment ref="MDR19" authorId="0" shapeId="0" xr:uid="{5FEA517D-BB52-41E8-A2B0-DCF557635F25}">
      <text>
        <r>
          <rPr>
            <b/>
            <sz val="9"/>
            <color indexed="81"/>
            <rFont val="Tahoma"/>
            <family val="2"/>
          </rPr>
          <t>Becky Dzingeleski:</t>
        </r>
        <r>
          <rPr>
            <sz val="9"/>
            <color indexed="81"/>
            <rFont val="Tahoma"/>
            <family val="2"/>
          </rPr>
          <t xml:space="preserve">
Per FOD is a new Unit.  Contributions began in 2018</t>
        </r>
      </text>
    </comment>
    <comment ref="MDV19" authorId="0" shapeId="0" xr:uid="{FBE0383D-24B9-4701-9600-CA3870D20271}">
      <text>
        <r>
          <rPr>
            <b/>
            <sz val="9"/>
            <color indexed="81"/>
            <rFont val="Tahoma"/>
            <family val="2"/>
          </rPr>
          <t>Becky Dzingeleski:</t>
        </r>
        <r>
          <rPr>
            <sz val="9"/>
            <color indexed="81"/>
            <rFont val="Tahoma"/>
            <family val="2"/>
          </rPr>
          <t xml:space="preserve">
Per FOD is a new Unit.  Contributions began in 2018</t>
        </r>
      </text>
    </comment>
    <comment ref="MDZ19" authorId="0" shapeId="0" xr:uid="{42EA4A6E-5F97-4738-BD90-8B940A1DCEF6}">
      <text>
        <r>
          <rPr>
            <b/>
            <sz val="9"/>
            <color indexed="81"/>
            <rFont val="Tahoma"/>
            <family val="2"/>
          </rPr>
          <t>Becky Dzingeleski:</t>
        </r>
        <r>
          <rPr>
            <sz val="9"/>
            <color indexed="81"/>
            <rFont val="Tahoma"/>
            <family val="2"/>
          </rPr>
          <t xml:space="preserve">
Per FOD is a new Unit.  Contributions began in 2018</t>
        </r>
      </text>
    </comment>
    <comment ref="MED19" authorId="0" shapeId="0" xr:uid="{0648D2B0-573F-4C8B-83E2-E4AF82233C3D}">
      <text>
        <r>
          <rPr>
            <b/>
            <sz val="9"/>
            <color indexed="81"/>
            <rFont val="Tahoma"/>
            <family val="2"/>
          </rPr>
          <t>Becky Dzingeleski:</t>
        </r>
        <r>
          <rPr>
            <sz val="9"/>
            <color indexed="81"/>
            <rFont val="Tahoma"/>
            <family val="2"/>
          </rPr>
          <t xml:space="preserve">
Per FOD is a new Unit.  Contributions began in 2018</t>
        </r>
      </text>
    </comment>
    <comment ref="MEH19" authorId="0" shapeId="0" xr:uid="{6382E320-0421-48E3-8107-A059DB61CEF8}">
      <text>
        <r>
          <rPr>
            <b/>
            <sz val="9"/>
            <color indexed="81"/>
            <rFont val="Tahoma"/>
            <family val="2"/>
          </rPr>
          <t>Becky Dzingeleski:</t>
        </r>
        <r>
          <rPr>
            <sz val="9"/>
            <color indexed="81"/>
            <rFont val="Tahoma"/>
            <family val="2"/>
          </rPr>
          <t xml:space="preserve">
Per FOD is a new Unit.  Contributions began in 2018</t>
        </r>
      </text>
    </comment>
    <comment ref="MEL19" authorId="0" shapeId="0" xr:uid="{39FD2048-4B7D-492E-B80F-30F06B8BAFC5}">
      <text>
        <r>
          <rPr>
            <b/>
            <sz val="9"/>
            <color indexed="81"/>
            <rFont val="Tahoma"/>
            <family val="2"/>
          </rPr>
          <t>Becky Dzingeleski:</t>
        </r>
        <r>
          <rPr>
            <sz val="9"/>
            <color indexed="81"/>
            <rFont val="Tahoma"/>
            <family val="2"/>
          </rPr>
          <t xml:space="preserve">
Per FOD is a new Unit.  Contributions began in 2018</t>
        </r>
      </text>
    </comment>
    <comment ref="MEP19" authorId="0" shapeId="0" xr:uid="{316033C1-681A-4424-9B5C-49602AD16B86}">
      <text>
        <r>
          <rPr>
            <b/>
            <sz val="9"/>
            <color indexed="81"/>
            <rFont val="Tahoma"/>
            <family val="2"/>
          </rPr>
          <t>Becky Dzingeleski:</t>
        </r>
        <r>
          <rPr>
            <sz val="9"/>
            <color indexed="81"/>
            <rFont val="Tahoma"/>
            <family val="2"/>
          </rPr>
          <t xml:space="preserve">
Per FOD is a new Unit.  Contributions began in 2018</t>
        </r>
      </text>
    </comment>
    <comment ref="MET19" authorId="0" shapeId="0" xr:uid="{16FDD642-A64E-49B5-A017-A2E1123E6553}">
      <text>
        <r>
          <rPr>
            <b/>
            <sz val="9"/>
            <color indexed="81"/>
            <rFont val="Tahoma"/>
            <family val="2"/>
          </rPr>
          <t>Becky Dzingeleski:</t>
        </r>
        <r>
          <rPr>
            <sz val="9"/>
            <color indexed="81"/>
            <rFont val="Tahoma"/>
            <family val="2"/>
          </rPr>
          <t xml:space="preserve">
Per FOD is a new Unit.  Contributions began in 2018</t>
        </r>
      </text>
    </comment>
    <comment ref="MEX19" authorId="0" shapeId="0" xr:uid="{23E89033-C893-469A-BE2F-70AE8C397D69}">
      <text>
        <r>
          <rPr>
            <b/>
            <sz val="9"/>
            <color indexed="81"/>
            <rFont val="Tahoma"/>
            <family val="2"/>
          </rPr>
          <t>Becky Dzingeleski:</t>
        </r>
        <r>
          <rPr>
            <sz val="9"/>
            <color indexed="81"/>
            <rFont val="Tahoma"/>
            <family val="2"/>
          </rPr>
          <t xml:space="preserve">
Per FOD is a new Unit.  Contributions began in 2018</t>
        </r>
      </text>
    </comment>
    <comment ref="MFB19" authorId="0" shapeId="0" xr:uid="{131C8E9E-6D54-4EDC-A43D-EAD82018DBFD}">
      <text>
        <r>
          <rPr>
            <b/>
            <sz val="9"/>
            <color indexed="81"/>
            <rFont val="Tahoma"/>
            <family val="2"/>
          </rPr>
          <t>Becky Dzingeleski:</t>
        </r>
        <r>
          <rPr>
            <sz val="9"/>
            <color indexed="81"/>
            <rFont val="Tahoma"/>
            <family val="2"/>
          </rPr>
          <t xml:space="preserve">
Per FOD is a new Unit.  Contributions began in 2018</t>
        </r>
      </text>
    </comment>
    <comment ref="MFF19" authorId="0" shapeId="0" xr:uid="{D3D614B5-A6EC-40F5-8192-D6899AC68CB0}">
      <text>
        <r>
          <rPr>
            <b/>
            <sz val="9"/>
            <color indexed="81"/>
            <rFont val="Tahoma"/>
            <family val="2"/>
          </rPr>
          <t>Becky Dzingeleski:</t>
        </r>
        <r>
          <rPr>
            <sz val="9"/>
            <color indexed="81"/>
            <rFont val="Tahoma"/>
            <family val="2"/>
          </rPr>
          <t xml:space="preserve">
Per FOD is a new Unit.  Contributions began in 2018</t>
        </r>
      </text>
    </comment>
    <comment ref="MFJ19" authorId="0" shapeId="0" xr:uid="{7C52955C-277C-4C52-BA68-FE3F5FAEA1B4}">
      <text>
        <r>
          <rPr>
            <b/>
            <sz val="9"/>
            <color indexed="81"/>
            <rFont val="Tahoma"/>
            <family val="2"/>
          </rPr>
          <t>Becky Dzingeleski:</t>
        </r>
        <r>
          <rPr>
            <sz val="9"/>
            <color indexed="81"/>
            <rFont val="Tahoma"/>
            <family val="2"/>
          </rPr>
          <t xml:space="preserve">
Per FOD is a new Unit.  Contributions began in 2018</t>
        </r>
      </text>
    </comment>
    <comment ref="MFN19" authorId="0" shapeId="0" xr:uid="{F45BAE94-6472-4086-B961-58F5645B1321}">
      <text>
        <r>
          <rPr>
            <b/>
            <sz val="9"/>
            <color indexed="81"/>
            <rFont val="Tahoma"/>
            <family val="2"/>
          </rPr>
          <t>Becky Dzingeleski:</t>
        </r>
        <r>
          <rPr>
            <sz val="9"/>
            <color indexed="81"/>
            <rFont val="Tahoma"/>
            <family val="2"/>
          </rPr>
          <t xml:space="preserve">
Per FOD is a new Unit.  Contributions began in 2018</t>
        </r>
      </text>
    </comment>
    <comment ref="MFR19" authorId="0" shapeId="0" xr:uid="{ED589D91-F780-4E0A-8A5B-BA8C8735BDFF}">
      <text>
        <r>
          <rPr>
            <b/>
            <sz val="9"/>
            <color indexed="81"/>
            <rFont val="Tahoma"/>
            <family val="2"/>
          </rPr>
          <t>Becky Dzingeleski:</t>
        </r>
        <r>
          <rPr>
            <sz val="9"/>
            <color indexed="81"/>
            <rFont val="Tahoma"/>
            <family val="2"/>
          </rPr>
          <t xml:space="preserve">
Per FOD is a new Unit.  Contributions began in 2018</t>
        </r>
      </text>
    </comment>
    <comment ref="MFV19" authorId="0" shapeId="0" xr:uid="{0C187A88-97AC-407A-8E81-DCA52F07FBF0}">
      <text>
        <r>
          <rPr>
            <b/>
            <sz val="9"/>
            <color indexed="81"/>
            <rFont val="Tahoma"/>
            <family val="2"/>
          </rPr>
          <t>Becky Dzingeleski:</t>
        </r>
        <r>
          <rPr>
            <sz val="9"/>
            <color indexed="81"/>
            <rFont val="Tahoma"/>
            <family val="2"/>
          </rPr>
          <t xml:space="preserve">
Per FOD is a new Unit.  Contributions began in 2018</t>
        </r>
      </text>
    </comment>
    <comment ref="MFZ19" authorId="0" shapeId="0" xr:uid="{0ED69B11-203B-44AD-841E-C78E7E2A4AE9}">
      <text>
        <r>
          <rPr>
            <b/>
            <sz val="9"/>
            <color indexed="81"/>
            <rFont val="Tahoma"/>
            <family val="2"/>
          </rPr>
          <t>Becky Dzingeleski:</t>
        </r>
        <r>
          <rPr>
            <sz val="9"/>
            <color indexed="81"/>
            <rFont val="Tahoma"/>
            <family val="2"/>
          </rPr>
          <t xml:space="preserve">
Per FOD is a new Unit.  Contributions began in 2018</t>
        </r>
      </text>
    </comment>
    <comment ref="MGD19" authorId="0" shapeId="0" xr:uid="{5518F3B2-F0D8-4C1B-8E65-74B1EC09B279}">
      <text>
        <r>
          <rPr>
            <b/>
            <sz val="9"/>
            <color indexed="81"/>
            <rFont val="Tahoma"/>
            <family val="2"/>
          </rPr>
          <t>Becky Dzingeleski:</t>
        </r>
        <r>
          <rPr>
            <sz val="9"/>
            <color indexed="81"/>
            <rFont val="Tahoma"/>
            <family val="2"/>
          </rPr>
          <t xml:space="preserve">
Per FOD is a new Unit.  Contributions began in 2018</t>
        </r>
      </text>
    </comment>
    <comment ref="MGH19" authorId="0" shapeId="0" xr:uid="{11CC4E6F-9753-4ECA-BC14-1DB8DAA09430}">
      <text>
        <r>
          <rPr>
            <b/>
            <sz val="9"/>
            <color indexed="81"/>
            <rFont val="Tahoma"/>
            <family val="2"/>
          </rPr>
          <t>Becky Dzingeleski:</t>
        </r>
        <r>
          <rPr>
            <sz val="9"/>
            <color indexed="81"/>
            <rFont val="Tahoma"/>
            <family val="2"/>
          </rPr>
          <t xml:space="preserve">
Per FOD is a new Unit.  Contributions began in 2018</t>
        </r>
      </text>
    </comment>
    <comment ref="MGL19" authorId="0" shapeId="0" xr:uid="{CD042306-0864-4709-A0D9-D1B195FE4B58}">
      <text>
        <r>
          <rPr>
            <b/>
            <sz val="9"/>
            <color indexed="81"/>
            <rFont val="Tahoma"/>
            <family val="2"/>
          </rPr>
          <t>Becky Dzingeleski:</t>
        </r>
        <r>
          <rPr>
            <sz val="9"/>
            <color indexed="81"/>
            <rFont val="Tahoma"/>
            <family val="2"/>
          </rPr>
          <t xml:space="preserve">
Per FOD is a new Unit.  Contributions began in 2018</t>
        </r>
      </text>
    </comment>
    <comment ref="MGP19" authorId="0" shapeId="0" xr:uid="{0147E468-F492-4B0B-B1B1-22F9395D9666}">
      <text>
        <r>
          <rPr>
            <b/>
            <sz val="9"/>
            <color indexed="81"/>
            <rFont val="Tahoma"/>
            <family val="2"/>
          </rPr>
          <t>Becky Dzingeleski:</t>
        </r>
        <r>
          <rPr>
            <sz val="9"/>
            <color indexed="81"/>
            <rFont val="Tahoma"/>
            <family val="2"/>
          </rPr>
          <t xml:space="preserve">
Per FOD is a new Unit.  Contributions began in 2018</t>
        </r>
      </text>
    </comment>
    <comment ref="MGT19" authorId="0" shapeId="0" xr:uid="{174CAAC7-61CE-41E4-A043-F2D198150A20}">
      <text>
        <r>
          <rPr>
            <b/>
            <sz val="9"/>
            <color indexed="81"/>
            <rFont val="Tahoma"/>
            <family val="2"/>
          </rPr>
          <t>Becky Dzingeleski:</t>
        </r>
        <r>
          <rPr>
            <sz val="9"/>
            <color indexed="81"/>
            <rFont val="Tahoma"/>
            <family val="2"/>
          </rPr>
          <t xml:space="preserve">
Per FOD is a new Unit.  Contributions began in 2018</t>
        </r>
      </text>
    </comment>
    <comment ref="MGX19" authorId="0" shapeId="0" xr:uid="{BDB5F815-4521-49EF-AB06-407DDB1BDBEE}">
      <text>
        <r>
          <rPr>
            <b/>
            <sz val="9"/>
            <color indexed="81"/>
            <rFont val="Tahoma"/>
            <family val="2"/>
          </rPr>
          <t>Becky Dzingeleski:</t>
        </r>
        <r>
          <rPr>
            <sz val="9"/>
            <color indexed="81"/>
            <rFont val="Tahoma"/>
            <family val="2"/>
          </rPr>
          <t xml:space="preserve">
Per FOD is a new Unit.  Contributions began in 2018</t>
        </r>
      </text>
    </comment>
    <comment ref="MHB19" authorId="0" shapeId="0" xr:uid="{B58EA263-E6E1-4E16-BFA0-8DB187EC1123}">
      <text>
        <r>
          <rPr>
            <b/>
            <sz val="9"/>
            <color indexed="81"/>
            <rFont val="Tahoma"/>
            <family val="2"/>
          </rPr>
          <t>Becky Dzingeleski:</t>
        </r>
        <r>
          <rPr>
            <sz val="9"/>
            <color indexed="81"/>
            <rFont val="Tahoma"/>
            <family val="2"/>
          </rPr>
          <t xml:space="preserve">
Per FOD is a new Unit.  Contributions began in 2018</t>
        </r>
      </text>
    </comment>
    <comment ref="MHF19" authorId="0" shapeId="0" xr:uid="{48F95FE1-C09E-4E46-924A-38F300270CA8}">
      <text>
        <r>
          <rPr>
            <b/>
            <sz val="9"/>
            <color indexed="81"/>
            <rFont val="Tahoma"/>
            <family val="2"/>
          </rPr>
          <t>Becky Dzingeleski:</t>
        </r>
        <r>
          <rPr>
            <sz val="9"/>
            <color indexed="81"/>
            <rFont val="Tahoma"/>
            <family val="2"/>
          </rPr>
          <t xml:space="preserve">
Per FOD is a new Unit.  Contributions began in 2018</t>
        </r>
      </text>
    </comment>
    <comment ref="MHJ19" authorId="0" shapeId="0" xr:uid="{95B11193-59F9-45F6-AF92-2AD3AE82EB1D}">
      <text>
        <r>
          <rPr>
            <b/>
            <sz val="9"/>
            <color indexed="81"/>
            <rFont val="Tahoma"/>
            <family val="2"/>
          </rPr>
          <t>Becky Dzingeleski:</t>
        </r>
        <r>
          <rPr>
            <sz val="9"/>
            <color indexed="81"/>
            <rFont val="Tahoma"/>
            <family val="2"/>
          </rPr>
          <t xml:space="preserve">
Per FOD is a new Unit.  Contributions began in 2018</t>
        </r>
      </text>
    </comment>
    <comment ref="MHN19" authorId="0" shapeId="0" xr:uid="{EC806328-2B72-4762-AA35-10CEC9A650E3}">
      <text>
        <r>
          <rPr>
            <b/>
            <sz val="9"/>
            <color indexed="81"/>
            <rFont val="Tahoma"/>
            <family val="2"/>
          </rPr>
          <t>Becky Dzingeleski:</t>
        </r>
        <r>
          <rPr>
            <sz val="9"/>
            <color indexed="81"/>
            <rFont val="Tahoma"/>
            <family val="2"/>
          </rPr>
          <t xml:space="preserve">
Per FOD is a new Unit.  Contributions began in 2018</t>
        </r>
      </text>
    </comment>
    <comment ref="MHR19" authorId="0" shapeId="0" xr:uid="{30D4D374-8B0F-422D-9069-ACBD30D85F1E}">
      <text>
        <r>
          <rPr>
            <b/>
            <sz val="9"/>
            <color indexed="81"/>
            <rFont val="Tahoma"/>
            <family val="2"/>
          </rPr>
          <t>Becky Dzingeleski:</t>
        </r>
        <r>
          <rPr>
            <sz val="9"/>
            <color indexed="81"/>
            <rFont val="Tahoma"/>
            <family val="2"/>
          </rPr>
          <t xml:space="preserve">
Per FOD is a new Unit.  Contributions began in 2018</t>
        </r>
      </text>
    </comment>
    <comment ref="MHV19" authorId="0" shapeId="0" xr:uid="{D7A8EBB4-1896-4EFD-B40B-651FCED585DF}">
      <text>
        <r>
          <rPr>
            <b/>
            <sz val="9"/>
            <color indexed="81"/>
            <rFont val="Tahoma"/>
            <family val="2"/>
          </rPr>
          <t>Becky Dzingeleski:</t>
        </r>
        <r>
          <rPr>
            <sz val="9"/>
            <color indexed="81"/>
            <rFont val="Tahoma"/>
            <family val="2"/>
          </rPr>
          <t xml:space="preserve">
Per FOD is a new Unit.  Contributions began in 2018</t>
        </r>
      </text>
    </comment>
    <comment ref="MHZ19" authorId="0" shapeId="0" xr:uid="{328EEF1E-8ADE-44A0-9566-58624ACA733D}">
      <text>
        <r>
          <rPr>
            <b/>
            <sz val="9"/>
            <color indexed="81"/>
            <rFont val="Tahoma"/>
            <family val="2"/>
          </rPr>
          <t>Becky Dzingeleski:</t>
        </r>
        <r>
          <rPr>
            <sz val="9"/>
            <color indexed="81"/>
            <rFont val="Tahoma"/>
            <family val="2"/>
          </rPr>
          <t xml:space="preserve">
Per FOD is a new Unit.  Contributions began in 2018</t>
        </r>
      </text>
    </comment>
    <comment ref="MID19" authorId="0" shapeId="0" xr:uid="{BFE782CE-0431-4443-B0FC-D284B5B05525}">
      <text>
        <r>
          <rPr>
            <b/>
            <sz val="9"/>
            <color indexed="81"/>
            <rFont val="Tahoma"/>
            <family val="2"/>
          </rPr>
          <t>Becky Dzingeleski:</t>
        </r>
        <r>
          <rPr>
            <sz val="9"/>
            <color indexed="81"/>
            <rFont val="Tahoma"/>
            <family val="2"/>
          </rPr>
          <t xml:space="preserve">
Per FOD is a new Unit.  Contributions began in 2018</t>
        </r>
      </text>
    </comment>
    <comment ref="MIH19" authorId="0" shapeId="0" xr:uid="{31FA36FD-50E8-4534-A084-E8F78985B177}">
      <text>
        <r>
          <rPr>
            <b/>
            <sz val="9"/>
            <color indexed="81"/>
            <rFont val="Tahoma"/>
            <family val="2"/>
          </rPr>
          <t>Becky Dzingeleski:</t>
        </r>
        <r>
          <rPr>
            <sz val="9"/>
            <color indexed="81"/>
            <rFont val="Tahoma"/>
            <family val="2"/>
          </rPr>
          <t xml:space="preserve">
Per FOD is a new Unit.  Contributions began in 2018</t>
        </r>
      </text>
    </comment>
    <comment ref="MIL19" authorId="0" shapeId="0" xr:uid="{466CC4B4-9A94-4FCA-8D62-5DE8E5A1057C}">
      <text>
        <r>
          <rPr>
            <b/>
            <sz val="9"/>
            <color indexed="81"/>
            <rFont val="Tahoma"/>
            <family val="2"/>
          </rPr>
          <t>Becky Dzingeleski:</t>
        </r>
        <r>
          <rPr>
            <sz val="9"/>
            <color indexed="81"/>
            <rFont val="Tahoma"/>
            <family val="2"/>
          </rPr>
          <t xml:space="preserve">
Per FOD is a new Unit.  Contributions began in 2018</t>
        </r>
      </text>
    </comment>
    <comment ref="MIP19" authorId="0" shapeId="0" xr:uid="{EBD135AA-ABB5-43B6-B9BB-8A4B79C0BFAB}">
      <text>
        <r>
          <rPr>
            <b/>
            <sz val="9"/>
            <color indexed="81"/>
            <rFont val="Tahoma"/>
            <family val="2"/>
          </rPr>
          <t>Becky Dzingeleski:</t>
        </r>
        <r>
          <rPr>
            <sz val="9"/>
            <color indexed="81"/>
            <rFont val="Tahoma"/>
            <family val="2"/>
          </rPr>
          <t xml:space="preserve">
Per FOD is a new Unit.  Contributions began in 2018</t>
        </r>
      </text>
    </comment>
    <comment ref="MIT19" authorId="0" shapeId="0" xr:uid="{F73CC9D9-5B63-4373-91F6-65B2512CD2A4}">
      <text>
        <r>
          <rPr>
            <b/>
            <sz val="9"/>
            <color indexed="81"/>
            <rFont val="Tahoma"/>
            <family val="2"/>
          </rPr>
          <t>Becky Dzingeleski:</t>
        </r>
        <r>
          <rPr>
            <sz val="9"/>
            <color indexed="81"/>
            <rFont val="Tahoma"/>
            <family val="2"/>
          </rPr>
          <t xml:space="preserve">
Per FOD is a new Unit.  Contributions began in 2018</t>
        </r>
      </text>
    </comment>
    <comment ref="MIX19" authorId="0" shapeId="0" xr:uid="{F2B1E804-CD70-48B5-8D83-50150FA44758}">
      <text>
        <r>
          <rPr>
            <b/>
            <sz val="9"/>
            <color indexed="81"/>
            <rFont val="Tahoma"/>
            <family val="2"/>
          </rPr>
          <t>Becky Dzingeleski:</t>
        </r>
        <r>
          <rPr>
            <sz val="9"/>
            <color indexed="81"/>
            <rFont val="Tahoma"/>
            <family val="2"/>
          </rPr>
          <t xml:space="preserve">
Per FOD is a new Unit.  Contributions began in 2018</t>
        </r>
      </text>
    </comment>
    <comment ref="MJB19" authorId="0" shapeId="0" xr:uid="{AC62C93F-065F-4820-86CF-5AEDFEEA8DCB}">
      <text>
        <r>
          <rPr>
            <b/>
            <sz val="9"/>
            <color indexed="81"/>
            <rFont val="Tahoma"/>
            <family val="2"/>
          </rPr>
          <t>Becky Dzingeleski:</t>
        </r>
        <r>
          <rPr>
            <sz val="9"/>
            <color indexed="81"/>
            <rFont val="Tahoma"/>
            <family val="2"/>
          </rPr>
          <t xml:space="preserve">
Per FOD is a new Unit.  Contributions began in 2018</t>
        </r>
      </text>
    </comment>
    <comment ref="MJF19" authorId="0" shapeId="0" xr:uid="{1B7C1D33-BF27-4CA7-9A1B-55B0CB148D0A}">
      <text>
        <r>
          <rPr>
            <b/>
            <sz val="9"/>
            <color indexed="81"/>
            <rFont val="Tahoma"/>
            <family val="2"/>
          </rPr>
          <t>Becky Dzingeleski:</t>
        </r>
        <r>
          <rPr>
            <sz val="9"/>
            <color indexed="81"/>
            <rFont val="Tahoma"/>
            <family val="2"/>
          </rPr>
          <t xml:space="preserve">
Per FOD is a new Unit.  Contributions began in 2018</t>
        </r>
      </text>
    </comment>
    <comment ref="MJJ19" authorId="0" shapeId="0" xr:uid="{9A21F509-755E-44A5-9CB4-DC2F0EE16F6C}">
      <text>
        <r>
          <rPr>
            <b/>
            <sz val="9"/>
            <color indexed="81"/>
            <rFont val="Tahoma"/>
            <family val="2"/>
          </rPr>
          <t>Becky Dzingeleski:</t>
        </r>
        <r>
          <rPr>
            <sz val="9"/>
            <color indexed="81"/>
            <rFont val="Tahoma"/>
            <family val="2"/>
          </rPr>
          <t xml:space="preserve">
Per FOD is a new Unit.  Contributions began in 2018</t>
        </r>
      </text>
    </comment>
    <comment ref="MJN19" authorId="0" shapeId="0" xr:uid="{18ACB132-E3ED-4DF6-A765-23AB94197AC4}">
      <text>
        <r>
          <rPr>
            <b/>
            <sz val="9"/>
            <color indexed="81"/>
            <rFont val="Tahoma"/>
            <family val="2"/>
          </rPr>
          <t>Becky Dzingeleski:</t>
        </r>
        <r>
          <rPr>
            <sz val="9"/>
            <color indexed="81"/>
            <rFont val="Tahoma"/>
            <family val="2"/>
          </rPr>
          <t xml:space="preserve">
Per FOD is a new Unit.  Contributions began in 2018</t>
        </r>
      </text>
    </comment>
    <comment ref="MJR19" authorId="0" shapeId="0" xr:uid="{BEB11A1C-0EDE-414D-B650-01856F25446F}">
      <text>
        <r>
          <rPr>
            <b/>
            <sz val="9"/>
            <color indexed="81"/>
            <rFont val="Tahoma"/>
            <family val="2"/>
          </rPr>
          <t>Becky Dzingeleski:</t>
        </r>
        <r>
          <rPr>
            <sz val="9"/>
            <color indexed="81"/>
            <rFont val="Tahoma"/>
            <family val="2"/>
          </rPr>
          <t xml:space="preserve">
Per FOD is a new Unit.  Contributions began in 2018</t>
        </r>
      </text>
    </comment>
    <comment ref="MJV19" authorId="0" shapeId="0" xr:uid="{8C0B3D45-17C0-45F0-85F2-43ADBA293595}">
      <text>
        <r>
          <rPr>
            <b/>
            <sz val="9"/>
            <color indexed="81"/>
            <rFont val="Tahoma"/>
            <family val="2"/>
          </rPr>
          <t>Becky Dzingeleski:</t>
        </r>
        <r>
          <rPr>
            <sz val="9"/>
            <color indexed="81"/>
            <rFont val="Tahoma"/>
            <family val="2"/>
          </rPr>
          <t xml:space="preserve">
Per FOD is a new Unit.  Contributions began in 2018</t>
        </r>
      </text>
    </comment>
    <comment ref="MJZ19" authorId="0" shapeId="0" xr:uid="{429CCB2D-DE31-4FB9-BB9D-F3632AEEB479}">
      <text>
        <r>
          <rPr>
            <b/>
            <sz val="9"/>
            <color indexed="81"/>
            <rFont val="Tahoma"/>
            <family val="2"/>
          </rPr>
          <t>Becky Dzingeleski:</t>
        </r>
        <r>
          <rPr>
            <sz val="9"/>
            <color indexed="81"/>
            <rFont val="Tahoma"/>
            <family val="2"/>
          </rPr>
          <t xml:space="preserve">
Per FOD is a new Unit.  Contributions began in 2018</t>
        </r>
      </text>
    </comment>
    <comment ref="MKD19" authorId="0" shapeId="0" xr:uid="{160447AD-31CD-4A58-BD33-D52D8BAC7F9F}">
      <text>
        <r>
          <rPr>
            <b/>
            <sz val="9"/>
            <color indexed="81"/>
            <rFont val="Tahoma"/>
            <family val="2"/>
          </rPr>
          <t>Becky Dzingeleski:</t>
        </r>
        <r>
          <rPr>
            <sz val="9"/>
            <color indexed="81"/>
            <rFont val="Tahoma"/>
            <family val="2"/>
          </rPr>
          <t xml:space="preserve">
Per FOD is a new Unit.  Contributions began in 2018</t>
        </r>
      </text>
    </comment>
    <comment ref="MKH19" authorId="0" shapeId="0" xr:uid="{7F246A27-3E0E-4956-B4A3-89EA2C2DAF49}">
      <text>
        <r>
          <rPr>
            <b/>
            <sz val="9"/>
            <color indexed="81"/>
            <rFont val="Tahoma"/>
            <family val="2"/>
          </rPr>
          <t>Becky Dzingeleski:</t>
        </r>
        <r>
          <rPr>
            <sz val="9"/>
            <color indexed="81"/>
            <rFont val="Tahoma"/>
            <family val="2"/>
          </rPr>
          <t xml:space="preserve">
Per FOD is a new Unit.  Contributions began in 2018</t>
        </r>
      </text>
    </comment>
    <comment ref="MKL19" authorId="0" shapeId="0" xr:uid="{074DEE03-BCAE-4CF2-802C-97DB6CA1AA6D}">
      <text>
        <r>
          <rPr>
            <b/>
            <sz val="9"/>
            <color indexed="81"/>
            <rFont val="Tahoma"/>
            <family val="2"/>
          </rPr>
          <t>Becky Dzingeleski:</t>
        </r>
        <r>
          <rPr>
            <sz val="9"/>
            <color indexed="81"/>
            <rFont val="Tahoma"/>
            <family val="2"/>
          </rPr>
          <t xml:space="preserve">
Per FOD is a new Unit.  Contributions began in 2018</t>
        </r>
      </text>
    </comment>
    <comment ref="MKP19" authorId="0" shapeId="0" xr:uid="{0B59FEE6-1F4A-40DC-873A-E147386CA90A}">
      <text>
        <r>
          <rPr>
            <b/>
            <sz val="9"/>
            <color indexed="81"/>
            <rFont val="Tahoma"/>
            <family val="2"/>
          </rPr>
          <t>Becky Dzingeleski:</t>
        </r>
        <r>
          <rPr>
            <sz val="9"/>
            <color indexed="81"/>
            <rFont val="Tahoma"/>
            <family val="2"/>
          </rPr>
          <t xml:space="preserve">
Per FOD is a new Unit.  Contributions began in 2018</t>
        </r>
      </text>
    </comment>
    <comment ref="MKT19" authorId="0" shapeId="0" xr:uid="{40C44B68-E1C3-41D9-8422-C71EE28513AF}">
      <text>
        <r>
          <rPr>
            <b/>
            <sz val="9"/>
            <color indexed="81"/>
            <rFont val="Tahoma"/>
            <family val="2"/>
          </rPr>
          <t>Becky Dzingeleski:</t>
        </r>
        <r>
          <rPr>
            <sz val="9"/>
            <color indexed="81"/>
            <rFont val="Tahoma"/>
            <family val="2"/>
          </rPr>
          <t xml:space="preserve">
Per FOD is a new Unit.  Contributions began in 2018</t>
        </r>
      </text>
    </comment>
    <comment ref="MKX19" authorId="0" shapeId="0" xr:uid="{71777932-97F2-437C-87E5-EF1F01EF2066}">
      <text>
        <r>
          <rPr>
            <b/>
            <sz val="9"/>
            <color indexed="81"/>
            <rFont val="Tahoma"/>
            <family val="2"/>
          </rPr>
          <t>Becky Dzingeleski:</t>
        </r>
        <r>
          <rPr>
            <sz val="9"/>
            <color indexed="81"/>
            <rFont val="Tahoma"/>
            <family val="2"/>
          </rPr>
          <t xml:space="preserve">
Per FOD is a new Unit.  Contributions began in 2018</t>
        </r>
      </text>
    </comment>
    <comment ref="MLB19" authorId="0" shapeId="0" xr:uid="{EB1AA518-B488-423F-A0B4-7AF3AF128800}">
      <text>
        <r>
          <rPr>
            <b/>
            <sz val="9"/>
            <color indexed="81"/>
            <rFont val="Tahoma"/>
            <family val="2"/>
          </rPr>
          <t>Becky Dzingeleski:</t>
        </r>
        <r>
          <rPr>
            <sz val="9"/>
            <color indexed="81"/>
            <rFont val="Tahoma"/>
            <family val="2"/>
          </rPr>
          <t xml:space="preserve">
Per FOD is a new Unit.  Contributions began in 2018</t>
        </r>
      </text>
    </comment>
    <comment ref="MLF19" authorId="0" shapeId="0" xr:uid="{1E5C9341-6B93-4912-8218-09008B6D27A1}">
      <text>
        <r>
          <rPr>
            <b/>
            <sz val="9"/>
            <color indexed="81"/>
            <rFont val="Tahoma"/>
            <family val="2"/>
          </rPr>
          <t>Becky Dzingeleski:</t>
        </r>
        <r>
          <rPr>
            <sz val="9"/>
            <color indexed="81"/>
            <rFont val="Tahoma"/>
            <family val="2"/>
          </rPr>
          <t xml:space="preserve">
Per FOD is a new Unit.  Contributions began in 2018</t>
        </r>
      </text>
    </comment>
    <comment ref="MLJ19" authorId="0" shapeId="0" xr:uid="{89C5C325-CD07-429D-BADE-505BC885627A}">
      <text>
        <r>
          <rPr>
            <b/>
            <sz val="9"/>
            <color indexed="81"/>
            <rFont val="Tahoma"/>
            <family val="2"/>
          </rPr>
          <t>Becky Dzingeleski:</t>
        </r>
        <r>
          <rPr>
            <sz val="9"/>
            <color indexed="81"/>
            <rFont val="Tahoma"/>
            <family val="2"/>
          </rPr>
          <t xml:space="preserve">
Per FOD is a new Unit.  Contributions began in 2018</t>
        </r>
      </text>
    </comment>
    <comment ref="MLN19" authorId="0" shapeId="0" xr:uid="{85459053-F8D8-4346-9498-0F1370A08B4D}">
      <text>
        <r>
          <rPr>
            <b/>
            <sz val="9"/>
            <color indexed="81"/>
            <rFont val="Tahoma"/>
            <family val="2"/>
          </rPr>
          <t>Becky Dzingeleski:</t>
        </r>
        <r>
          <rPr>
            <sz val="9"/>
            <color indexed="81"/>
            <rFont val="Tahoma"/>
            <family val="2"/>
          </rPr>
          <t xml:space="preserve">
Per FOD is a new Unit.  Contributions began in 2018</t>
        </r>
      </text>
    </comment>
    <comment ref="MLR19" authorId="0" shapeId="0" xr:uid="{9F589288-6E8F-4E89-B4C1-FA5B6059E9C6}">
      <text>
        <r>
          <rPr>
            <b/>
            <sz val="9"/>
            <color indexed="81"/>
            <rFont val="Tahoma"/>
            <family val="2"/>
          </rPr>
          <t>Becky Dzingeleski:</t>
        </r>
        <r>
          <rPr>
            <sz val="9"/>
            <color indexed="81"/>
            <rFont val="Tahoma"/>
            <family val="2"/>
          </rPr>
          <t xml:space="preserve">
Per FOD is a new Unit.  Contributions began in 2018</t>
        </r>
      </text>
    </comment>
    <comment ref="MLV19" authorId="0" shapeId="0" xr:uid="{A8FE9B0F-EB26-4A30-854C-252B15A1E316}">
      <text>
        <r>
          <rPr>
            <b/>
            <sz val="9"/>
            <color indexed="81"/>
            <rFont val="Tahoma"/>
            <family val="2"/>
          </rPr>
          <t>Becky Dzingeleski:</t>
        </r>
        <r>
          <rPr>
            <sz val="9"/>
            <color indexed="81"/>
            <rFont val="Tahoma"/>
            <family val="2"/>
          </rPr>
          <t xml:space="preserve">
Per FOD is a new Unit.  Contributions began in 2018</t>
        </r>
      </text>
    </comment>
    <comment ref="MLZ19" authorId="0" shapeId="0" xr:uid="{2D5C211C-4531-4568-85BA-93545255A272}">
      <text>
        <r>
          <rPr>
            <b/>
            <sz val="9"/>
            <color indexed="81"/>
            <rFont val="Tahoma"/>
            <family val="2"/>
          </rPr>
          <t>Becky Dzingeleski:</t>
        </r>
        <r>
          <rPr>
            <sz val="9"/>
            <color indexed="81"/>
            <rFont val="Tahoma"/>
            <family val="2"/>
          </rPr>
          <t xml:space="preserve">
Per FOD is a new Unit.  Contributions began in 2018</t>
        </r>
      </text>
    </comment>
    <comment ref="MMD19" authorId="0" shapeId="0" xr:uid="{30A4BDA5-DBF5-462B-BF17-09C12B97E4C9}">
      <text>
        <r>
          <rPr>
            <b/>
            <sz val="9"/>
            <color indexed="81"/>
            <rFont val="Tahoma"/>
            <family val="2"/>
          </rPr>
          <t>Becky Dzingeleski:</t>
        </r>
        <r>
          <rPr>
            <sz val="9"/>
            <color indexed="81"/>
            <rFont val="Tahoma"/>
            <family val="2"/>
          </rPr>
          <t xml:space="preserve">
Per FOD is a new Unit.  Contributions began in 2018</t>
        </r>
      </text>
    </comment>
    <comment ref="MMH19" authorId="0" shapeId="0" xr:uid="{4BFF35E4-35FF-42C5-B1E1-C5BAAF91484E}">
      <text>
        <r>
          <rPr>
            <b/>
            <sz val="9"/>
            <color indexed="81"/>
            <rFont val="Tahoma"/>
            <family val="2"/>
          </rPr>
          <t>Becky Dzingeleski:</t>
        </r>
        <r>
          <rPr>
            <sz val="9"/>
            <color indexed="81"/>
            <rFont val="Tahoma"/>
            <family val="2"/>
          </rPr>
          <t xml:space="preserve">
Per FOD is a new Unit.  Contributions began in 2018</t>
        </r>
      </text>
    </comment>
    <comment ref="MML19" authorId="0" shapeId="0" xr:uid="{CB30F52C-ED9F-475D-BFB7-A28FE452C287}">
      <text>
        <r>
          <rPr>
            <b/>
            <sz val="9"/>
            <color indexed="81"/>
            <rFont val="Tahoma"/>
            <family val="2"/>
          </rPr>
          <t>Becky Dzingeleski:</t>
        </r>
        <r>
          <rPr>
            <sz val="9"/>
            <color indexed="81"/>
            <rFont val="Tahoma"/>
            <family val="2"/>
          </rPr>
          <t xml:space="preserve">
Per FOD is a new Unit.  Contributions began in 2018</t>
        </r>
      </text>
    </comment>
    <comment ref="MMP19" authorId="0" shapeId="0" xr:uid="{0E6B5036-3FDE-42E7-8BBD-F4A166F43894}">
      <text>
        <r>
          <rPr>
            <b/>
            <sz val="9"/>
            <color indexed="81"/>
            <rFont val="Tahoma"/>
            <family val="2"/>
          </rPr>
          <t>Becky Dzingeleski:</t>
        </r>
        <r>
          <rPr>
            <sz val="9"/>
            <color indexed="81"/>
            <rFont val="Tahoma"/>
            <family val="2"/>
          </rPr>
          <t xml:space="preserve">
Per FOD is a new Unit.  Contributions began in 2018</t>
        </r>
      </text>
    </comment>
    <comment ref="MMT19" authorId="0" shapeId="0" xr:uid="{2BFF99DF-0E3F-4FFA-B1BC-2095A7E18216}">
      <text>
        <r>
          <rPr>
            <b/>
            <sz val="9"/>
            <color indexed="81"/>
            <rFont val="Tahoma"/>
            <family val="2"/>
          </rPr>
          <t>Becky Dzingeleski:</t>
        </r>
        <r>
          <rPr>
            <sz val="9"/>
            <color indexed="81"/>
            <rFont val="Tahoma"/>
            <family val="2"/>
          </rPr>
          <t xml:space="preserve">
Per FOD is a new Unit.  Contributions began in 2018</t>
        </r>
      </text>
    </comment>
    <comment ref="MMX19" authorId="0" shapeId="0" xr:uid="{19D9D48E-9115-48EC-86C0-36C0EC81B445}">
      <text>
        <r>
          <rPr>
            <b/>
            <sz val="9"/>
            <color indexed="81"/>
            <rFont val="Tahoma"/>
            <family val="2"/>
          </rPr>
          <t>Becky Dzingeleski:</t>
        </r>
        <r>
          <rPr>
            <sz val="9"/>
            <color indexed="81"/>
            <rFont val="Tahoma"/>
            <family val="2"/>
          </rPr>
          <t xml:space="preserve">
Per FOD is a new Unit.  Contributions began in 2018</t>
        </r>
      </text>
    </comment>
    <comment ref="MNB19" authorId="0" shapeId="0" xr:uid="{A94D5D82-A09C-4460-90EF-46227FD1CCAE}">
      <text>
        <r>
          <rPr>
            <b/>
            <sz val="9"/>
            <color indexed="81"/>
            <rFont val="Tahoma"/>
            <family val="2"/>
          </rPr>
          <t>Becky Dzingeleski:</t>
        </r>
        <r>
          <rPr>
            <sz val="9"/>
            <color indexed="81"/>
            <rFont val="Tahoma"/>
            <family val="2"/>
          </rPr>
          <t xml:space="preserve">
Per FOD is a new Unit.  Contributions began in 2018</t>
        </r>
      </text>
    </comment>
    <comment ref="MNF19" authorId="0" shapeId="0" xr:uid="{53BE7C1B-CA86-4BEF-AC37-09F32E81E6AE}">
      <text>
        <r>
          <rPr>
            <b/>
            <sz val="9"/>
            <color indexed="81"/>
            <rFont val="Tahoma"/>
            <family val="2"/>
          </rPr>
          <t>Becky Dzingeleski:</t>
        </r>
        <r>
          <rPr>
            <sz val="9"/>
            <color indexed="81"/>
            <rFont val="Tahoma"/>
            <family val="2"/>
          </rPr>
          <t xml:space="preserve">
Per FOD is a new Unit.  Contributions began in 2018</t>
        </r>
      </text>
    </comment>
    <comment ref="MNJ19" authorId="0" shapeId="0" xr:uid="{29B42EB3-4040-48A9-A7D9-0B3CDA04C5C7}">
      <text>
        <r>
          <rPr>
            <b/>
            <sz val="9"/>
            <color indexed="81"/>
            <rFont val="Tahoma"/>
            <family val="2"/>
          </rPr>
          <t>Becky Dzingeleski:</t>
        </r>
        <r>
          <rPr>
            <sz val="9"/>
            <color indexed="81"/>
            <rFont val="Tahoma"/>
            <family val="2"/>
          </rPr>
          <t xml:space="preserve">
Per FOD is a new Unit.  Contributions began in 2018</t>
        </r>
      </text>
    </comment>
    <comment ref="MNN19" authorId="0" shapeId="0" xr:uid="{ED7D6FC4-DA93-469C-A042-05BB497D1EE3}">
      <text>
        <r>
          <rPr>
            <b/>
            <sz val="9"/>
            <color indexed="81"/>
            <rFont val="Tahoma"/>
            <family val="2"/>
          </rPr>
          <t>Becky Dzingeleski:</t>
        </r>
        <r>
          <rPr>
            <sz val="9"/>
            <color indexed="81"/>
            <rFont val="Tahoma"/>
            <family val="2"/>
          </rPr>
          <t xml:space="preserve">
Per FOD is a new Unit.  Contributions began in 2018</t>
        </r>
      </text>
    </comment>
    <comment ref="MNR19" authorId="0" shapeId="0" xr:uid="{6974F196-D075-44DA-983A-2A404ECB0741}">
      <text>
        <r>
          <rPr>
            <b/>
            <sz val="9"/>
            <color indexed="81"/>
            <rFont val="Tahoma"/>
            <family val="2"/>
          </rPr>
          <t>Becky Dzingeleski:</t>
        </r>
        <r>
          <rPr>
            <sz val="9"/>
            <color indexed="81"/>
            <rFont val="Tahoma"/>
            <family val="2"/>
          </rPr>
          <t xml:space="preserve">
Per FOD is a new Unit.  Contributions began in 2018</t>
        </r>
      </text>
    </comment>
    <comment ref="MNV19" authorId="0" shapeId="0" xr:uid="{A3D0FF5E-195E-4595-944C-2603DB2DFB5D}">
      <text>
        <r>
          <rPr>
            <b/>
            <sz val="9"/>
            <color indexed="81"/>
            <rFont val="Tahoma"/>
            <family val="2"/>
          </rPr>
          <t>Becky Dzingeleski:</t>
        </r>
        <r>
          <rPr>
            <sz val="9"/>
            <color indexed="81"/>
            <rFont val="Tahoma"/>
            <family val="2"/>
          </rPr>
          <t xml:space="preserve">
Per FOD is a new Unit.  Contributions began in 2018</t>
        </r>
      </text>
    </comment>
    <comment ref="MNZ19" authorId="0" shapeId="0" xr:uid="{CDF2D75E-C9C5-490A-A843-79B8374C22A8}">
      <text>
        <r>
          <rPr>
            <b/>
            <sz val="9"/>
            <color indexed="81"/>
            <rFont val="Tahoma"/>
            <family val="2"/>
          </rPr>
          <t>Becky Dzingeleski:</t>
        </r>
        <r>
          <rPr>
            <sz val="9"/>
            <color indexed="81"/>
            <rFont val="Tahoma"/>
            <family val="2"/>
          </rPr>
          <t xml:space="preserve">
Per FOD is a new Unit.  Contributions began in 2018</t>
        </r>
      </text>
    </comment>
    <comment ref="MOD19" authorId="0" shapeId="0" xr:uid="{2938AEC9-DD4E-4B9C-9A53-FCC9F5CD726B}">
      <text>
        <r>
          <rPr>
            <b/>
            <sz val="9"/>
            <color indexed="81"/>
            <rFont val="Tahoma"/>
            <family val="2"/>
          </rPr>
          <t>Becky Dzingeleski:</t>
        </r>
        <r>
          <rPr>
            <sz val="9"/>
            <color indexed="81"/>
            <rFont val="Tahoma"/>
            <family val="2"/>
          </rPr>
          <t xml:space="preserve">
Per FOD is a new Unit.  Contributions began in 2018</t>
        </r>
      </text>
    </comment>
    <comment ref="MOH19" authorId="0" shapeId="0" xr:uid="{0016AC99-0FA6-466D-8AEA-D7063EE7CBE9}">
      <text>
        <r>
          <rPr>
            <b/>
            <sz val="9"/>
            <color indexed="81"/>
            <rFont val="Tahoma"/>
            <family val="2"/>
          </rPr>
          <t>Becky Dzingeleski:</t>
        </r>
        <r>
          <rPr>
            <sz val="9"/>
            <color indexed="81"/>
            <rFont val="Tahoma"/>
            <family val="2"/>
          </rPr>
          <t xml:space="preserve">
Per FOD is a new Unit.  Contributions began in 2018</t>
        </r>
      </text>
    </comment>
    <comment ref="MOL19" authorId="0" shapeId="0" xr:uid="{092018A4-C8E4-4E2D-B669-DF4B9A79DB6D}">
      <text>
        <r>
          <rPr>
            <b/>
            <sz val="9"/>
            <color indexed="81"/>
            <rFont val="Tahoma"/>
            <family val="2"/>
          </rPr>
          <t>Becky Dzingeleski:</t>
        </r>
        <r>
          <rPr>
            <sz val="9"/>
            <color indexed="81"/>
            <rFont val="Tahoma"/>
            <family val="2"/>
          </rPr>
          <t xml:space="preserve">
Per FOD is a new Unit.  Contributions began in 2018</t>
        </r>
      </text>
    </comment>
    <comment ref="MOP19" authorId="0" shapeId="0" xr:uid="{8DF526F5-D1F4-4C2A-8E7F-A78D63E5AF75}">
      <text>
        <r>
          <rPr>
            <b/>
            <sz val="9"/>
            <color indexed="81"/>
            <rFont val="Tahoma"/>
            <family val="2"/>
          </rPr>
          <t>Becky Dzingeleski:</t>
        </r>
        <r>
          <rPr>
            <sz val="9"/>
            <color indexed="81"/>
            <rFont val="Tahoma"/>
            <family val="2"/>
          </rPr>
          <t xml:space="preserve">
Per FOD is a new Unit.  Contributions began in 2018</t>
        </r>
      </text>
    </comment>
    <comment ref="MOT19" authorId="0" shapeId="0" xr:uid="{78C37321-DC2A-4DAF-9E1A-973FA92B5161}">
      <text>
        <r>
          <rPr>
            <b/>
            <sz val="9"/>
            <color indexed="81"/>
            <rFont val="Tahoma"/>
            <family val="2"/>
          </rPr>
          <t>Becky Dzingeleski:</t>
        </r>
        <r>
          <rPr>
            <sz val="9"/>
            <color indexed="81"/>
            <rFont val="Tahoma"/>
            <family val="2"/>
          </rPr>
          <t xml:space="preserve">
Per FOD is a new Unit.  Contributions began in 2018</t>
        </r>
      </text>
    </comment>
    <comment ref="MOX19" authorId="0" shapeId="0" xr:uid="{FA226C57-66B4-4F67-A56C-B51663D8FFC7}">
      <text>
        <r>
          <rPr>
            <b/>
            <sz val="9"/>
            <color indexed="81"/>
            <rFont val="Tahoma"/>
            <family val="2"/>
          </rPr>
          <t>Becky Dzingeleski:</t>
        </r>
        <r>
          <rPr>
            <sz val="9"/>
            <color indexed="81"/>
            <rFont val="Tahoma"/>
            <family val="2"/>
          </rPr>
          <t xml:space="preserve">
Per FOD is a new Unit.  Contributions began in 2018</t>
        </r>
      </text>
    </comment>
    <comment ref="MPB19" authorId="0" shapeId="0" xr:uid="{29AD1FD1-39EA-4CD3-B1AC-5582313B2DD5}">
      <text>
        <r>
          <rPr>
            <b/>
            <sz val="9"/>
            <color indexed="81"/>
            <rFont val="Tahoma"/>
            <family val="2"/>
          </rPr>
          <t>Becky Dzingeleski:</t>
        </r>
        <r>
          <rPr>
            <sz val="9"/>
            <color indexed="81"/>
            <rFont val="Tahoma"/>
            <family val="2"/>
          </rPr>
          <t xml:space="preserve">
Per FOD is a new Unit.  Contributions began in 2018</t>
        </r>
      </text>
    </comment>
    <comment ref="MPF19" authorId="0" shapeId="0" xr:uid="{612DF251-27F7-4F92-A5C7-87CD167B0197}">
      <text>
        <r>
          <rPr>
            <b/>
            <sz val="9"/>
            <color indexed="81"/>
            <rFont val="Tahoma"/>
            <family val="2"/>
          </rPr>
          <t>Becky Dzingeleski:</t>
        </r>
        <r>
          <rPr>
            <sz val="9"/>
            <color indexed="81"/>
            <rFont val="Tahoma"/>
            <family val="2"/>
          </rPr>
          <t xml:space="preserve">
Per FOD is a new Unit.  Contributions began in 2018</t>
        </r>
      </text>
    </comment>
    <comment ref="MPJ19" authorId="0" shapeId="0" xr:uid="{EFD6F733-6140-4CEE-9845-C41A0052F420}">
      <text>
        <r>
          <rPr>
            <b/>
            <sz val="9"/>
            <color indexed="81"/>
            <rFont val="Tahoma"/>
            <family val="2"/>
          </rPr>
          <t>Becky Dzingeleski:</t>
        </r>
        <r>
          <rPr>
            <sz val="9"/>
            <color indexed="81"/>
            <rFont val="Tahoma"/>
            <family val="2"/>
          </rPr>
          <t xml:space="preserve">
Per FOD is a new Unit.  Contributions began in 2018</t>
        </r>
      </text>
    </comment>
    <comment ref="MPN19" authorId="0" shapeId="0" xr:uid="{983BBA43-2795-41E3-9DA0-8EC1F102887E}">
      <text>
        <r>
          <rPr>
            <b/>
            <sz val="9"/>
            <color indexed="81"/>
            <rFont val="Tahoma"/>
            <family val="2"/>
          </rPr>
          <t>Becky Dzingeleski:</t>
        </r>
        <r>
          <rPr>
            <sz val="9"/>
            <color indexed="81"/>
            <rFont val="Tahoma"/>
            <family val="2"/>
          </rPr>
          <t xml:space="preserve">
Per FOD is a new Unit.  Contributions began in 2018</t>
        </r>
      </text>
    </comment>
    <comment ref="MPR19" authorId="0" shapeId="0" xr:uid="{69C6BC46-A7EE-496A-80D6-1BE096B4E550}">
      <text>
        <r>
          <rPr>
            <b/>
            <sz val="9"/>
            <color indexed="81"/>
            <rFont val="Tahoma"/>
            <family val="2"/>
          </rPr>
          <t>Becky Dzingeleski:</t>
        </r>
        <r>
          <rPr>
            <sz val="9"/>
            <color indexed="81"/>
            <rFont val="Tahoma"/>
            <family val="2"/>
          </rPr>
          <t xml:space="preserve">
Per FOD is a new Unit.  Contributions began in 2018</t>
        </r>
      </text>
    </comment>
    <comment ref="MPV19" authorId="0" shapeId="0" xr:uid="{BB0D1246-007F-4944-83C6-A2699031E04A}">
      <text>
        <r>
          <rPr>
            <b/>
            <sz val="9"/>
            <color indexed="81"/>
            <rFont val="Tahoma"/>
            <family val="2"/>
          </rPr>
          <t>Becky Dzingeleski:</t>
        </r>
        <r>
          <rPr>
            <sz val="9"/>
            <color indexed="81"/>
            <rFont val="Tahoma"/>
            <family val="2"/>
          </rPr>
          <t xml:space="preserve">
Per FOD is a new Unit.  Contributions began in 2018</t>
        </r>
      </text>
    </comment>
    <comment ref="MPZ19" authorId="0" shapeId="0" xr:uid="{026D1C75-D0A4-42EB-9621-55A4A0B59408}">
      <text>
        <r>
          <rPr>
            <b/>
            <sz val="9"/>
            <color indexed="81"/>
            <rFont val="Tahoma"/>
            <family val="2"/>
          </rPr>
          <t>Becky Dzingeleski:</t>
        </r>
        <r>
          <rPr>
            <sz val="9"/>
            <color indexed="81"/>
            <rFont val="Tahoma"/>
            <family val="2"/>
          </rPr>
          <t xml:space="preserve">
Per FOD is a new Unit.  Contributions began in 2018</t>
        </r>
      </text>
    </comment>
    <comment ref="MQD19" authorId="0" shapeId="0" xr:uid="{C3C449AF-4E6F-4759-82A1-76F0FAB6283A}">
      <text>
        <r>
          <rPr>
            <b/>
            <sz val="9"/>
            <color indexed="81"/>
            <rFont val="Tahoma"/>
            <family val="2"/>
          </rPr>
          <t>Becky Dzingeleski:</t>
        </r>
        <r>
          <rPr>
            <sz val="9"/>
            <color indexed="81"/>
            <rFont val="Tahoma"/>
            <family val="2"/>
          </rPr>
          <t xml:space="preserve">
Per FOD is a new Unit.  Contributions began in 2018</t>
        </r>
      </text>
    </comment>
    <comment ref="MQH19" authorId="0" shapeId="0" xr:uid="{1677366D-FC39-4689-939F-DCE02D6206AE}">
      <text>
        <r>
          <rPr>
            <b/>
            <sz val="9"/>
            <color indexed="81"/>
            <rFont val="Tahoma"/>
            <family val="2"/>
          </rPr>
          <t>Becky Dzingeleski:</t>
        </r>
        <r>
          <rPr>
            <sz val="9"/>
            <color indexed="81"/>
            <rFont val="Tahoma"/>
            <family val="2"/>
          </rPr>
          <t xml:space="preserve">
Per FOD is a new Unit.  Contributions began in 2018</t>
        </r>
      </text>
    </comment>
    <comment ref="MQL19" authorId="0" shapeId="0" xr:uid="{18FA9185-ECC9-40AA-874F-049341927EAE}">
      <text>
        <r>
          <rPr>
            <b/>
            <sz val="9"/>
            <color indexed="81"/>
            <rFont val="Tahoma"/>
            <family val="2"/>
          </rPr>
          <t>Becky Dzingeleski:</t>
        </r>
        <r>
          <rPr>
            <sz val="9"/>
            <color indexed="81"/>
            <rFont val="Tahoma"/>
            <family val="2"/>
          </rPr>
          <t xml:space="preserve">
Per FOD is a new Unit.  Contributions began in 2018</t>
        </r>
      </text>
    </comment>
    <comment ref="MQP19" authorId="0" shapeId="0" xr:uid="{153C1586-7E03-4CD7-AA2F-D29D0D4650CD}">
      <text>
        <r>
          <rPr>
            <b/>
            <sz val="9"/>
            <color indexed="81"/>
            <rFont val="Tahoma"/>
            <family val="2"/>
          </rPr>
          <t>Becky Dzingeleski:</t>
        </r>
        <r>
          <rPr>
            <sz val="9"/>
            <color indexed="81"/>
            <rFont val="Tahoma"/>
            <family val="2"/>
          </rPr>
          <t xml:space="preserve">
Per FOD is a new Unit.  Contributions began in 2018</t>
        </r>
      </text>
    </comment>
    <comment ref="MQT19" authorId="0" shapeId="0" xr:uid="{1B4C0D5D-AD37-4640-B602-4E7DCF062843}">
      <text>
        <r>
          <rPr>
            <b/>
            <sz val="9"/>
            <color indexed="81"/>
            <rFont val="Tahoma"/>
            <family val="2"/>
          </rPr>
          <t>Becky Dzingeleski:</t>
        </r>
        <r>
          <rPr>
            <sz val="9"/>
            <color indexed="81"/>
            <rFont val="Tahoma"/>
            <family val="2"/>
          </rPr>
          <t xml:space="preserve">
Per FOD is a new Unit.  Contributions began in 2018</t>
        </r>
      </text>
    </comment>
    <comment ref="MQX19" authorId="0" shapeId="0" xr:uid="{5D6A9DA1-8A87-440C-A48D-D54825488954}">
      <text>
        <r>
          <rPr>
            <b/>
            <sz val="9"/>
            <color indexed="81"/>
            <rFont val="Tahoma"/>
            <family val="2"/>
          </rPr>
          <t>Becky Dzingeleski:</t>
        </r>
        <r>
          <rPr>
            <sz val="9"/>
            <color indexed="81"/>
            <rFont val="Tahoma"/>
            <family val="2"/>
          </rPr>
          <t xml:space="preserve">
Per FOD is a new Unit.  Contributions began in 2018</t>
        </r>
      </text>
    </comment>
    <comment ref="MRB19" authorId="0" shapeId="0" xr:uid="{7EEBBBE5-E6F2-40F2-832F-697AE4E4AFA0}">
      <text>
        <r>
          <rPr>
            <b/>
            <sz val="9"/>
            <color indexed="81"/>
            <rFont val="Tahoma"/>
            <family val="2"/>
          </rPr>
          <t>Becky Dzingeleski:</t>
        </r>
        <r>
          <rPr>
            <sz val="9"/>
            <color indexed="81"/>
            <rFont val="Tahoma"/>
            <family val="2"/>
          </rPr>
          <t xml:space="preserve">
Per FOD is a new Unit.  Contributions began in 2018</t>
        </r>
      </text>
    </comment>
    <comment ref="MRF19" authorId="0" shapeId="0" xr:uid="{BCC9829E-D3DF-4513-A5A0-55F0865B00E8}">
      <text>
        <r>
          <rPr>
            <b/>
            <sz val="9"/>
            <color indexed="81"/>
            <rFont val="Tahoma"/>
            <family val="2"/>
          </rPr>
          <t>Becky Dzingeleski:</t>
        </r>
        <r>
          <rPr>
            <sz val="9"/>
            <color indexed="81"/>
            <rFont val="Tahoma"/>
            <family val="2"/>
          </rPr>
          <t xml:space="preserve">
Per FOD is a new Unit.  Contributions began in 2018</t>
        </r>
      </text>
    </comment>
    <comment ref="MRJ19" authorId="0" shapeId="0" xr:uid="{35C2D339-A8F8-407E-AE1E-BD77F27B830B}">
      <text>
        <r>
          <rPr>
            <b/>
            <sz val="9"/>
            <color indexed="81"/>
            <rFont val="Tahoma"/>
            <family val="2"/>
          </rPr>
          <t>Becky Dzingeleski:</t>
        </r>
        <r>
          <rPr>
            <sz val="9"/>
            <color indexed="81"/>
            <rFont val="Tahoma"/>
            <family val="2"/>
          </rPr>
          <t xml:space="preserve">
Per FOD is a new Unit.  Contributions began in 2018</t>
        </r>
      </text>
    </comment>
    <comment ref="MRN19" authorId="0" shapeId="0" xr:uid="{3849399F-4BEF-46F3-84D2-8BE606ED1E06}">
      <text>
        <r>
          <rPr>
            <b/>
            <sz val="9"/>
            <color indexed="81"/>
            <rFont val="Tahoma"/>
            <family val="2"/>
          </rPr>
          <t>Becky Dzingeleski:</t>
        </r>
        <r>
          <rPr>
            <sz val="9"/>
            <color indexed="81"/>
            <rFont val="Tahoma"/>
            <family val="2"/>
          </rPr>
          <t xml:space="preserve">
Per FOD is a new Unit.  Contributions began in 2018</t>
        </r>
      </text>
    </comment>
    <comment ref="MRR19" authorId="0" shapeId="0" xr:uid="{8FF1EF74-0E44-4A29-AE60-C486D56E62D2}">
      <text>
        <r>
          <rPr>
            <b/>
            <sz val="9"/>
            <color indexed="81"/>
            <rFont val="Tahoma"/>
            <family val="2"/>
          </rPr>
          <t>Becky Dzingeleski:</t>
        </r>
        <r>
          <rPr>
            <sz val="9"/>
            <color indexed="81"/>
            <rFont val="Tahoma"/>
            <family val="2"/>
          </rPr>
          <t xml:space="preserve">
Per FOD is a new Unit.  Contributions began in 2018</t>
        </r>
      </text>
    </comment>
    <comment ref="MRV19" authorId="0" shapeId="0" xr:uid="{64B36CB9-AD60-4733-861E-C7A2A5A7483D}">
      <text>
        <r>
          <rPr>
            <b/>
            <sz val="9"/>
            <color indexed="81"/>
            <rFont val="Tahoma"/>
            <family val="2"/>
          </rPr>
          <t>Becky Dzingeleski:</t>
        </r>
        <r>
          <rPr>
            <sz val="9"/>
            <color indexed="81"/>
            <rFont val="Tahoma"/>
            <family val="2"/>
          </rPr>
          <t xml:space="preserve">
Per FOD is a new Unit.  Contributions began in 2018</t>
        </r>
      </text>
    </comment>
    <comment ref="MRZ19" authorId="0" shapeId="0" xr:uid="{CD31D1AB-F68F-49F1-A43B-3E3105D1D218}">
      <text>
        <r>
          <rPr>
            <b/>
            <sz val="9"/>
            <color indexed="81"/>
            <rFont val="Tahoma"/>
            <family val="2"/>
          </rPr>
          <t>Becky Dzingeleski:</t>
        </r>
        <r>
          <rPr>
            <sz val="9"/>
            <color indexed="81"/>
            <rFont val="Tahoma"/>
            <family val="2"/>
          </rPr>
          <t xml:space="preserve">
Per FOD is a new Unit.  Contributions began in 2018</t>
        </r>
      </text>
    </comment>
    <comment ref="MSD19" authorId="0" shapeId="0" xr:uid="{D6A74707-07C0-4A33-B303-E4F3EA71B239}">
      <text>
        <r>
          <rPr>
            <b/>
            <sz val="9"/>
            <color indexed="81"/>
            <rFont val="Tahoma"/>
            <family val="2"/>
          </rPr>
          <t>Becky Dzingeleski:</t>
        </r>
        <r>
          <rPr>
            <sz val="9"/>
            <color indexed="81"/>
            <rFont val="Tahoma"/>
            <family val="2"/>
          </rPr>
          <t xml:space="preserve">
Per FOD is a new Unit.  Contributions began in 2018</t>
        </r>
      </text>
    </comment>
    <comment ref="MSH19" authorId="0" shapeId="0" xr:uid="{A0D8F0EB-A5E7-4267-BC03-8B77CB18EE13}">
      <text>
        <r>
          <rPr>
            <b/>
            <sz val="9"/>
            <color indexed="81"/>
            <rFont val="Tahoma"/>
            <family val="2"/>
          </rPr>
          <t>Becky Dzingeleski:</t>
        </r>
        <r>
          <rPr>
            <sz val="9"/>
            <color indexed="81"/>
            <rFont val="Tahoma"/>
            <family val="2"/>
          </rPr>
          <t xml:space="preserve">
Per FOD is a new Unit.  Contributions began in 2018</t>
        </r>
      </text>
    </comment>
    <comment ref="MSL19" authorId="0" shapeId="0" xr:uid="{AB9F7D36-B0B2-409C-875E-ACC2FD142CA4}">
      <text>
        <r>
          <rPr>
            <b/>
            <sz val="9"/>
            <color indexed="81"/>
            <rFont val="Tahoma"/>
            <family val="2"/>
          </rPr>
          <t>Becky Dzingeleski:</t>
        </r>
        <r>
          <rPr>
            <sz val="9"/>
            <color indexed="81"/>
            <rFont val="Tahoma"/>
            <family val="2"/>
          </rPr>
          <t xml:space="preserve">
Per FOD is a new Unit.  Contributions began in 2018</t>
        </r>
      </text>
    </comment>
    <comment ref="MSP19" authorId="0" shapeId="0" xr:uid="{0BE40E6D-376E-4EDE-856B-B9F9253AAB40}">
      <text>
        <r>
          <rPr>
            <b/>
            <sz val="9"/>
            <color indexed="81"/>
            <rFont val="Tahoma"/>
            <family val="2"/>
          </rPr>
          <t>Becky Dzingeleski:</t>
        </r>
        <r>
          <rPr>
            <sz val="9"/>
            <color indexed="81"/>
            <rFont val="Tahoma"/>
            <family val="2"/>
          </rPr>
          <t xml:space="preserve">
Per FOD is a new Unit.  Contributions began in 2018</t>
        </r>
      </text>
    </comment>
    <comment ref="MST19" authorId="0" shapeId="0" xr:uid="{9B4600F5-13DF-40F6-857D-8F368FFCC8A6}">
      <text>
        <r>
          <rPr>
            <b/>
            <sz val="9"/>
            <color indexed="81"/>
            <rFont val="Tahoma"/>
            <family val="2"/>
          </rPr>
          <t>Becky Dzingeleski:</t>
        </r>
        <r>
          <rPr>
            <sz val="9"/>
            <color indexed="81"/>
            <rFont val="Tahoma"/>
            <family val="2"/>
          </rPr>
          <t xml:space="preserve">
Per FOD is a new Unit.  Contributions began in 2018</t>
        </r>
      </text>
    </comment>
    <comment ref="MSX19" authorId="0" shapeId="0" xr:uid="{6D7E8716-FD38-41DC-8B15-069B2097A2E4}">
      <text>
        <r>
          <rPr>
            <b/>
            <sz val="9"/>
            <color indexed="81"/>
            <rFont val="Tahoma"/>
            <family val="2"/>
          </rPr>
          <t>Becky Dzingeleski:</t>
        </r>
        <r>
          <rPr>
            <sz val="9"/>
            <color indexed="81"/>
            <rFont val="Tahoma"/>
            <family val="2"/>
          </rPr>
          <t xml:space="preserve">
Per FOD is a new Unit.  Contributions began in 2018</t>
        </r>
      </text>
    </comment>
    <comment ref="MTB19" authorId="0" shapeId="0" xr:uid="{941366D6-453E-4200-8F4C-72D952DE27DF}">
      <text>
        <r>
          <rPr>
            <b/>
            <sz val="9"/>
            <color indexed="81"/>
            <rFont val="Tahoma"/>
            <family val="2"/>
          </rPr>
          <t>Becky Dzingeleski:</t>
        </r>
        <r>
          <rPr>
            <sz val="9"/>
            <color indexed="81"/>
            <rFont val="Tahoma"/>
            <family val="2"/>
          </rPr>
          <t xml:space="preserve">
Per FOD is a new Unit.  Contributions began in 2018</t>
        </r>
      </text>
    </comment>
    <comment ref="MTF19" authorId="0" shapeId="0" xr:uid="{85EEC2AE-A9DE-4D32-9CBA-7324D0910EFB}">
      <text>
        <r>
          <rPr>
            <b/>
            <sz val="9"/>
            <color indexed="81"/>
            <rFont val="Tahoma"/>
            <family val="2"/>
          </rPr>
          <t>Becky Dzingeleski:</t>
        </r>
        <r>
          <rPr>
            <sz val="9"/>
            <color indexed="81"/>
            <rFont val="Tahoma"/>
            <family val="2"/>
          </rPr>
          <t xml:space="preserve">
Per FOD is a new Unit.  Contributions began in 2018</t>
        </r>
      </text>
    </comment>
    <comment ref="MTJ19" authorId="0" shapeId="0" xr:uid="{A1BFA8D2-C202-4C53-9FC7-61C7146A7A57}">
      <text>
        <r>
          <rPr>
            <b/>
            <sz val="9"/>
            <color indexed="81"/>
            <rFont val="Tahoma"/>
            <family val="2"/>
          </rPr>
          <t>Becky Dzingeleski:</t>
        </r>
        <r>
          <rPr>
            <sz val="9"/>
            <color indexed="81"/>
            <rFont val="Tahoma"/>
            <family val="2"/>
          </rPr>
          <t xml:space="preserve">
Per FOD is a new Unit.  Contributions began in 2018</t>
        </r>
      </text>
    </comment>
    <comment ref="MTN19" authorId="0" shapeId="0" xr:uid="{F8F8C0F0-5117-4F66-BC72-23CA987FB2F7}">
      <text>
        <r>
          <rPr>
            <b/>
            <sz val="9"/>
            <color indexed="81"/>
            <rFont val="Tahoma"/>
            <family val="2"/>
          </rPr>
          <t>Becky Dzingeleski:</t>
        </r>
        <r>
          <rPr>
            <sz val="9"/>
            <color indexed="81"/>
            <rFont val="Tahoma"/>
            <family val="2"/>
          </rPr>
          <t xml:space="preserve">
Per FOD is a new Unit.  Contributions began in 2018</t>
        </r>
      </text>
    </comment>
    <comment ref="MTR19" authorId="0" shapeId="0" xr:uid="{EED87F13-6047-4362-8E53-C674B79A57B6}">
      <text>
        <r>
          <rPr>
            <b/>
            <sz val="9"/>
            <color indexed="81"/>
            <rFont val="Tahoma"/>
            <family val="2"/>
          </rPr>
          <t>Becky Dzingeleski:</t>
        </r>
        <r>
          <rPr>
            <sz val="9"/>
            <color indexed="81"/>
            <rFont val="Tahoma"/>
            <family val="2"/>
          </rPr>
          <t xml:space="preserve">
Per FOD is a new Unit.  Contributions began in 2018</t>
        </r>
      </text>
    </comment>
    <comment ref="MTV19" authorId="0" shapeId="0" xr:uid="{861D2F45-561B-4B65-B0B1-4A4A354346B2}">
      <text>
        <r>
          <rPr>
            <b/>
            <sz val="9"/>
            <color indexed="81"/>
            <rFont val="Tahoma"/>
            <family val="2"/>
          </rPr>
          <t>Becky Dzingeleski:</t>
        </r>
        <r>
          <rPr>
            <sz val="9"/>
            <color indexed="81"/>
            <rFont val="Tahoma"/>
            <family val="2"/>
          </rPr>
          <t xml:space="preserve">
Per FOD is a new Unit.  Contributions began in 2018</t>
        </r>
      </text>
    </comment>
    <comment ref="MTZ19" authorId="0" shapeId="0" xr:uid="{FD70C0B3-9DA8-415E-8C35-0100DA0758B3}">
      <text>
        <r>
          <rPr>
            <b/>
            <sz val="9"/>
            <color indexed="81"/>
            <rFont val="Tahoma"/>
            <family val="2"/>
          </rPr>
          <t>Becky Dzingeleski:</t>
        </r>
        <r>
          <rPr>
            <sz val="9"/>
            <color indexed="81"/>
            <rFont val="Tahoma"/>
            <family val="2"/>
          </rPr>
          <t xml:space="preserve">
Per FOD is a new Unit.  Contributions began in 2018</t>
        </r>
      </text>
    </comment>
    <comment ref="MUD19" authorId="0" shapeId="0" xr:uid="{F8DB2C68-1675-4B02-B07C-A48A8C44DE92}">
      <text>
        <r>
          <rPr>
            <b/>
            <sz val="9"/>
            <color indexed="81"/>
            <rFont val="Tahoma"/>
            <family val="2"/>
          </rPr>
          <t>Becky Dzingeleski:</t>
        </r>
        <r>
          <rPr>
            <sz val="9"/>
            <color indexed="81"/>
            <rFont val="Tahoma"/>
            <family val="2"/>
          </rPr>
          <t xml:space="preserve">
Per FOD is a new Unit.  Contributions began in 2018</t>
        </r>
      </text>
    </comment>
    <comment ref="MUH19" authorId="0" shapeId="0" xr:uid="{B39C63DA-5065-4B7B-94FF-A99C9CDF2369}">
      <text>
        <r>
          <rPr>
            <b/>
            <sz val="9"/>
            <color indexed="81"/>
            <rFont val="Tahoma"/>
            <family val="2"/>
          </rPr>
          <t>Becky Dzingeleski:</t>
        </r>
        <r>
          <rPr>
            <sz val="9"/>
            <color indexed="81"/>
            <rFont val="Tahoma"/>
            <family val="2"/>
          </rPr>
          <t xml:space="preserve">
Per FOD is a new Unit.  Contributions began in 2018</t>
        </r>
      </text>
    </comment>
    <comment ref="MUL19" authorId="0" shapeId="0" xr:uid="{6ED33E28-CAA0-45D7-B160-8D8CF41209EE}">
      <text>
        <r>
          <rPr>
            <b/>
            <sz val="9"/>
            <color indexed="81"/>
            <rFont val="Tahoma"/>
            <family val="2"/>
          </rPr>
          <t>Becky Dzingeleski:</t>
        </r>
        <r>
          <rPr>
            <sz val="9"/>
            <color indexed="81"/>
            <rFont val="Tahoma"/>
            <family val="2"/>
          </rPr>
          <t xml:space="preserve">
Per FOD is a new Unit.  Contributions began in 2018</t>
        </r>
      </text>
    </comment>
    <comment ref="MUP19" authorId="0" shapeId="0" xr:uid="{AE833FA1-EAAE-406A-9350-ADF3E519EB3D}">
      <text>
        <r>
          <rPr>
            <b/>
            <sz val="9"/>
            <color indexed="81"/>
            <rFont val="Tahoma"/>
            <family val="2"/>
          </rPr>
          <t>Becky Dzingeleski:</t>
        </r>
        <r>
          <rPr>
            <sz val="9"/>
            <color indexed="81"/>
            <rFont val="Tahoma"/>
            <family val="2"/>
          </rPr>
          <t xml:space="preserve">
Per FOD is a new Unit.  Contributions began in 2018</t>
        </r>
      </text>
    </comment>
    <comment ref="MUT19" authorId="0" shapeId="0" xr:uid="{926026EA-52BC-4366-A242-72F5342A5490}">
      <text>
        <r>
          <rPr>
            <b/>
            <sz val="9"/>
            <color indexed="81"/>
            <rFont val="Tahoma"/>
            <family val="2"/>
          </rPr>
          <t>Becky Dzingeleski:</t>
        </r>
        <r>
          <rPr>
            <sz val="9"/>
            <color indexed="81"/>
            <rFont val="Tahoma"/>
            <family val="2"/>
          </rPr>
          <t xml:space="preserve">
Per FOD is a new Unit.  Contributions began in 2018</t>
        </r>
      </text>
    </comment>
    <comment ref="MUX19" authorId="0" shapeId="0" xr:uid="{AB42C47F-2EE3-4DD0-9649-0DF29E623FD5}">
      <text>
        <r>
          <rPr>
            <b/>
            <sz val="9"/>
            <color indexed="81"/>
            <rFont val="Tahoma"/>
            <family val="2"/>
          </rPr>
          <t>Becky Dzingeleski:</t>
        </r>
        <r>
          <rPr>
            <sz val="9"/>
            <color indexed="81"/>
            <rFont val="Tahoma"/>
            <family val="2"/>
          </rPr>
          <t xml:space="preserve">
Per FOD is a new Unit.  Contributions began in 2018</t>
        </r>
      </text>
    </comment>
    <comment ref="MVB19" authorId="0" shapeId="0" xr:uid="{88CC5882-124D-46AE-A3D2-BF9813A7B729}">
      <text>
        <r>
          <rPr>
            <b/>
            <sz val="9"/>
            <color indexed="81"/>
            <rFont val="Tahoma"/>
            <family val="2"/>
          </rPr>
          <t>Becky Dzingeleski:</t>
        </r>
        <r>
          <rPr>
            <sz val="9"/>
            <color indexed="81"/>
            <rFont val="Tahoma"/>
            <family val="2"/>
          </rPr>
          <t xml:space="preserve">
Per FOD is a new Unit.  Contributions began in 2018</t>
        </r>
      </text>
    </comment>
    <comment ref="MVF19" authorId="0" shapeId="0" xr:uid="{CB2ADEE7-8CAC-499E-9B19-9E7E511C53C6}">
      <text>
        <r>
          <rPr>
            <b/>
            <sz val="9"/>
            <color indexed="81"/>
            <rFont val="Tahoma"/>
            <family val="2"/>
          </rPr>
          <t>Becky Dzingeleski:</t>
        </r>
        <r>
          <rPr>
            <sz val="9"/>
            <color indexed="81"/>
            <rFont val="Tahoma"/>
            <family val="2"/>
          </rPr>
          <t xml:space="preserve">
Per FOD is a new Unit.  Contributions began in 2018</t>
        </r>
      </text>
    </comment>
    <comment ref="MVJ19" authorId="0" shapeId="0" xr:uid="{8F3B77A9-DF7E-4D47-9D4B-3490A4864EFF}">
      <text>
        <r>
          <rPr>
            <b/>
            <sz val="9"/>
            <color indexed="81"/>
            <rFont val="Tahoma"/>
            <family val="2"/>
          </rPr>
          <t>Becky Dzingeleski:</t>
        </r>
        <r>
          <rPr>
            <sz val="9"/>
            <color indexed="81"/>
            <rFont val="Tahoma"/>
            <family val="2"/>
          </rPr>
          <t xml:space="preserve">
Per FOD is a new Unit.  Contributions began in 2018</t>
        </r>
      </text>
    </comment>
    <comment ref="MVN19" authorId="0" shapeId="0" xr:uid="{922B327F-C955-4E01-A3B8-BEF24BB1F970}">
      <text>
        <r>
          <rPr>
            <b/>
            <sz val="9"/>
            <color indexed="81"/>
            <rFont val="Tahoma"/>
            <family val="2"/>
          </rPr>
          <t>Becky Dzingeleski:</t>
        </r>
        <r>
          <rPr>
            <sz val="9"/>
            <color indexed="81"/>
            <rFont val="Tahoma"/>
            <family val="2"/>
          </rPr>
          <t xml:space="preserve">
Per FOD is a new Unit.  Contributions began in 2018</t>
        </r>
      </text>
    </comment>
    <comment ref="MVR19" authorId="0" shapeId="0" xr:uid="{4672AF57-BF6C-41F9-A0D9-3020FD99C006}">
      <text>
        <r>
          <rPr>
            <b/>
            <sz val="9"/>
            <color indexed="81"/>
            <rFont val="Tahoma"/>
            <family val="2"/>
          </rPr>
          <t>Becky Dzingeleski:</t>
        </r>
        <r>
          <rPr>
            <sz val="9"/>
            <color indexed="81"/>
            <rFont val="Tahoma"/>
            <family val="2"/>
          </rPr>
          <t xml:space="preserve">
Per FOD is a new Unit.  Contributions began in 2018</t>
        </r>
      </text>
    </comment>
    <comment ref="MVV19" authorId="0" shapeId="0" xr:uid="{2754DF6B-6464-4C43-A0AF-DDCD1D265E16}">
      <text>
        <r>
          <rPr>
            <b/>
            <sz val="9"/>
            <color indexed="81"/>
            <rFont val="Tahoma"/>
            <family val="2"/>
          </rPr>
          <t>Becky Dzingeleski:</t>
        </r>
        <r>
          <rPr>
            <sz val="9"/>
            <color indexed="81"/>
            <rFont val="Tahoma"/>
            <family val="2"/>
          </rPr>
          <t xml:space="preserve">
Per FOD is a new Unit.  Contributions began in 2018</t>
        </r>
      </text>
    </comment>
    <comment ref="MVZ19" authorId="0" shapeId="0" xr:uid="{B2585FD8-6100-48C2-B1A0-D390EEBFD8C2}">
      <text>
        <r>
          <rPr>
            <b/>
            <sz val="9"/>
            <color indexed="81"/>
            <rFont val="Tahoma"/>
            <family val="2"/>
          </rPr>
          <t>Becky Dzingeleski:</t>
        </r>
        <r>
          <rPr>
            <sz val="9"/>
            <color indexed="81"/>
            <rFont val="Tahoma"/>
            <family val="2"/>
          </rPr>
          <t xml:space="preserve">
Per FOD is a new Unit.  Contributions began in 2018</t>
        </r>
      </text>
    </comment>
    <comment ref="MWD19" authorId="0" shapeId="0" xr:uid="{F11BC006-F8AB-4B13-B8FA-FC9E93AB71D8}">
      <text>
        <r>
          <rPr>
            <b/>
            <sz val="9"/>
            <color indexed="81"/>
            <rFont val="Tahoma"/>
            <family val="2"/>
          </rPr>
          <t>Becky Dzingeleski:</t>
        </r>
        <r>
          <rPr>
            <sz val="9"/>
            <color indexed="81"/>
            <rFont val="Tahoma"/>
            <family val="2"/>
          </rPr>
          <t xml:space="preserve">
Per FOD is a new Unit.  Contributions began in 2018</t>
        </r>
      </text>
    </comment>
    <comment ref="MWH19" authorId="0" shapeId="0" xr:uid="{FAA174D2-A7BF-4004-94E0-AC6C41FCE7C4}">
      <text>
        <r>
          <rPr>
            <b/>
            <sz val="9"/>
            <color indexed="81"/>
            <rFont val="Tahoma"/>
            <family val="2"/>
          </rPr>
          <t>Becky Dzingeleski:</t>
        </r>
        <r>
          <rPr>
            <sz val="9"/>
            <color indexed="81"/>
            <rFont val="Tahoma"/>
            <family val="2"/>
          </rPr>
          <t xml:space="preserve">
Per FOD is a new Unit.  Contributions began in 2018</t>
        </r>
      </text>
    </comment>
    <comment ref="MWL19" authorId="0" shapeId="0" xr:uid="{5ED16B6B-980E-4048-9468-285E34CFC4AC}">
      <text>
        <r>
          <rPr>
            <b/>
            <sz val="9"/>
            <color indexed="81"/>
            <rFont val="Tahoma"/>
            <family val="2"/>
          </rPr>
          <t>Becky Dzingeleski:</t>
        </r>
        <r>
          <rPr>
            <sz val="9"/>
            <color indexed="81"/>
            <rFont val="Tahoma"/>
            <family val="2"/>
          </rPr>
          <t xml:space="preserve">
Per FOD is a new Unit.  Contributions began in 2018</t>
        </r>
      </text>
    </comment>
    <comment ref="MWP19" authorId="0" shapeId="0" xr:uid="{50692FF8-8C14-4A77-B063-4E1D9E56BBA2}">
      <text>
        <r>
          <rPr>
            <b/>
            <sz val="9"/>
            <color indexed="81"/>
            <rFont val="Tahoma"/>
            <family val="2"/>
          </rPr>
          <t>Becky Dzingeleski:</t>
        </r>
        <r>
          <rPr>
            <sz val="9"/>
            <color indexed="81"/>
            <rFont val="Tahoma"/>
            <family val="2"/>
          </rPr>
          <t xml:space="preserve">
Per FOD is a new Unit.  Contributions began in 2018</t>
        </r>
      </text>
    </comment>
    <comment ref="MWT19" authorId="0" shapeId="0" xr:uid="{89DD5DBB-B1A1-4F44-B2C6-3430E8A48B1A}">
      <text>
        <r>
          <rPr>
            <b/>
            <sz val="9"/>
            <color indexed="81"/>
            <rFont val="Tahoma"/>
            <family val="2"/>
          </rPr>
          <t>Becky Dzingeleski:</t>
        </r>
        <r>
          <rPr>
            <sz val="9"/>
            <color indexed="81"/>
            <rFont val="Tahoma"/>
            <family val="2"/>
          </rPr>
          <t xml:space="preserve">
Per FOD is a new Unit.  Contributions began in 2018</t>
        </r>
      </text>
    </comment>
    <comment ref="MWX19" authorId="0" shapeId="0" xr:uid="{5D81A037-7221-490D-BBFF-11A3C07EC7EC}">
      <text>
        <r>
          <rPr>
            <b/>
            <sz val="9"/>
            <color indexed="81"/>
            <rFont val="Tahoma"/>
            <family val="2"/>
          </rPr>
          <t>Becky Dzingeleski:</t>
        </r>
        <r>
          <rPr>
            <sz val="9"/>
            <color indexed="81"/>
            <rFont val="Tahoma"/>
            <family val="2"/>
          </rPr>
          <t xml:space="preserve">
Per FOD is a new Unit.  Contributions began in 2018</t>
        </r>
      </text>
    </comment>
    <comment ref="MXB19" authorId="0" shapeId="0" xr:uid="{90D121CA-8B1C-44D5-9EEE-5FB55063CD62}">
      <text>
        <r>
          <rPr>
            <b/>
            <sz val="9"/>
            <color indexed="81"/>
            <rFont val="Tahoma"/>
            <family val="2"/>
          </rPr>
          <t>Becky Dzingeleski:</t>
        </r>
        <r>
          <rPr>
            <sz val="9"/>
            <color indexed="81"/>
            <rFont val="Tahoma"/>
            <family val="2"/>
          </rPr>
          <t xml:space="preserve">
Per FOD is a new Unit.  Contributions began in 2018</t>
        </r>
      </text>
    </comment>
    <comment ref="MXF19" authorId="0" shapeId="0" xr:uid="{13084792-A538-4A58-BFF0-60D710DBA108}">
      <text>
        <r>
          <rPr>
            <b/>
            <sz val="9"/>
            <color indexed="81"/>
            <rFont val="Tahoma"/>
            <family val="2"/>
          </rPr>
          <t>Becky Dzingeleski:</t>
        </r>
        <r>
          <rPr>
            <sz val="9"/>
            <color indexed="81"/>
            <rFont val="Tahoma"/>
            <family val="2"/>
          </rPr>
          <t xml:space="preserve">
Per FOD is a new Unit.  Contributions began in 2018</t>
        </r>
      </text>
    </comment>
    <comment ref="MXJ19" authorId="0" shapeId="0" xr:uid="{742AE673-1750-488B-95E6-8801C8DFCBCF}">
      <text>
        <r>
          <rPr>
            <b/>
            <sz val="9"/>
            <color indexed="81"/>
            <rFont val="Tahoma"/>
            <family val="2"/>
          </rPr>
          <t>Becky Dzingeleski:</t>
        </r>
        <r>
          <rPr>
            <sz val="9"/>
            <color indexed="81"/>
            <rFont val="Tahoma"/>
            <family val="2"/>
          </rPr>
          <t xml:space="preserve">
Per FOD is a new Unit.  Contributions began in 2018</t>
        </r>
      </text>
    </comment>
    <comment ref="MXN19" authorId="0" shapeId="0" xr:uid="{2BF250EB-BF8E-4BA2-8B63-9C52B5902892}">
      <text>
        <r>
          <rPr>
            <b/>
            <sz val="9"/>
            <color indexed="81"/>
            <rFont val="Tahoma"/>
            <family val="2"/>
          </rPr>
          <t>Becky Dzingeleski:</t>
        </r>
        <r>
          <rPr>
            <sz val="9"/>
            <color indexed="81"/>
            <rFont val="Tahoma"/>
            <family val="2"/>
          </rPr>
          <t xml:space="preserve">
Per FOD is a new Unit.  Contributions began in 2018</t>
        </r>
      </text>
    </comment>
    <comment ref="MXR19" authorId="0" shapeId="0" xr:uid="{A3CC169C-012C-4FEA-8D11-8CD75CB8F170}">
      <text>
        <r>
          <rPr>
            <b/>
            <sz val="9"/>
            <color indexed="81"/>
            <rFont val="Tahoma"/>
            <family val="2"/>
          </rPr>
          <t>Becky Dzingeleski:</t>
        </r>
        <r>
          <rPr>
            <sz val="9"/>
            <color indexed="81"/>
            <rFont val="Tahoma"/>
            <family val="2"/>
          </rPr>
          <t xml:space="preserve">
Per FOD is a new Unit.  Contributions began in 2018</t>
        </r>
      </text>
    </comment>
    <comment ref="MXV19" authorId="0" shapeId="0" xr:uid="{BDEA0F3E-619E-415A-818D-A1FAB7E1032C}">
      <text>
        <r>
          <rPr>
            <b/>
            <sz val="9"/>
            <color indexed="81"/>
            <rFont val="Tahoma"/>
            <family val="2"/>
          </rPr>
          <t>Becky Dzingeleski:</t>
        </r>
        <r>
          <rPr>
            <sz val="9"/>
            <color indexed="81"/>
            <rFont val="Tahoma"/>
            <family val="2"/>
          </rPr>
          <t xml:space="preserve">
Per FOD is a new Unit.  Contributions began in 2018</t>
        </r>
      </text>
    </comment>
    <comment ref="MXZ19" authorId="0" shapeId="0" xr:uid="{4982E0D9-324A-4982-BE42-42DDD858883C}">
      <text>
        <r>
          <rPr>
            <b/>
            <sz val="9"/>
            <color indexed="81"/>
            <rFont val="Tahoma"/>
            <family val="2"/>
          </rPr>
          <t>Becky Dzingeleski:</t>
        </r>
        <r>
          <rPr>
            <sz val="9"/>
            <color indexed="81"/>
            <rFont val="Tahoma"/>
            <family val="2"/>
          </rPr>
          <t xml:space="preserve">
Per FOD is a new Unit.  Contributions began in 2018</t>
        </r>
      </text>
    </comment>
    <comment ref="MYD19" authorId="0" shapeId="0" xr:uid="{8C67C7DE-28F1-49EE-9C64-A88F929B15D6}">
      <text>
        <r>
          <rPr>
            <b/>
            <sz val="9"/>
            <color indexed="81"/>
            <rFont val="Tahoma"/>
            <family val="2"/>
          </rPr>
          <t>Becky Dzingeleski:</t>
        </r>
        <r>
          <rPr>
            <sz val="9"/>
            <color indexed="81"/>
            <rFont val="Tahoma"/>
            <family val="2"/>
          </rPr>
          <t xml:space="preserve">
Per FOD is a new Unit.  Contributions began in 2018</t>
        </r>
      </text>
    </comment>
    <comment ref="MYH19" authorId="0" shapeId="0" xr:uid="{2F9926D8-EE06-4CC8-B2F7-9F6BE7FF9333}">
      <text>
        <r>
          <rPr>
            <b/>
            <sz val="9"/>
            <color indexed="81"/>
            <rFont val="Tahoma"/>
            <family val="2"/>
          </rPr>
          <t>Becky Dzingeleski:</t>
        </r>
        <r>
          <rPr>
            <sz val="9"/>
            <color indexed="81"/>
            <rFont val="Tahoma"/>
            <family val="2"/>
          </rPr>
          <t xml:space="preserve">
Per FOD is a new Unit.  Contributions began in 2018</t>
        </r>
      </text>
    </comment>
    <comment ref="MYL19" authorId="0" shapeId="0" xr:uid="{A6DDF401-488E-4EF4-B276-686989FCD0C3}">
      <text>
        <r>
          <rPr>
            <b/>
            <sz val="9"/>
            <color indexed="81"/>
            <rFont val="Tahoma"/>
            <family val="2"/>
          </rPr>
          <t>Becky Dzingeleski:</t>
        </r>
        <r>
          <rPr>
            <sz val="9"/>
            <color indexed="81"/>
            <rFont val="Tahoma"/>
            <family val="2"/>
          </rPr>
          <t xml:space="preserve">
Per FOD is a new Unit.  Contributions began in 2018</t>
        </r>
      </text>
    </comment>
    <comment ref="MYP19" authorId="0" shapeId="0" xr:uid="{6484C9A6-16B5-4939-8830-417454A18505}">
      <text>
        <r>
          <rPr>
            <b/>
            <sz val="9"/>
            <color indexed="81"/>
            <rFont val="Tahoma"/>
            <family val="2"/>
          </rPr>
          <t>Becky Dzingeleski:</t>
        </r>
        <r>
          <rPr>
            <sz val="9"/>
            <color indexed="81"/>
            <rFont val="Tahoma"/>
            <family val="2"/>
          </rPr>
          <t xml:space="preserve">
Per FOD is a new Unit.  Contributions began in 2018</t>
        </r>
      </text>
    </comment>
    <comment ref="MYT19" authorId="0" shapeId="0" xr:uid="{01B86489-9CB3-415A-A4A5-B7A9C158C9C4}">
      <text>
        <r>
          <rPr>
            <b/>
            <sz val="9"/>
            <color indexed="81"/>
            <rFont val="Tahoma"/>
            <family val="2"/>
          </rPr>
          <t>Becky Dzingeleski:</t>
        </r>
        <r>
          <rPr>
            <sz val="9"/>
            <color indexed="81"/>
            <rFont val="Tahoma"/>
            <family val="2"/>
          </rPr>
          <t xml:space="preserve">
Per FOD is a new Unit.  Contributions began in 2018</t>
        </r>
      </text>
    </comment>
    <comment ref="MYX19" authorId="0" shapeId="0" xr:uid="{E78F1F17-5DA4-499C-A9F7-70085B3E7925}">
      <text>
        <r>
          <rPr>
            <b/>
            <sz val="9"/>
            <color indexed="81"/>
            <rFont val="Tahoma"/>
            <family val="2"/>
          </rPr>
          <t>Becky Dzingeleski:</t>
        </r>
        <r>
          <rPr>
            <sz val="9"/>
            <color indexed="81"/>
            <rFont val="Tahoma"/>
            <family val="2"/>
          </rPr>
          <t xml:space="preserve">
Per FOD is a new Unit.  Contributions began in 2018</t>
        </r>
      </text>
    </comment>
    <comment ref="MZB19" authorId="0" shapeId="0" xr:uid="{0FB7BC16-758E-43D5-9E5E-EAFFCBF5FD32}">
      <text>
        <r>
          <rPr>
            <b/>
            <sz val="9"/>
            <color indexed="81"/>
            <rFont val="Tahoma"/>
            <family val="2"/>
          </rPr>
          <t>Becky Dzingeleski:</t>
        </r>
        <r>
          <rPr>
            <sz val="9"/>
            <color indexed="81"/>
            <rFont val="Tahoma"/>
            <family val="2"/>
          </rPr>
          <t xml:space="preserve">
Per FOD is a new Unit.  Contributions began in 2018</t>
        </r>
      </text>
    </comment>
    <comment ref="MZF19" authorId="0" shapeId="0" xr:uid="{DFBE91EB-6657-4C29-9A97-9FC59ECF6E3F}">
      <text>
        <r>
          <rPr>
            <b/>
            <sz val="9"/>
            <color indexed="81"/>
            <rFont val="Tahoma"/>
            <family val="2"/>
          </rPr>
          <t>Becky Dzingeleski:</t>
        </r>
        <r>
          <rPr>
            <sz val="9"/>
            <color indexed="81"/>
            <rFont val="Tahoma"/>
            <family val="2"/>
          </rPr>
          <t xml:space="preserve">
Per FOD is a new Unit.  Contributions began in 2018</t>
        </r>
      </text>
    </comment>
    <comment ref="MZJ19" authorId="0" shapeId="0" xr:uid="{0D97F3F6-C382-49A0-ABB0-A955D20AF823}">
      <text>
        <r>
          <rPr>
            <b/>
            <sz val="9"/>
            <color indexed="81"/>
            <rFont val="Tahoma"/>
            <family val="2"/>
          </rPr>
          <t>Becky Dzingeleski:</t>
        </r>
        <r>
          <rPr>
            <sz val="9"/>
            <color indexed="81"/>
            <rFont val="Tahoma"/>
            <family val="2"/>
          </rPr>
          <t xml:space="preserve">
Per FOD is a new Unit.  Contributions began in 2018</t>
        </r>
      </text>
    </comment>
    <comment ref="MZN19" authorId="0" shapeId="0" xr:uid="{4C871CC8-7A5F-4DF0-8078-E8ABBF1F5C18}">
      <text>
        <r>
          <rPr>
            <b/>
            <sz val="9"/>
            <color indexed="81"/>
            <rFont val="Tahoma"/>
            <family val="2"/>
          </rPr>
          <t>Becky Dzingeleski:</t>
        </r>
        <r>
          <rPr>
            <sz val="9"/>
            <color indexed="81"/>
            <rFont val="Tahoma"/>
            <family val="2"/>
          </rPr>
          <t xml:space="preserve">
Per FOD is a new Unit.  Contributions began in 2018</t>
        </r>
      </text>
    </comment>
    <comment ref="MZR19" authorId="0" shapeId="0" xr:uid="{928D799A-3E55-4ADD-96C8-6449A8708E8E}">
      <text>
        <r>
          <rPr>
            <b/>
            <sz val="9"/>
            <color indexed="81"/>
            <rFont val="Tahoma"/>
            <family val="2"/>
          </rPr>
          <t>Becky Dzingeleski:</t>
        </r>
        <r>
          <rPr>
            <sz val="9"/>
            <color indexed="81"/>
            <rFont val="Tahoma"/>
            <family val="2"/>
          </rPr>
          <t xml:space="preserve">
Per FOD is a new Unit.  Contributions began in 2018</t>
        </r>
      </text>
    </comment>
    <comment ref="MZV19" authorId="0" shapeId="0" xr:uid="{184708AB-A27C-4734-9DBE-6D272C2CA2F5}">
      <text>
        <r>
          <rPr>
            <b/>
            <sz val="9"/>
            <color indexed="81"/>
            <rFont val="Tahoma"/>
            <family val="2"/>
          </rPr>
          <t>Becky Dzingeleski:</t>
        </r>
        <r>
          <rPr>
            <sz val="9"/>
            <color indexed="81"/>
            <rFont val="Tahoma"/>
            <family val="2"/>
          </rPr>
          <t xml:space="preserve">
Per FOD is a new Unit.  Contributions began in 2018</t>
        </r>
      </text>
    </comment>
    <comment ref="MZZ19" authorId="0" shapeId="0" xr:uid="{17FD905B-ABAC-4F53-87B8-E96D6A487A8E}">
      <text>
        <r>
          <rPr>
            <b/>
            <sz val="9"/>
            <color indexed="81"/>
            <rFont val="Tahoma"/>
            <family val="2"/>
          </rPr>
          <t>Becky Dzingeleski:</t>
        </r>
        <r>
          <rPr>
            <sz val="9"/>
            <color indexed="81"/>
            <rFont val="Tahoma"/>
            <family val="2"/>
          </rPr>
          <t xml:space="preserve">
Per FOD is a new Unit.  Contributions began in 2018</t>
        </r>
      </text>
    </comment>
    <comment ref="NAD19" authorId="0" shapeId="0" xr:uid="{E67BE141-76BF-4496-AE92-0AF6AA119788}">
      <text>
        <r>
          <rPr>
            <b/>
            <sz val="9"/>
            <color indexed="81"/>
            <rFont val="Tahoma"/>
            <family val="2"/>
          </rPr>
          <t>Becky Dzingeleski:</t>
        </r>
        <r>
          <rPr>
            <sz val="9"/>
            <color indexed="81"/>
            <rFont val="Tahoma"/>
            <family val="2"/>
          </rPr>
          <t xml:space="preserve">
Per FOD is a new Unit.  Contributions began in 2018</t>
        </r>
      </text>
    </comment>
    <comment ref="NAH19" authorId="0" shapeId="0" xr:uid="{A8D1C2A3-8A19-4873-832A-85CF6CB58E7D}">
      <text>
        <r>
          <rPr>
            <b/>
            <sz val="9"/>
            <color indexed="81"/>
            <rFont val="Tahoma"/>
            <family val="2"/>
          </rPr>
          <t>Becky Dzingeleski:</t>
        </r>
        <r>
          <rPr>
            <sz val="9"/>
            <color indexed="81"/>
            <rFont val="Tahoma"/>
            <family val="2"/>
          </rPr>
          <t xml:space="preserve">
Per FOD is a new Unit.  Contributions began in 2018</t>
        </r>
      </text>
    </comment>
    <comment ref="NAL19" authorId="0" shapeId="0" xr:uid="{09B6F7E3-F966-4866-A151-6DE4E113A5B8}">
      <text>
        <r>
          <rPr>
            <b/>
            <sz val="9"/>
            <color indexed="81"/>
            <rFont val="Tahoma"/>
            <family val="2"/>
          </rPr>
          <t>Becky Dzingeleski:</t>
        </r>
        <r>
          <rPr>
            <sz val="9"/>
            <color indexed="81"/>
            <rFont val="Tahoma"/>
            <family val="2"/>
          </rPr>
          <t xml:space="preserve">
Per FOD is a new Unit.  Contributions began in 2018</t>
        </r>
      </text>
    </comment>
    <comment ref="NAP19" authorId="0" shapeId="0" xr:uid="{0766D8C2-BFC6-4DC0-91A5-9022C1FB699A}">
      <text>
        <r>
          <rPr>
            <b/>
            <sz val="9"/>
            <color indexed="81"/>
            <rFont val="Tahoma"/>
            <family val="2"/>
          </rPr>
          <t>Becky Dzingeleski:</t>
        </r>
        <r>
          <rPr>
            <sz val="9"/>
            <color indexed="81"/>
            <rFont val="Tahoma"/>
            <family val="2"/>
          </rPr>
          <t xml:space="preserve">
Per FOD is a new Unit.  Contributions began in 2018</t>
        </r>
      </text>
    </comment>
    <comment ref="NAT19" authorId="0" shapeId="0" xr:uid="{ABF0D7C4-3B54-4EE5-8670-2C680DC38DFE}">
      <text>
        <r>
          <rPr>
            <b/>
            <sz val="9"/>
            <color indexed="81"/>
            <rFont val="Tahoma"/>
            <family val="2"/>
          </rPr>
          <t>Becky Dzingeleski:</t>
        </r>
        <r>
          <rPr>
            <sz val="9"/>
            <color indexed="81"/>
            <rFont val="Tahoma"/>
            <family val="2"/>
          </rPr>
          <t xml:space="preserve">
Per FOD is a new Unit.  Contributions began in 2018</t>
        </r>
      </text>
    </comment>
    <comment ref="NAX19" authorId="0" shapeId="0" xr:uid="{D5175406-31D5-4025-8CDE-A2198760C970}">
      <text>
        <r>
          <rPr>
            <b/>
            <sz val="9"/>
            <color indexed="81"/>
            <rFont val="Tahoma"/>
            <family val="2"/>
          </rPr>
          <t>Becky Dzingeleski:</t>
        </r>
        <r>
          <rPr>
            <sz val="9"/>
            <color indexed="81"/>
            <rFont val="Tahoma"/>
            <family val="2"/>
          </rPr>
          <t xml:space="preserve">
Per FOD is a new Unit.  Contributions began in 2018</t>
        </r>
      </text>
    </comment>
    <comment ref="NBB19" authorId="0" shapeId="0" xr:uid="{16762C58-DF0F-4CEA-94E2-56E639DE0FF9}">
      <text>
        <r>
          <rPr>
            <b/>
            <sz val="9"/>
            <color indexed="81"/>
            <rFont val="Tahoma"/>
            <family val="2"/>
          </rPr>
          <t>Becky Dzingeleski:</t>
        </r>
        <r>
          <rPr>
            <sz val="9"/>
            <color indexed="81"/>
            <rFont val="Tahoma"/>
            <family val="2"/>
          </rPr>
          <t xml:space="preserve">
Per FOD is a new Unit.  Contributions began in 2018</t>
        </r>
      </text>
    </comment>
    <comment ref="NBF19" authorId="0" shapeId="0" xr:uid="{65E7D713-8777-43B0-9ECC-A9E0B896208B}">
      <text>
        <r>
          <rPr>
            <b/>
            <sz val="9"/>
            <color indexed="81"/>
            <rFont val="Tahoma"/>
            <family val="2"/>
          </rPr>
          <t>Becky Dzingeleski:</t>
        </r>
        <r>
          <rPr>
            <sz val="9"/>
            <color indexed="81"/>
            <rFont val="Tahoma"/>
            <family val="2"/>
          </rPr>
          <t xml:space="preserve">
Per FOD is a new Unit.  Contributions began in 2018</t>
        </r>
      </text>
    </comment>
    <comment ref="NBJ19" authorId="0" shapeId="0" xr:uid="{DE0A2941-B2D1-4F08-B81C-D3E8153101C3}">
      <text>
        <r>
          <rPr>
            <b/>
            <sz val="9"/>
            <color indexed="81"/>
            <rFont val="Tahoma"/>
            <family val="2"/>
          </rPr>
          <t>Becky Dzingeleski:</t>
        </r>
        <r>
          <rPr>
            <sz val="9"/>
            <color indexed="81"/>
            <rFont val="Tahoma"/>
            <family val="2"/>
          </rPr>
          <t xml:space="preserve">
Per FOD is a new Unit.  Contributions began in 2018</t>
        </r>
      </text>
    </comment>
    <comment ref="NBN19" authorId="0" shapeId="0" xr:uid="{F4A24425-C59B-4083-886B-C36AE329E62F}">
      <text>
        <r>
          <rPr>
            <b/>
            <sz val="9"/>
            <color indexed="81"/>
            <rFont val="Tahoma"/>
            <family val="2"/>
          </rPr>
          <t>Becky Dzingeleski:</t>
        </r>
        <r>
          <rPr>
            <sz val="9"/>
            <color indexed="81"/>
            <rFont val="Tahoma"/>
            <family val="2"/>
          </rPr>
          <t xml:space="preserve">
Per FOD is a new Unit.  Contributions began in 2018</t>
        </r>
      </text>
    </comment>
    <comment ref="NBR19" authorId="0" shapeId="0" xr:uid="{203C507C-D492-418B-A1B3-54EB97CE9D54}">
      <text>
        <r>
          <rPr>
            <b/>
            <sz val="9"/>
            <color indexed="81"/>
            <rFont val="Tahoma"/>
            <family val="2"/>
          </rPr>
          <t>Becky Dzingeleski:</t>
        </r>
        <r>
          <rPr>
            <sz val="9"/>
            <color indexed="81"/>
            <rFont val="Tahoma"/>
            <family val="2"/>
          </rPr>
          <t xml:space="preserve">
Per FOD is a new Unit.  Contributions began in 2018</t>
        </r>
      </text>
    </comment>
    <comment ref="NBV19" authorId="0" shapeId="0" xr:uid="{A69E8544-AC3B-4287-A695-81F6789A9A2C}">
      <text>
        <r>
          <rPr>
            <b/>
            <sz val="9"/>
            <color indexed="81"/>
            <rFont val="Tahoma"/>
            <family val="2"/>
          </rPr>
          <t>Becky Dzingeleski:</t>
        </r>
        <r>
          <rPr>
            <sz val="9"/>
            <color indexed="81"/>
            <rFont val="Tahoma"/>
            <family val="2"/>
          </rPr>
          <t xml:space="preserve">
Per FOD is a new Unit.  Contributions began in 2018</t>
        </r>
      </text>
    </comment>
    <comment ref="NBZ19" authorId="0" shapeId="0" xr:uid="{D2B6E26F-8F7F-4A58-BB51-09B8A3E879C8}">
      <text>
        <r>
          <rPr>
            <b/>
            <sz val="9"/>
            <color indexed="81"/>
            <rFont val="Tahoma"/>
            <family val="2"/>
          </rPr>
          <t>Becky Dzingeleski:</t>
        </r>
        <r>
          <rPr>
            <sz val="9"/>
            <color indexed="81"/>
            <rFont val="Tahoma"/>
            <family val="2"/>
          </rPr>
          <t xml:space="preserve">
Per FOD is a new Unit.  Contributions began in 2018</t>
        </r>
      </text>
    </comment>
    <comment ref="NCD19" authorId="0" shapeId="0" xr:uid="{FEB3B573-E481-4CF5-B39B-617993BC7296}">
      <text>
        <r>
          <rPr>
            <b/>
            <sz val="9"/>
            <color indexed="81"/>
            <rFont val="Tahoma"/>
            <family val="2"/>
          </rPr>
          <t>Becky Dzingeleski:</t>
        </r>
        <r>
          <rPr>
            <sz val="9"/>
            <color indexed="81"/>
            <rFont val="Tahoma"/>
            <family val="2"/>
          </rPr>
          <t xml:space="preserve">
Per FOD is a new Unit.  Contributions began in 2018</t>
        </r>
      </text>
    </comment>
    <comment ref="NCH19" authorId="0" shapeId="0" xr:uid="{4CFFD8D4-5327-4D35-BE74-E818D340C308}">
      <text>
        <r>
          <rPr>
            <b/>
            <sz val="9"/>
            <color indexed="81"/>
            <rFont val="Tahoma"/>
            <family val="2"/>
          </rPr>
          <t>Becky Dzingeleski:</t>
        </r>
        <r>
          <rPr>
            <sz val="9"/>
            <color indexed="81"/>
            <rFont val="Tahoma"/>
            <family val="2"/>
          </rPr>
          <t xml:space="preserve">
Per FOD is a new Unit.  Contributions began in 2018</t>
        </r>
      </text>
    </comment>
    <comment ref="NCL19" authorId="0" shapeId="0" xr:uid="{74E51AE0-DC34-42BA-B9C5-66A1A3C99024}">
      <text>
        <r>
          <rPr>
            <b/>
            <sz val="9"/>
            <color indexed="81"/>
            <rFont val="Tahoma"/>
            <family val="2"/>
          </rPr>
          <t>Becky Dzingeleski:</t>
        </r>
        <r>
          <rPr>
            <sz val="9"/>
            <color indexed="81"/>
            <rFont val="Tahoma"/>
            <family val="2"/>
          </rPr>
          <t xml:space="preserve">
Per FOD is a new Unit.  Contributions began in 2018</t>
        </r>
      </text>
    </comment>
    <comment ref="NCP19" authorId="0" shapeId="0" xr:uid="{39F5C005-ADE0-4F19-A114-CDF77C293EBE}">
      <text>
        <r>
          <rPr>
            <b/>
            <sz val="9"/>
            <color indexed="81"/>
            <rFont val="Tahoma"/>
            <family val="2"/>
          </rPr>
          <t>Becky Dzingeleski:</t>
        </r>
        <r>
          <rPr>
            <sz val="9"/>
            <color indexed="81"/>
            <rFont val="Tahoma"/>
            <family val="2"/>
          </rPr>
          <t xml:space="preserve">
Per FOD is a new Unit.  Contributions began in 2018</t>
        </r>
      </text>
    </comment>
    <comment ref="NCT19" authorId="0" shapeId="0" xr:uid="{05C21564-494C-49C0-8EDE-553DB17794CF}">
      <text>
        <r>
          <rPr>
            <b/>
            <sz val="9"/>
            <color indexed="81"/>
            <rFont val="Tahoma"/>
            <family val="2"/>
          </rPr>
          <t>Becky Dzingeleski:</t>
        </r>
        <r>
          <rPr>
            <sz val="9"/>
            <color indexed="81"/>
            <rFont val="Tahoma"/>
            <family val="2"/>
          </rPr>
          <t xml:space="preserve">
Per FOD is a new Unit.  Contributions began in 2018</t>
        </r>
      </text>
    </comment>
    <comment ref="NCX19" authorId="0" shapeId="0" xr:uid="{C4995AE5-8A4E-4504-BCC7-6CDFE9CADD51}">
      <text>
        <r>
          <rPr>
            <b/>
            <sz val="9"/>
            <color indexed="81"/>
            <rFont val="Tahoma"/>
            <family val="2"/>
          </rPr>
          <t>Becky Dzingeleski:</t>
        </r>
        <r>
          <rPr>
            <sz val="9"/>
            <color indexed="81"/>
            <rFont val="Tahoma"/>
            <family val="2"/>
          </rPr>
          <t xml:space="preserve">
Per FOD is a new Unit.  Contributions began in 2018</t>
        </r>
      </text>
    </comment>
    <comment ref="NDB19" authorId="0" shapeId="0" xr:uid="{2A33198A-AD1B-4E87-802A-16CD1A2FE0B3}">
      <text>
        <r>
          <rPr>
            <b/>
            <sz val="9"/>
            <color indexed="81"/>
            <rFont val="Tahoma"/>
            <family val="2"/>
          </rPr>
          <t>Becky Dzingeleski:</t>
        </r>
        <r>
          <rPr>
            <sz val="9"/>
            <color indexed="81"/>
            <rFont val="Tahoma"/>
            <family val="2"/>
          </rPr>
          <t xml:space="preserve">
Per FOD is a new Unit.  Contributions began in 2018</t>
        </r>
      </text>
    </comment>
    <comment ref="NDF19" authorId="0" shapeId="0" xr:uid="{7EFE8691-3FB3-431C-9CFC-635BAE4FC4ED}">
      <text>
        <r>
          <rPr>
            <b/>
            <sz val="9"/>
            <color indexed="81"/>
            <rFont val="Tahoma"/>
            <family val="2"/>
          </rPr>
          <t>Becky Dzingeleski:</t>
        </r>
        <r>
          <rPr>
            <sz val="9"/>
            <color indexed="81"/>
            <rFont val="Tahoma"/>
            <family val="2"/>
          </rPr>
          <t xml:space="preserve">
Per FOD is a new Unit.  Contributions began in 2018</t>
        </r>
      </text>
    </comment>
    <comment ref="NDJ19" authorId="0" shapeId="0" xr:uid="{919CFA6C-A14B-471D-B51F-DA45FBBD2C0B}">
      <text>
        <r>
          <rPr>
            <b/>
            <sz val="9"/>
            <color indexed="81"/>
            <rFont val="Tahoma"/>
            <family val="2"/>
          </rPr>
          <t>Becky Dzingeleski:</t>
        </r>
        <r>
          <rPr>
            <sz val="9"/>
            <color indexed="81"/>
            <rFont val="Tahoma"/>
            <family val="2"/>
          </rPr>
          <t xml:space="preserve">
Per FOD is a new Unit.  Contributions began in 2018</t>
        </r>
      </text>
    </comment>
    <comment ref="NDN19" authorId="0" shapeId="0" xr:uid="{364427B9-BEC6-4B9C-A93F-C07360BA52FB}">
      <text>
        <r>
          <rPr>
            <b/>
            <sz val="9"/>
            <color indexed="81"/>
            <rFont val="Tahoma"/>
            <family val="2"/>
          </rPr>
          <t>Becky Dzingeleski:</t>
        </r>
        <r>
          <rPr>
            <sz val="9"/>
            <color indexed="81"/>
            <rFont val="Tahoma"/>
            <family val="2"/>
          </rPr>
          <t xml:space="preserve">
Per FOD is a new Unit.  Contributions began in 2018</t>
        </r>
      </text>
    </comment>
    <comment ref="NDR19" authorId="0" shapeId="0" xr:uid="{2FDF34C6-1B47-4987-90B4-2B9A867EAC15}">
      <text>
        <r>
          <rPr>
            <b/>
            <sz val="9"/>
            <color indexed="81"/>
            <rFont val="Tahoma"/>
            <family val="2"/>
          </rPr>
          <t>Becky Dzingeleski:</t>
        </r>
        <r>
          <rPr>
            <sz val="9"/>
            <color indexed="81"/>
            <rFont val="Tahoma"/>
            <family val="2"/>
          </rPr>
          <t xml:space="preserve">
Per FOD is a new Unit.  Contributions began in 2018</t>
        </r>
      </text>
    </comment>
    <comment ref="NDV19" authorId="0" shapeId="0" xr:uid="{C3051956-75B1-42DE-B4D1-002CB73C3911}">
      <text>
        <r>
          <rPr>
            <b/>
            <sz val="9"/>
            <color indexed="81"/>
            <rFont val="Tahoma"/>
            <family val="2"/>
          </rPr>
          <t>Becky Dzingeleski:</t>
        </r>
        <r>
          <rPr>
            <sz val="9"/>
            <color indexed="81"/>
            <rFont val="Tahoma"/>
            <family val="2"/>
          </rPr>
          <t xml:space="preserve">
Per FOD is a new Unit.  Contributions began in 2018</t>
        </r>
      </text>
    </comment>
    <comment ref="NDZ19" authorId="0" shapeId="0" xr:uid="{17303B5F-6288-4690-B11F-0D0D4FBB851D}">
      <text>
        <r>
          <rPr>
            <b/>
            <sz val="9"/>
            <color indexed="81"/>
            <rFont val="Tahoma"/>
            <family val="2"/>
          </rPr>
          <t>Becky Dzingeleski:</t>
        </r>
        <r>
          <rPr>
            <sz val="9"/>
            <color indexed="81"/>
            <rFont val="Tahoma"/>
            <family val="2"/>
          </rPr>
          <t xml:space="preserve">
Per FOD is a new Unit.  Contributions began in 2018</t>
        </r>
      </text>
    </comment>
    <comment ref="NED19" authorId="0" shapeId="0" xr:uid="{EAE1CD62-5620-4AC8-B95D-C7AB87951EBB}">
      <text>
        <r>
          <rPr>
            <b/>
            <sz val="9"/>
            <color indexed="81"/>
            <rFont val="Tahoma"/>
            <family val="2"/>
          </rPr>
          <t>Becky Dzingeleski:</t>
        </r>
        <r>
          <rPr>
            <sz val="9"/>
            <color indexed="81"/>
            <rFont val="Tahoma"/>
            <family val="2"/>
          </rPr>
          <t xml:space="preserve">
Per FOD is a new Unit.  Contributions began in 2018</t>
        </r>
      </text>
    </comment>
    <comment ref="NEH19" authorId="0" shapeId="0" xr:uid="{141E3B0C-8E7E-4660-89BC-03868C139FD1}">
      <text>
        <r>
          <rPr>
            <b/>
            <sz val="9"/>
            <color indexed="81"/>
            <rFont val="Tahoma"/>
            <family val="2"/>
          </rPr>
          <t>Becky Dzingeleski:</t>
        </r>
        <r>
          <rPr>
            <sz val="9"/>
            <color indexed="81"/>
            <rFont val="Tahoma"/>
            <family val="2"/>
          </rPr>
          <t xml:space="preserve">
Per FOD is a new Unit.  Contributions began in 2018</t>
        </r>
      </text>
    </comment>
    <comment ref="NEL19" authorId="0" shapeId="0" xr:uid="{C5112E06-5F20-4097-B19F-95261557C3DF}">
      <text>
        <r>
          <rPr>
            <b/>
            <sz val="9"/>
            <color indexed="81"/>
            <rFont val="Tahoma"/>
            <family val="2"/>
          </rPr>
          <t>Becky Dzingeleski:</t>
        </r>
        <r>
          <rPr>
            <sz val="9"/>
            <color indexed="81"/>
            <rFont val="Tahoma"/>
            <family val="2"/>
          </rPr>
          <t xml:space="preserve">
Per FOD is a new Unit.  Contributions began in 2018</t>
        </r>
      </text>
    </comment>
    <comment ref="NEP19" authorId="0" shapeId="0" xr:uid="{BFF5DC41-6B51-4615-BF1F-1BB210C2DE8E}">
      <text>
        <r>
          <rPr>
            <b/>
            <sz val="9"/>
            <color indexed="81"/>
            <rFont val="Tahoma"/>
            <family val="2"/>
          </rPr>
          <t>Becky Dzingeleski:</t>
        </r>
        <r>
          <rPr>
            <sz val="9"/>
            <color indexed="81"/>
            <rFont val="Tahoma"/>
            <family val="2"/>
          </rPr>
          <t xml:space="preserve">
Per FOD is a new Unit.  Contributions began in 2018</t>
        </r>
      </text>
    </comment>
    <comment ref="NET19" authorId="0" shapeId="0" xr:uid="{C325E41A-D888-4C40-8C10-D33C1B17A4D6}">
      <text>
        <r>
          <rPr>
            <b/>
            <sz val="9"/>
            <color indexed="81"/>
            <rFont val="Tahoma"/>
            <family val="2"/>
          </rPr>
          <t>Becky Dzingeleski:</t>
        </r>
        <r>
          <rPr>
            <sz val="9"/>
            <color indexed="81"/>
            <rFont val="Tahoma"/>
            <family val="2"/>
          </rPr>
          <t xml:space="preserve">
Per FOD is a new Unit.  Contributions began in 2018</t>
        </r>
      </text>
    </comment>
    <comment ref="NEX19" authorId="0" shapeId="0" xr:uid="{EE297851-71F8-4623-8F5C-9E4BAE432071}">
      <text>
        <r>
          <rPr>
            <b/>
            <sz val="9"/>
            <color indexed="81"/>
            <rFont val="Tahoma"/>
            <family val="2"/>
          </rPr>
          <t>Becky Dzingeleski:</t>
        </r>
        <r>
          <rPr>
            <sz val="9"/>
            <color indexed="81"/>
            <rFont val="Tahoma"/>
            <family val="2"/>
          </rPr>
          <t xml:space="preserve">
Per FOD is a new Unit.  Contributions began in 2018</t>
        </r>
      </text>
    </comment>
    <comment ref="NFB19" authorId="0" shapeId="0" xr:uid="{B1091AE7-7084-4B98-893A-4CB0BB7C5BBA}">
      <text>
        <r>
          <rPr>
            <b/>
            <sz val="9"/>
            <color indexed="81"/>
            <rFont val="Tahoma"/>
            <family val="2"/>
          </rPr>
          <t>Becky Dzingeleski:</t>
        </r>
        <r>
          <rPr>
            <sz val="9"/>
            <color indexed="81"/>
            <rFont val="Tahoma"/>
            <family val="2"/>
          </rPr>
          <t xml:space="preserve">
Per FOD is a new Unit.  Contributions began in 2018</t>
        </r>
      </text>
    </comment>
    <comment ref="NFF19" authorId="0" shapeId="0" xr:uid="{17CB0C0A-6851-4E73-BF46-001F63B63300}">
      <text>
        <r>
          <rPr>
            <b/>
            <sz val="9"/>
            <color indexed="81"/>
            <rFont val="Tahoma"/>
            <family val="2"/>
          </rPr>
          <t>Becky Dzingeleski:</t>
        </r>
        <r>
          <rPr>
            <sz val="9"/>
            <color indexed="81"/>
            <rFont val="Tahoma"/>
            <family val="2"/>
          </rPr>
          <t xml:space="preserve">
Per FOD is a new Unit.  Contributions began in 2018</t>
        </r>
      </text>
    </comment>
    <comment ref="NFJ19" authorId="0" shapeId="0" xr:uid="{4780F6F2-DCA4-41EE-87EC-F38ADDE1C4C2}">
      <text>
        <r>
          <rPr>
            <b/>
            <sz val="9"/>
            <color indexed="81"/>
            <rFont val="Tahoma"/>
            <family val="2"/>
          </rPr>
          <t>Becky Dzingeleski:</t>
        </r>
        <r>
          <rPr>
            <sz val="9"/>
            <color indexed="81"/>
            <rFont val="Tahoma"/>
            <family val="2"/>
          </rPr>
          <t xml:space="preserve">
Per FOD is a new Unit.  Contributions began in 2018</t>
        </r>
      </text>
    </comment>
    <comment ref="NFN19" authorId="0" shapeId="0" xr:uid="{EEC13FF9-AD30-44A3-AD5F-6940B7B8DE0B}">
      <text>
        <r>
          <rPr>
            <b/>
            <sz val="9"/>
            <color indexed="81"/>
            <rFont val="Tahoma"/>
            <family val="2"/>
          </rPr>
          <t>Becky Dzingeleski:</t>
        </r>
        <r>
          <rPr>
            <sz val="9"/>
            <color indexed="81"/>
            <rFont val="Tahoma"/>
            <family val="2"/>
          </rPr>
          <t xml:space="preserve">
Per FOD is a new Unit.  Contributions began in 2018</t>
        </r>
      </text>
    </comment>
    <comment ref="NFR19" authorId="0" shapeId="0" xr:uid="{61CDADC5-2A79-4AFB-9F10-8D0490D39646}">
      <text>
        <r>
          <rPr>
            <b/>
            <sz val="9"/>
            <color indexed="81"/>
            <rFont val="Tahoma"/>
            <family val="2"/>
          </rPr>
          <t>Becky Dzingeleski:</t>
        </r>
        <r>
          <rPr>
            <sz val="9"/>
            <color indexed="81"/>
            <rFont val="Tahoma"/>
            <family val="2"/>
          </rPr>
          <t xml:space="preserve">
Per FOD is a new Unit.  Contributions began in 2018</t>
        </r>
      </text>
    </comment>
    <comment ref="NFV19" authorId="0" shapeId="0" xr:uid="{0972F28F-E926-4318-B8DC-32C9C8EFFF47}">
      <text>
        <r>
          <rPr>
            <b/>
            <sz val="9"/>
            <color indexed="81"/>
            <rFont val="Tahoma"/>
            <family val="2"/>
          </rPr>
          <t>Becky Dzingeleski:</t>
        </r>
        <r>
          <rPr>
            <sz val="9"/>
            <color indexed="81"/>
            <rFont val="Tahoma"/>
            <family val="2"/>
          </rPr>
          <t xml:space="preserve">
Per FOD is a new Unit.  Contributions began in 2018</t>
        </r>
      </text>
    </comment>
    <comment ref="NFZ19" authorId="0" shapeId="0" xr:uid="{0C24AE68-DA88-4568-B4F3-85ABA459ED80}">
      <text>
        <r>
          <rPr>
            <b/>
            <sz val="9"/>
            <color indexed="81"/>
            <rFont val="Tahoma"/>
            <family val="2"/>
          </rPr>
          <t>Becky Dzingeleski:</t>
        </r>
        <r>
          <rPr>
            <sz val="9"/>
            <color indexed="81"/>
            <rFont val="Tahoma"/>
            <family val="2"/>
          </rPr>
          <t xml:space="preserve">
Per FOD is a new Unit.  Contributions began in 2018</t>
        </r>
      </text>
    </comment>
    <comment ref="NGD19" authorId="0" shapeId="0" xr:uid="{AC714796-41DF-4D60-A8E0-A7C8F388087E}">
      <text>
        <r>
          <rPr>
            <b/>
            <sz val="9"/>
            <color indexed="81"/>
            <rFont val="Tahoma"/>
            <family val="2"/>
          </rPr>
          <t>Becky Dzingeleski:</t>
        </r>
        <r>
          <rPr>
            <sz val="9"/>
            <color indexed="81"/>
            <rFont val="Tahoma"/>
            <family val="2"/>
          </rPr>
          <t xml:space="preserve">
Per FOD is a new Unit.  Contributions began in 2018</t>
        </r>
      </text>
    </comment>
    <comment ref="NGH19" authorId="0" shapeId="0" xr:uid="{309B38C5-B7DD-447E-9B76-4B30EC1B78C3}">
      <text>
        <r>
          <rPr>
            <b/>
            <sz val="9"/>
            <color indexed="81"/>
            <rFont val="Tahoma"/>
            <family val="2"/>
          </rPr>
          <t>Becky Dzingeleski:</t>
        </r>
        <r>
          <rPr>
            <sz val="9"/>
            <color indexed="81"/>
            <rFont val="Tahoma"/>
            <family val="2"/>
          </rPr>
          <t xml:space="preserve">
Per FOD is a new Unit.  Contributions began in 2018</t>
        </r>
      </text>
    </comment>
    <comment ref="NGL19" authorId="0" shapeId="0" xr:uid="{0F3883F6-F7D9-46A2-8402-DF0C8A8F0C29}">
      <text>
        <r>
          <rPr>
            <b/>
            <sz val="9"/>
            <color indexed="81"/>
            <rFont val="Tahoma"/>
            <family val="2"/>
          </rPr>
          <t>Becky Dzingeleski:</t>
        </r>
        <r>
          <rPr>
            <sz val="9"/>
            <color indexed="81"/>
            <rFont val="Tahoma"/>
            <family val="2"/>
          </rPr>
          <t xml:space="preserve">
Per FOD is a new Unit.  Contributions began in 2018</t>
        </r>
      </text>
    </comment>
    <comment ref="NGP19" authorId="0" shapeId="0" xr:uid="{306979CD-8A3D-4DA0-9B5E-7680BD2CB7BE}">
      <text>
        <r>
          <rPr>
            <b/>
            <sz val="9"/>
            <color indexed="81"/>
            <rFont val="Tahoma"/>
            <family val="2"/>
          </rPr>
          <t>Becky Dzingeleski:</t>
        </r>
        <r>
          <rPr>
            <sz val="9"/>
            <color indexed="81"/>
            <rFont val="Tahoma"/>
            <family val="2"/>
          </rPr>
          <t xml:space="preserve">
Per FOD is a new Unit.  Contributions began in 2018</t>
        </r>
      </text>
    </comment>
    <comment ref="NGT19" authorId="0" shapeId="0" xr:uid="{DBA8C0E0-21F7-464D-9497-9FB540A72A91}">
      <text>
        <r>
          <rPr>
            <b/>
            <sz val="9"/>
            <color indexed="81"/>
            <rFont val="Tahoma"/>
            <family val="2"/>
          </rPr>
          <t>Becky Dzingeleski:</t>
        </r>
        <r>
          <rPr>
            <sz val="9"/>
            <color indexed="81"/>
            <rFont val="Tahoma"/>
            <family val="2"/>
          </rPr>
          <t xml:space="preserve">
Per FOD is a new Unit.  Contributions began in 2018</t>
        </r>
      </text>
    </comment>
    <comment ref="NGX19" authorId="0" shapeId="0" xr:uid="{04CD4063-C6AD-41CD-9E5F-C44F8BC69950}">
      <text>
        <r>
          <rPr>
            <b/>
            <sz val="9"/>
            <color indexed="81"/>
            <rFont val="Tahoma"/>
            <family val="2"/>
          </rPr>
          <t>Becky Dzingeleski:</t>
        </r>
        <r>
          <rPr>
            <sz val="9"/>
            <color indexed="81"/>
            <rFont val="Tahoma"/>
            <family val="2"/>
          </rPr>
          <t xml:space="preserve">
Per FOD is a new Unit.  Contributions began in 2018</t>
        </r>
      </text>
    </comment>
    <comment ref="NHB19" authorId="0" shapeId="0" xr:uid="{08ED8C90-4E56-4003-ABFF-BD945F97A787}">
      <text>
        <r>
          <rPr>
            <b/>
            <sz val="9"/>
            <color indexed="81"/>
            <rFont val="Tahoma"/>
            <family val="2"/>
          </rPr>
          <t>Becky Dzingeleski:</t>
        </r>
        <r>
          <rPr>
            <sz val="9"/>
            <color indexed="81"/>
            <rFont val="Tahoma"/>
            <family val="2"/>
          </rPr>
          <t xml:space="preserve">
Per FOD is a new Unit.  Contributions began in 2018</t>
        </r>
      </text>
    </comment>
    <comment ref="NHF19" authorId="0" shapeId="0" xr:uid="{78F7BF52-1DC9-4244-A21A-E0D2489CE0AE}">
      <text>
        <r>
          <rPr>
            <b/>
            <sz val="9"/>
            <color indexed="81"/>
            <rFont val="Tahoma"/>
            <family val="2"/>
          </rPr>
          <t>Becky Dzingeleski:</t>
        </r>
        <r>
          <rPr>
            <sz val="9"/>
            <color indexed="81"/>
            <rFont val="Tahoma"/>
            <family val="2"/>
          </rPr>
          <t xml:space="preserve">
Per FOD is a new Unit.  Contributions began in 2018</t>
        </r>
      </text>
    </comment>
    <comment ref="NHJ19" authorId="0" shapeId="0" xr:uid="{E239897F-059A-4E28-8F4E-0CE6D17C86B9}">
      <text>
        <r>
          <rPr>
            <b/>
            <sz val="9"/>
            <color indexed="81"/>
            <rFont val="Tahoma"/>
            <family val="2"/>
          </rPr>
          <t>Becky Dzingeleski:</t>
        </r>
        <r>
          <rPr>
            <sz val="9"/>
            <color indexed="81"/>
            <rFont val="Tahoma"/>
            <family val="2"/>
          </rPr>
          <t xml:space="preserve">
Per FOD is a new Unit.  Contributions began in 2018</t>
        </r>
      </text>
    </comment>
    <comment ref="NHN19" authorId="0" shapeId="0" xr:uid="{0D445358-55DB-4F02-95ED-6163EE38046E}">
      <text>
        <r>
          <rPr>
            <b/>
            <sz val="9"/>
            <color indexed="81"/>
            <rFont val="Tahoma"/>
            <family val="2"/>
          </rPr>
          <t>Becky Dzingeleski:</t>
        </r>
        <r>
          <rPr>
            <sz val="9"/>
            <color indexed="81"/>
            <rFont val="Tahoma"/>
            <family val="2"/>
          </rPr>
          <t xml:space="preserve">
Per FOD is a new Unit.  Contributions began in 2018</t>
        </r>
      </text>
    </comment>
    <comment ref="NHR19" authorId="0" shapeId="0" xr:uid="{FA8BFEB1-0F61-4D3D-9F5F-DD6264DDE225}">
      <text>
        <r>
          <rPr>
            <b/>
            <sz val="9"/>
            <color indexed="81"/>
            <rFont val="Tahoma"/>
            <family val="2"/>
          </rPr>
          <t>Becky Dzingeleski:</t>
        </r>
        <r>
          <rPr>
            <sz val="9"/>
            <color indexed="81"/>
            <rFont val="Tahoma"/>
            <family val="2"/>
          </rPr>
          <t xml:space="preserve">
Per FOD is a new Unit.  Contributions began in 2018</t>
        </r>
      </text>
    </comment>
    <comment ref="NHV19" authorId="0" shapeId="0" xr:uid="{B7208E91-7549-4695-B447-77B8CA03F494}">
      <text>
        <r>
          <rPr>
            <b/>
            <sz val="9"/>
            <color indexed="81"/>
            <rFont val="Tahoma"/>
            <family val="2"/>
          </rPr>
          <t>Becky Dzingeleski:</t>
        </r>
        <r>
          <rPr>
            <sz val="9"/>
            <color indexed="81"/>
            <rFont val="Tahoma"/>
            <family val="2"/>
          </rPr>
          <t xml:space="preserve">
Per FOD is a new Unit.  Contributions began in 2018</t>
        </r>
      </text>
    </comment>
    <comment ref="NHZ19" authorId="0" shapeId="0" xr:uid="{B41FD0E0-2D22-4D00-80EC-4727301BC357}">
      <text>
        <r>
          <rPr>
            <b/>
            <sz val="9"/>
            <color indexed="81"/>
            <rFont val="Tahoma"/>
            <family val="2"/>
          </rPr>
          <t>Becky Dzingeleski:</t>
        </r>
        <r>
          <rPr>
            <sz val="9"/>
            <color indexed="81"/>
            <rFont val="Tahoma"/>
            <family val="2"/>
          </rPr>
          <t xml:space="preserve">
Per FOD is a new Unit.  Contributions began in 2018</t>
        </r>
      </text>
    </comment>
    <comment ref="NID19" authorId="0" shapeId="0" xr:uid="{1E2F86E0-F037-4608-81A6-71055E12414A}">
      <text>
        <r>
          <rPr>
            <b/>
            <sz val="9"/>
            <color indexed="81"/>
            <rFont val="Tahoma"/>
            <family val="2"/>
          </rPr>
          <t>Becky Dzingeleski:</t>
        </r>
        <r>
          <rPr>
            <sz val="9"/>
            <color indexed="81"/>
            <rFont val="Tahoma"/>
            <family val="2"/>
          </rPr>
          <t xml:space="preserve">
Per FOD is a new Unit.  Contributions began in 2018</t>
        </r>
      </text>
    </comment>
    <comment ref="NIH19" authorId="0" shapeId="0" xr:uid="{709A4599-EC2E-4E46-A458-B3FB3F9FC858}">
      <text>
        <r>
          <rPr>
            <b/>
            <sz val="9"/>
            <color indexed="81"/>
            <rFont val="Tahoma"/>
            <family val="2"/>
          </rPr>
          <t>Becky Dzingeleski:</t>
        </r>
        <r>
          <rPr>
            <sz val="9"/>
            <color indexed="81"/>
            <rFont val="Tahoma"/>
            <family val="2"/>
          </rPr>
          <t xml:space="preserve">
Per FOD is a new Unit.  Contributions began in 2018</t>
        </r>
      </text>
    </comment>
    <comment ref="NIL19" authorId="0" shapeId="0" xr:uid="{A416B28A-46D6-477E-A6FE-87F9BC5719E3}">
      <text>
        <r>
          <rPr>
            <b/>
            <sz val="9"/>
            <color indexed="81"/>
            <rFont val="Tahoma"/>
            <family val="2"/>
          </rPr>
          <t>Becky Dzingeleski:</t>
        </r>
        <r>
          <rPr>
            <sz val="9"/>
            <color indexed="81"/>
            <rFont val="Tahoma"/>
            <family val="2"/>
          </rPr>
          <t xml:space="preserve">
Per FOD is a new Unit.  Contributions began in 2018</t>
        </r>
      </text>
    </comment>
    <comment ref="NIP19" authorId="0" shapeId="0" xr:uid="{F0241FE9-98E2-4FB8-97B3-B02F5C34A011}">
      <text>
        <r>
          <rPr>
            <b/>
            <sz val="9"/>
            <color indexed="81"/>
            <rFont val="Tahoma"/>
            <family val="2"/>
          </rPr>
          <t>Becky Dzingeleski:</t>
        </r>
        <r>
          <rPr>
            <sz val="9"/>
            <color indexed="81"/>
            <rFont val="Tahoma"/>
            <family val="2"/>
          </rPr>
          <t xml:space="preserve">
Per FOD is a new Unit.  Contributions began in 2018</t>
        </r>
      </text>
    </comment>
    <comment ref="NIT19" authorId="0" shapeId="0" xr:uid="{61BA116F-6379-49A6-B481-7252D6F08D63}">
      <text>
        <r>
          <rPr>
            <b/>
            <sz val="9"/>
            <color indexed="81"/>
            <rFont val="Tahoma"/>
            <family val="2"/>
          </rPr>
          <t>Becky Dzingeleski:</t>
        </r>
        <r>
          <rPr>
            <sz val="9"/>
            <color indexed="81"/>
            <rFont val="Tahoma"/>
            <family val="2"/>
          </rPr>
          <t xml:space="preserve">
Per FOD is a new Unit.  Contributions began in 2018</t>
        </r>
      </text>
    </comment>
    <comment ref="NIX19" authorId="0" shapeId="0" xr:uid="{3D0FCDFE-61CB-4187-85DD-6F454EB0A83F}">
      <text>
        <r>
          <rPr>
            <b/>
            <sz val="9"/>
            <color indexed="81"/>
            <rFont val="Tahoma"/>
            <family val="2"/>
          </rPr>
          <t>Becky Dzingeleski:</t>
        </r>
        <r>
          <rPr>
            <sz val="9"/>
            <color indexed="81"/>
            <rFont val="Tahoma"/>
            <family val="2"/>
          </rPr>
          <t xml:space="preserve">
Per FOD is a new Unit.  Contributions began in 2018</t>
        </r>
      </text>
    </comment>
    <comment ref="NJB19" authorId="0" shapeId="0" xr:uid="{9BA824E5-43DF-4461-96F7-5424CA4ED255}">
      <text>
        <r>
          <rPr>
            <b/>
            <sz val="9"/>
            <color indexed="81"/>
            <rFont val="Tahoma"/>
            <family val="2"/>
          </rPr>
          <t>Becky Dzingeleski:</t>
        </r>
        <r>
          <rPr>
            <sz val="9"/>
            <color indexed="81"/>
            <rFont val="Tahoma"/>
            <family val="2"/>
          </rPr>
          <t xml:space="preserve">
Per FOD is a new Unit.  Contributions began in 2018</t>
        </r>
      </text>
    </comment>
    <comment ref="NJF19" authorId="0" shapeId="0" xr:uid="{98FD1A21-D4A5-4D6B-A6E6-7E339C035EE3}">
      <text>
        <r>
          <rPr>
            <b/>
            <sz val="9"/>
            <color indexed="81"/>
            <rFont val="Tahoma"/>
            <family val="2"/>
          </rPr>
          <t>Becky Dzingeleski:</t>
        </r>
        <r>
          <rPr>
            <sz val="9"/>
            <color indexed="81"/>
            <rFont val="Tahoma"/>
            <family val="2"/>
          </rPr>
          <t xml:space="preserve">
Per FOD is a new Unit.  Contributions began in 2018</t>
        </r>
      </text>
    </comment>
    <comment ref="NJJ19" authorId="0" shapeId="0" xr:uid="{BAFEAD25-B209-4444-80F0-A64B5FD248B0}">
      <text>
        <r>
          <rPr>
            <b/>
            <sz val="9"/>
            <color indexed="81"/>
            <rFont val="Tahoma"/>
            <family val="2"/>
          </rPr>
          <t>Becky Dzingeleski:</t>
        </r>
        <r>
          <rPr>
            <sz val="9"/>
            <color indexed="81"/>
            <rFont val="Tahoma"/>
            <family val="2"/>
          </rPr>
          <t xml:space="preserve">
Per FOD is a new Unit.  Contributions began in 2018</t>
        </r>
      </text>
    </comment>
    <comment ref="NJN19" authorId="0" shapeId="0" xr:uid="{491F427B-E79F-476E-BCFC-E2F567D290AA}">
      <text>
        <r>
          <rPr>
            <b/>
            <sz val="9"/>
            <color indexed="81"/>
            <rFont val="Tahoma"/>
            <family val="2"/>
          </rPr>
          <t>Becky Dzingeleski:</t>
        </r>
        <r>
          <rPr>
            <sz val="9"/>
            <color indexed="81"/>
            <rFont val="Tahoma"/>
            <family val="2"/>
          </rPr>
          <t xml:space="preserve">
Per FOD is a new Unit.  Contributions began in 2018</t>
        </r>
      </text>
    </comment>
    <comment ref="NJR19" authorId="0" shapeId="0" xr:uid="{B1569B1F-36F8-4C22-8DB2-7CE124DD89A8}">
      <text>
        <r>
          <rPr>
            <b/>
            <sz val="9"/>
            <color indexed="81"/>
            <rFont val="Tahoma"/>
            <family val="2"/>
          </rPr>
          <t>Becky Dzingeleski:</t>
        </r>
        <r>
          <rPr>
            <sz val="9"/>
            <color indexed="81"/>
            <rFont val="Tahoma"/>
            <family val="2"/>
          </rPr>
          <t xml:space="preserve">
Per FOD is a new Unit.  Contributions began in 2018</t>
        </r>
      </text>
    </comment>
    <comment ref="NJV19" authorId="0" shapeId="0" xr:uid="{079FB891-D9E4-4D83-8C93-0A65F949F927}">
      <text>
        <r>
          <rPr>
            <b/>
            <sz val="9"/>
            <color indexed="81"/>
            <rFont val="Tahoma"/>
            <family val="2"/>
          </rPr>
          <t>Becky Dzingeleski:</t>
        </r>
        <r>
          <rPr>
            <sz val="9"/>
            <color indexed="81"/>
            <rFont val="Tahoma"/>
            <family val="2"/>
          </rPr>
          <t xml:space="preserve">
Per FOD is a new Unit.  Contributions began in 2018</t>
        </r>
      </text>
    </comment>
    <comment ref="NJZ19" authorId="0" shapeId="0" xr:uid="{06659516-BDC9-4656-AE26-8BE40AD39C23}">
      <text>
        <r>
          <rPr>
            <b/>
            <sz val="9"/>
            <color indexed="81"/>
            <rFont val="Tahoma"/>
            <family val="2"/>
          </rPr>
          <t>Becky Dzingeleski:</t>
        </r>
        <r>
          <rPr>
            <sz val="9"/>
            <color indexed="81"/>
            <rFont val="Tahoma"/>
            <family val="2"/>
          </rPr>
          <t xml:space="preserve">
Per FOD is a new Unit.  Contributions began in 2018</t>
        </r>
      </text>
    </comment>
    <comment ref="NKD19" authorId="0" shapeId="0" xr:uid="{FEB8BBC8-87AF-47C2-B710-CF85C3FDB072}">
      <text>
        <r>
          <rPr>
            <b/>
            <sz val="9"/>
            <color indexed="81"/>
            <rFont val="Tahoma"/>
            <family val="2"/>
          </rPr>
          <t>Becky Dzingeleski:</t>
        </r>
        <r>
          <rPr>
            <sz val="9"/>
            <color indexed="81"/>
            <rFont val="Tahoma"/>
            <family val="2"/>
          </rPr>
          <t xml:space="preserve">
Per FOD is a new Unit.  Contributions began in 2018</t>
        </r>
      </text>
    </comment>
    <comment ref="NKH19" authorId="0" shapeId="0" xr:uid="{1C948A7F-74F2-4D75-8713-681E8318E468}">
      <text>
        <r>
          <rPr>
            <b/>
            <sz val="9"/>
            <color indexed="81"/>
            <rFont val="Tahoma"/>
            <family val="2"/>
          </rPr>
          <t>Becky Dzingeleski:</t>
        </r>
        <r>
          <rPr>
            <sz val="9"/>
            <color indexed="81"/>
            <rFont val="Tahoma"/>
            <family val="2"/>
          </rPr>
          <t xml:space="preserve">
Per FOD is a new Unit.  Contributions began in 2018</t>
        </r>
      </text>
    </comment>
    <comment ref="NKL19" authorId="0" shapeId="0" xr:uid="{453AB1CA-803F-4AEE-8BAB-12FE27A1F5BB}">
      <text>
        <r>
          <rPr>
            <b/>
            <sz val="9"/>
            <color indexed="81"/>
            <rFont val="Tahoma"/>
            <family val="2"/>
          </rPr>
          <t>Becky Dzingeleski:</t>
        </r>
        <r>
          <rPr>
            <sz val="9"/>
            <color indexed="81"/>
            <rFont val="Tahoma"/>
            <family val="2"/>
          </rPr>
          <t xml:space="preserve">
Per FOD is a new Unit.  Contributions began in 2018</t>
        </r>
      </text>
    </comment>
    <comment ref="NKP19" authorId="0" shapeId="0" xr:uid="{3F679680-B8D6-41A9-A03A-DFFA6FE217CE}">
      <text>
        <r>
          <rPr>
            <b/>
            <sz val="9"/>
            <color indexed="81"/>
            <rFont val="Tahoma"/>
            <family val="2"/>
          </rPr>
          <t>Becky Dzingeleski:</t>
        </r>
        <r>
          <rPr>
            <sz val="9"/>
            <color indexed="81"/>
            <rFont val="Tahoma"/>
            <family val="2"/>
          </rPr>
          <t xml:space="preserve">
Per FOD is a new Unit.  Contributions began in 2018</t>
        </r>
      </text>
    </comment>
    <comment ref="NKT19" authorId="0" shapeId="0" xr:uid="{028B2D68-DE64-490B-B200-5018A0598385}">
      <text>
        <r>
          <rPr>
            <b/>
            <sz val="9"/>
            <color indexed="81"/>
            <rFont val="Tahoma"/>
            <family val="2"/>
          </rPr>
          <t>Becky Dzingeleski:</t>
        </r>
        <r>
          <rPr>
            <sz val="9"/>
            <color indexed="81"/>
            <rFont val="Tahoma"/>
            <family val="2"/>
          </rPr>
          <t xml:space="preserve">
Per FOD is a new Unit.  Contributions began in 2018</t>
        </r>
      </text>
    </comment>
    <comment ref="NKX19" authorId="0" shapeId="0" xr:uid="{D5F47153-76BE-4F7C-823C-1C9A984493F6}">
      <text>
        <r>
          <rPr>
            <b/>
            <sz val="9"/>
            <color indexed="81"/>
            <rFont val="Tahoma"/>
            <family val="2"/>
          </rPr>
          <t>Becky Dzingeleski:</t>
        </r>
        <r>
          <rPr>
            <sz val="9"/>
            <color indexed="81"/>
            <rFont val="Tahoma"/>
            <family val="2"/>
          </rPr>
          <t xml:space="preserve">
Per FOD is a new Unit.  Contributions began in 2018</t>
        </r>
      </text>
    </comment>
    <comment ref="NLB19" authorId="0" shapeId="0" xr:uid="{614F10F1-4C57-4054-8428-6F17685F86FC}">
      <text>
        <r>
          <rPr>
            <b/>
            <sz val="9"/>
            <color indexed="81"/>
            <rFont val="Tahoma"/>
            <family val="2"/>
          </rPr>
          <t>Becky Dzingeleski:</t>
        </r>
        <r>
          <rPr>
            <sz val="9"/>
            <color indexed="81"/>
            <rFont val="Tahoma"/>
            <family val="2"/>
          </rPr>
          <t xml:space="preserve">
Per FOD is a new Unit.  Contributions began in 2018</t>
        </r>
      </text>
    </comment>
    <comment ref="NLF19" authorId="0" shapeId="0" xr:uid="{DB536B80-F62A-4D20-9278-C0827BBC3871}">
      <text>
        <r>
          <rPr>
            <b/>
            <sz val="9"/>
            <color indexed="81"/>
            <rFont val="Tahoma"/>
            <family val="2"/>
          </rPr>
          <t>Becky Dzingeleski:</t>
        </r>
        <r>
          <rPr>
            <sz val="9"/>
            <color indexed="81"/>
            <rFont val="Tahoma"/>
            <family val="2"/>
          </rPr>
          <t xml:space="preserve">
Per FOD is a new Unit.  Contributions began in 2018</t>
        </r>
      </text>
    </comment>
    <comment ref="NLJ19" authorId="0" shapeId="0" xr:uid="{BE49D0F1-6642-4A60-886E-47EE431149E4}">
      <text>
        <r>
          <rPr>
            <b/>
            <sz val="9"/>
            <color indexed="81"/>
            <rFont val="Tahoma"/>
            <family val="2"/>
          </rPr>
          <t>Becky Dzingeleski:</t>
        </r>
        <r>
          <rPr>
            <sz val="9"/>
            <color indexed="81"/>
            <rFont val="Tahoma"/>
            <family val="2"/>
          </rPr>
          <t xml:space="preserve">
Per FOD is a new Unit.  Contributions began in 2018</t>
        </r>
      </text>
    </comment>
    <comment ref="NLN19" authorId="0" shapeId="0" xr:uid="{65507A31-26ED-406B-8531-3415FFB58992}">
      <text>
        <r>
          <rPr>
            <b/>
            <sz val="9"/>
            <color indexed="81"/>
            <rFont val="Tahoma"/>
            <family val="2"/>
          </rPr>
          <t>Becky Dzingeleski:</t>
        </r>
        <r>
          <rPr>
            <sz val="9"/>
            <color indexed="81"/>
            <rFont val="Tahoma"/>
            <family val="2"/>
          </rPr>
          <t xml:space="preserve">
Per FOD is a new Unit.  Contributions began in 2018</t>
        </r>
      </text>
    </comment>
    <comment ref="NLR19" authorId="0" shapeId="0" xr:uid="{EA9D259D-7FCA-4EC1-8B74-FE5FBC35A9A9}">
      <text>
        <r>
          <rPr>
            <b/>
            <sz val="9"/>
            <color indexed="81"/>
            <rFont val="Tahoma"/>
            <family val="2"/>
          </rPr>
          <t>Becky Dzingeleski:</t>
        </r>
        <r>
          <rPr>
            <sz val="9"/>
            <color indexed="81"/>
            <rFont val="Tahoma"/>
            <family val="2"/>
          </rPr>
          <t xml:space="preserve">
Per FOD is a new Unit.  Contributions began in 2018</t>
        </r>
      </text>
    </comment>
    <comment ref="NLV19" authorId="0" shapeId="0" xr:uid="{E1C5957F-6005-406D-AFDD-CADAFE3F4938}">
      <text>
        <r>
          <rPr>
            <b/>
            <sz val="9"/>
            <color indexed="81"/>
            <rFont val="Tahoma"/>
            <family val="2"/>
          </rPr>
          <t>Becky Dzingeleski:</t>
        </r>
        <r>
          <rPr>
            <sz val="9"/>
            <color indexed="81"/>
            <rFont val="Tahoma"/>
            <family val="2"/>
          </rPr>
          <t xml:space="preserve">
Per FOD is a new Unit.  Contributions began in 2018</t>
        </r>
      </text>
    </comment>
    <comment ref="NLZ19" authorId="0" shapeId="0" xr:uid="{FDCAC7E7-14E1-4E2D-8B0C-B48CCFA9E7E8}">
      <text>
        <r>
          <rPr>
            <b/>
            <sz val="9"/>
            <color indexed="81"/>
            <rFont val="Tahoma"/>
            <family val="2"/>
          </rPr>
          <t>Becky Dzingeleski:</t>
        </r>
        <r>
          <rPr>
            <sz val="9"/>
            <color indexed="81"/>
            <rFont val="Tahoma"/>
            <family val="2"/>
          </rPr>
          <t xml:space="preserve">
Per FOD is a new Unit.  Contributions began in 2018</t>
        </r>
      </text>
    </comment>
    <comment ref="NMD19" authorId="0" shapeId="0" xr:uid="{3037EBB4-372E-423C-957A-DEA1A591118F}">
      <text>
        <r>
          <rPr>
            <b/>
            <sz val="9"/>
            <color indexed="81"/>
            <rFont val="Tahoma"/>
            <family val="2"/>
          </rPr>
          <t>Becky Dzingeleski:</t>
        </r>
        <r>
          <rPr>
            <sz val="9"/>
            <color indexed="81"/>
            <rFont val="Tahoma"/>
            <family val="2"/>
          </rPr>
          <t xml:space="preserve">
Per FOD is a new Unit.  Contributions began in 2018</t>
        </r>
      </text>
    </comment>
    <comment ref="NMH19" authorId="0" shapeId="0" xr:uid="{B43DA793-AF20-4ED3-A1BC-A2FF76D2B3E3}">
      <text>
        <r>
          <rPr>
            <b/>
            <sz val="9"/>
            <color indexed="81"/>
            <rFont val="Tahoma"/>
            <family val="2"/>
          </rPr>
          <t>Becky Dzingeleski:</t>
        </r>
        <r>
          <rPr>
            <sz val="9"/>
            <color indexed="81"/>
            <rFont val="Tahoma"/>
            <family val="2"/>
          </rPr>
          <t xml:space="preserve">
Per FOD is a new Unit.  Contributions began in 2018</t>
        </r>
      </text>
    </comment>
    <comment ref="NML19" authorId="0" shapeId="0" xr:uid="{5B330FFE-8AC5-4D64-9A6B-E927F62EDF29}">
      <text>
        <r>
          <rPr>
            <b/>
            <sz val="9"/>
            <color indexed="81"/>
            <rFont val="Tahoma"/>
            <family val="2"/>
          </rPr>
          <t>Becky Dzingeleski:</t>
        </r>
        <r>
          <rPr>
            <sz val="9"/>
            <color indexed="81"/>
            <rFont val="Tahoma"/>
            <family val="2"/>
          </rPr>
          <t xml:space="preserve">
Per FOD is a new Unit.  Contributions began in 2018</t>
        </r>
      </text>
    </comment>
    <comment ref="NMP19" authorId="0" shapeId="0" xr:uid="{C04692FE-BDC7-4D12-8D23-E4EB0B77B1FF}">
      <text>
        <r>
          <rPr>
            <b/>
            <sz val="9"/>
            <color indexed="81"/>
            <rFont val="Tahoma"/>
            <family val="2"/>
          </rPr>
          <t>Becky Dzingeleski:</t>
        </r>
        <r>
          <rPr>
            <sz val="9"/>
            <color indexed="81"/>
            <rFont val="Tahoma"/>
            <family val="2"/>
          </rPr>
          <t xml:space="preserve">
Per FOD is a new Unit.  Contributions began in 2018</t>
        </r>
      </text>
    </comment>
    <comment ref="NMT19" authorId="0" shapeId="0" xr:uid="{20970343-1BCF-49DC-9EEF-652FEB309465}">
      <text>
        <r>
          <rPr>
            <b/>
            <sz val="9"/>
            <color indexed="81"/>
            <rFont val="Tahoma"/>
            <family val="2"/>
          </rPr>
          <t>Becky Dzingeleski:</t>
        </r>
        <r>
          <rPr>
            <sz val="9"/>
            <color indexed="81"/>
            <rFont val="Tahoma"/>
            <family val="2"/>
          </rPr>
          <t xml:space="preserve">
Per FOD is a new Unit.  Contributions began in 2018</t>
        </r>
      </text>
    </comment>
    <comment ref="NMX19" authorId="0" shapeId="0" xr:uid="{21ECC39A-C941-4C65-9F37-40D55F783D34}">
      <text>
        <r>
          <rPr>
            <b/>
            <sz val="9"/>
            <color indexed="81"/>
            <rFont val="Tahoma"/>
            <family val="2"/>
          </rPr>
          <t>Becky Dzingeleski:</t>
        </r>
        <r>
          <rPr>
            <sz val="9"/>
            <color indexed="81"/>
            <rFont val="Tahoma"/>
            <family val="2"/>
          </rPr>
          <t xml:space="preserve">
Per FOD is a new Unit.  Contributions began in 2018</t>
        </r>
      </text>
    </comment>
    <comment ref="NNB19" authorId="0" shapeId="0" xr:uid="{0C0119B9-06C1-42D9-B38B-5ED5E96D4363}">
      <text>
        <r>
          <rPr>
            <b/>
            <sz val="9"/>
            <color indexed="81"/>
            <rFont val="Tahoma"/>
            <family val="2"/>
          </rPr>
          <t>Becky Dzingeleski:</t>
        </r>
        <r>
          <rPr>
            <sz val="9"/>
            <color indexed="81"/>
            <rFont val="Tahoma"/>
            <family val="2"/>
          </rPr>
          <t xml:space="preserve">
Per FOD is a new Unit.  Contributions began in 2018</t>
        </r>
      </text>
    </comment>
    <comment ref="NNF19" authorId="0" shapeId="0" xr:uid="{59693569-E0E2-4B29-AA5B-101E1745D379}">
      <text>
        <r>
          <rPr>
            <b/>
            <sz val="9"/>
            <color indexed="81"/>
            <rFont val="Tahoma"/>
            <family val="2"/>
          </rPr>
          <t>Becky Dzingeleski:</t>
        </r>
        <r>
          <rPr>
            <sz val="9"/>
            <color indexed="81"/>
            <rFont val="Tahoma"/>
            <family val="2"/>
          </rPr>
          <t xml:space="preserve">
Per FOD is a new Unit.  Contributions began in 2018</t>
        </r>
      </text>
    </comment>
    <comment ref="NNJ19" authorId="0" shapeId="0" xr:uid="{0C087291-A38B-48BF-AE80-35C7BC37B107}">
      <text>
        <r>
          <rPr>
            <b/>
            <sz val="9"/>
            <color indexed="81"/>
            <rFont val="Tahoma"/>
            <family val="2"/>
          </rPr>
          <t>Becky Dzingeleski:</t>
        </r>
        <r>
          <rPr>
            <sz val="9"/>
            <color indexed="81"/>
            <rFont val="Tahoma"/>
            <family val="2"/>
          </rPr>
          <t xml:space="preserve">
Per FOD is a new Unit.  Contributions began in 2018</t>
        </r>
      </text>
    </comment>
    <comment ref="NNN19" authorId="0" shapeId="0" xr:uid="{17A605FA-C446-4A3D-B410-7E815CF34ACB}">
      <text>
        <r>
          <rPr>
            <b/>
            <sz val="9"/>
            <color indexed="81"/>
            <rFont val="Tahoma"/>
            <family val="2"/>
          </rPr>
          <t>Becky Dzingeleski:</t>
        </r>
        <r>
          <rPr>
            <sz val="9"/>
            <color indexed="81"/>
            <rFont val="Tahoma"/>
            <family val="2"/>
          </rPr>
          <t xml:space="preserve">
Per FOD is a new Unit.  Contributions began in 2018</t>
        </r>
      </text>
    </comment>
    <comment ref="NNR19" authorId="0" shapeId="0" xr:uid="{B279B767-261B-453B-A5DB-C2402331F305}">
      <text>
        <r>
          <rPr>
            <b/>
            <sz val="9"/>
            <color indexed="81"/>
            <rFont val="Tahoma"/>
            <family val="2"/>
          </rPr>
          <t>Becky Dzingeleski:</t>
        </r>
        <r>
          <rPr>
            <sz val="9"/>
            <color indexed="81"/>
            <rFont val="Tahoma"/>
            <family val="2"/>
          </rPr>
          <t xml:space="preserve">
Per FOD is a new Unit.  Contributions began in 2018</t>
        </r>
      </text>
    </comment>
    <comment ref="NNV19" authorId="0" shapeId="0" xr:uid="{AF899D7F-D263-447E-A029-38170C40957C}">
      <text>
        <r>
          <rPr>
            <b/>
            <sz val="9"/>
            <color indexed="81"/>
            <rFont val="Tahoma"/>
            <family val="2"/>
          </rPr>
          <t>Becky Dzingeleski:</t>
        </r>
        <r>
          <rPr>
            <sz val="9"/>
            <color indexed="81"/>
            <rFont val="Tahoma"/>
            <family val="2"/>
          </rPr>
          <t xml:space="preserve">
Per FOD is a new Unit.  Contributions began in 2018</t>
        </r>
      </text>
    </comment>
    <comment ref="NNZ19" authorId="0" shapeId="0" xr:uid="{9EFD37E5-3965-4AEF-A442-72B96B979826}">
      <text>
        <r>
          <rPr>
            <b/>
            <sz val="9"/>
            <color indexed="81"/>
            <rFont val="Tahoma"/>
            <family val="2"/>
          </rPr>
          <t>Becky Dzingeleski:</t>
        </r>
        <r>
          <rPr>
            <sz val="9"/>
            <color indexed="81"/>
            <rFont val="Tahoma"/>
            <family val="2"/>
          </rPr>
          <t xml:space="preserve">
Per FOD is a new Unit.  Contributions began in 2018</t>
        </r>
      </text>
    </comment>
    <comment ref="NOD19" authorId="0" shapeId="0" xr:uid="{9D6C88A1-7F3B-4A5D-A0EF-CDFFF378FAAD}">
      <text>
        <r>
          <rPr>
            <b/>
            <sz val="9"/>
            <color indexed="81"/>
            <rFont val="Tahoma"/>
            <family val="2"/>
          </rPr>
          <t>Becky Dzingeleski:</t>
        </r>
        <r>
          <rPr>
            <sz val="9"/>
            <color indexed="81"/>
            <rFont val="Tahoma"/>
            <family val="2"/>
          </rPr>
          <t xml:space="preserve">
Per FOD is a new Unit.  Contributions began in 2018</t>
        </r>
      </text>
    </comment>
    <comment ref="NOH19" authorId="0" shapeId="0" xr:uid="{A1CF75EE-2E3C-4155-9264-1A6579F54AD5}">
      <text>
        <r>
          <rPr>
            <b/>
            <sz val="9"/>
            <color indexed="81"/>
            <rFont val="Tahoma"/>
            <family val="2"/>
          </rPr>
          <t>Becky Dzingeleski:</t>
        </r>
        <r>
          <rPr>
            <sz val="9"/>
            <color indexed="81"/>
            <rFont val="Tahoma"/>
            <family val="2"/>
          </rPr>
          <t xml:space="preserve">
Per FOD is a new Unit.  Contributions began in 2018</t>
        </r>
      </text>
    </comment>
    <comment ref="NOL19" authorId="0" shapeId="0" xr:uid="{D997DDC2-5849-4216-8AF2-9D25CD25D213}">
      <text>
        <r>
          <rPr>
            <b/>
            <sz val="9"/>
            <color indexed="81"/>
            <rFont val="Tahoma"/>
            <family val="2"/>
          </rPr>
          <t>Becky Dzingeleski:</t>
        </r>
        <r>
          <rPr>
            <sz val="9"/>
            <color indexed="81"/>
            <rFont val="Tahoma"/>
            <family val="2"/>
          </rPr>
          <t xml:space="preserve">
Per FOD is a new Unit.  Contributions began in 2018</t>
        </r>
      </text>
    </comment>
    <comment ref="NOP19" authorId="0" shapeId="0" xr:uid="{9C3223B7-68F2-494C-BC34-8385D6C75A8C}">
      <text>
        <r>
          <rPr>
            <b/>
            <sz val="9"/>
            <color indexed="81"/>
            <rFont val="Tahoma"/>
            <family val="2"/>
          </rPr>
          <t>Becky Dzingeleski:</t>
        </r>
        <r>
          <rPr>
            <sz val="9"/>
            <color indexed="81"/>
            <rFont val="Tahoma"/>
            <family val="2"/>
          </rPr>
          <t xml:space="preserve">
Per FOD is a new Unit.  Contributions began in 2018</t>
        </r>
      </text>
    </comment>
    <comment ref="NOT19" authorId="0" shapeId="0" xr:uid="{6C2555AE-2867-4927-99B3-36BB03D9FD3C}">
      <text>
        <r>
          <rPr>
            <b/>
            <sz val="9"/>
            <color indexed="81"/>
            <rFont val="Tahoma"/>
            <family val="2"/>
          </rPr>
          <t>Becky Dzingeleski:</t>
        </r>
        <r>
          <rPr>
            <sz val="9"/>
            <color indexed="81"/>
            <rFont val="Tahoma"/>
            <family val="2"/>
          </rPr>
          <t xml:space="preserve">
Per FOD is a new Unit.  Contributions began in 2018</t>
        </r>
      </text>
    </comment>
    <comment ref="NOX19" authorId="0" shapeId="0" xr:uid="{E009A812-D5F3-459E-9400-4DDE6D51A185}">
      <text>
        <r>
          <rPr>
            <b/>
            <sz val="9"/>
            <color indexed="81"/>
            <rFont val="Tahoma"/>
            <family val="2"/>
          </rPr>
          <t>Becky Dzingeleski:</t>
        </r>
        <r>
          <rPr>
            <sz val="9"/>
            <color indexed="81"/>
            <rFont val="Tahoma"/>
            <family val="2"/>
          </rPr>
          <t xml:space="preserve">
Per FOD is a new Unit.  Contributions began in 2018</t>
        </r>
      </text>
    </comment>
    <comment ref="NPB19" authorId="0" shapeId="0" xr:uid="{32E6EE47-BEC0-4EBE-8A96-45A11DC20F53}">
      <text>
        <r>
          <rPr>
            <b/>
            <sz val="9"/>
            <color indexed="81"/>
            <rFont val="Tahoma"/>
            <family val="2"/>
          </rPr>
          <t>Becky Dzingeleski:</t>
        </r>
        <r>
          <rPr>
            <sz val="9"/>
            <color indexed="81"/>
            <rFont val="Tahoma"/>
            <family val="2"/>
          </rPr>
          <t xml:space="preserve">
Per FOD is a new Unit.  Contributions began in 2018</t>
        </r>
      </text>
    </comment>
    <comment ref="NPF19" authorId="0" shapeId="0" xr:uid="{931CA505-DF03-4D98-B663-F3E3DE72EFE8}">
      <text>
        <r>
          <rPr>
            <b/>
            <sz val="9"/>
            <color indexed="81"/>
            <rFont val="Tahoma"/>
            <family val="2"/>
          </rPr>
          <t>Becky Dzingeleski:</t>
        </r>
        <r>
          <rPr>
            <sz val="9"/>
            <color indexed="81"/>
            <rFont val="Tahoma"/>
            <family val="2"/>
          </rPr>
          <t xml:space="preserve">
Per FOD is a new Unit.  Contributions began in 2018</t>
        </r>
      </text>
    </comment>
    <comment ref="NPJ19" authorId="0" shapeId="0" xr:uid="{49C0D609-B8A7-4C36-989A-3E68005CAD07}">
      <text>
        <r>
          <rPr>
            <b/>
            <sz val="9"/>
            <color indexed="81"/>
            <rFont val="Tahoma"/>
            <family val="2"/>
          </rPr>
          <t>Becky Dzingeleski:</t>
        </r>
        <r>
          <rPr>
            <sz val="9"/>
            <color indexed="81"/>
            <rFont val="Tahoma"/>
            <family val="2"/>
          </rPr>
          <t xml:space="preserve">
Per FOD is a new Unit.  Contributions began in 2018</t>
        </r>
      </text>
    </comment>
    <comment ref="NPN19" authorId="0" shapeId="0" xr:uid="{99FED8FE-BD64-41E9-AB15-70E10EF92E66}">
      <text>
        <r>
          <rPr>
            <b/>
            <sz val="9"/>
            <color indexed="81"/>
            <rFont val="Tahoma"/>
            <family val="2"/>
          </rPr>
          <t>Becky Dzingeleski:</t>
        </r>
        <r>
          <rPr>
            <sz val="9"/>
            <color indexed="81"/>
            <rFont val="Tahoma"/>
            <family val="2"/>
          </rPr>
          <t xml:space="preserve">
Per FOD is a new Unit.  Contributions began in 2018</t>
        </r>
      </text>
    </comment>
    <comment ref="NPR19" authorId="0" shapeId="0" xr:uid="{0CA44F3B-49B8-464B-9A01-3A501A29542B}">
      <text>
        <r>
          <rPr>
            <b/>
            <sz val="9"/>
            <color indexed="81"/>
            <rFont val="Tahoma"/>
            <family val="2"/>
          </rPr>
          <t>Becky Dzingeleski:</t>
        </r>
        <r>
          <rPr>
            <sz val="9"/>
            <color indexed="81"/>
            <rFont val="Tahoma"/>
            <family val="2"/>
          </rPr>
          <t xml:space="preserve">
Per FOD is a new Unit.  Contributions began in 2018</t>
        </r>
      </text>
    </comment>
    <comment ref="NPV19" authorId="0" shapeId="0" xr:uid="{43A91594-8818-48DF-934B-8BFE2105DC0D}">
      <text>
        <r>
          <rPr>
            <b/>
            <sz val="9"/>
            <color indexed="81"/>
            <rFont val="Tahoma"/>
            <family val="2"/>
          </rPr>
          <t>Becky Dzingeleski:</t>
        </r>
        <r>
          <rPr>
            <sz val="9"/>
            <color indexed="81"/>
            <rFont val="Tahoma"/>
            <family val="2"/>
          </rPr>
          <t xml:space="preserve">
Per FOD is a new Unit.  Contributions began in 2018</t>
        </r>
      </text>
    </comment>
    <comment ref="NPZ19" authorId="0" shapeId="0" xr:uid="{5EE7EBFE-0044-4926-8456-D45822DEE802}">
      <text>
        <r>
          <rPr>
            <b/>
            <sz val="9"/>
            <color indexed="81"/>
            <rFont val="Tahoma"/>
            <family val="2"/>
          </rPr>
          <t>Becky Dzingeleski:</t>
        </r>
        <r>
          <rPr>
            <sz val="9"/>
            <color indexed="81"/>
            <rFont val="Tahoma"/>
            <family val="2"/>
          </rPr>
          <t xml:space="preserve">
Per FOD is a new Unit.  Contributions began in 2018</t>
        </r>
      </text>
    </comment>
    <comment ref="NQD19" authorId="0" shapeId="0" xr:uid="{9EC55C74-6C5C-4651-9C50-2D9C854A4006}">
      <text>
        <r>
          <rPr>
            <b/>
            <sz val="9"/>
            <color indexed="81"/>
            <rFont val="Tahoma"/>
            <family val="2"/>
          </rPr>
          <t>Becky Dzingeleski:</t>
        </r>
        <r>
          <rPr>
            <sz val="9"/>
            <color indexed="81"/>
            <rFont val="Tahoma"/>
            <family val="2"/>
          </rPr>
          <t xml:space="preserve">
Per FOD is a new Unit.  Contributions began in 2018</t>
        </r>
      </text>
    </comment>
    <comment ref="NQH19" authorId="0" shapeId="0" xr:uid="{A1AA38BE-D675-4D59-9DC6-3A035C325B71}">
      <text>
        <r>
          <rPr>
            <b/>
            <sz val="9"/>
            <color indexed="81"/>
            <rFont val="Tahoma"/>
            <family val="2"/>
          </rPr>
          <t>Becky Dzingeleski:</t>
        </r>
        <r>
          <rPr>
            <sz val="9"/>
            <color indexed="81"/>
            <rFont val="Tahoma"/>
            <family val="2"/>
          </rPr>
          <t xml:space="preserve">
Per FOD is a new Unit.  Contributions began in 2018</t>
        </r>
      </text>
    </comment>
    <comment ref="NQL19" authorId="0" shapeId="0" xr:uid="{99BF111B-31D2-4D67-AA66-01EBFFC2EC9C}">
      <text>
        <r>
          <rPr>
            <b/>
            <sz val="9"/>
            <color indexed="81"/>
            <rFont val="Tahoma"/>
            <family val="2"/>
          </rPr>
          <t>Becky Dzingeleski:</t>
        </r>
        <r>
          <rPr>
            <sz val="9"/>
            <color indexed="81"/>
            <rFont val="Tahoma"/>
            <family val="2"/>
          </rPr>
          <t xml:space="preserve">
Per FOD is a new Unit.  Contributions began in 2018</t>
        </r>
      </text>
    </comment>
    <comment ref="NQP19" authorId="0" shapeId="0" xr:uid="{B34ECCDF-5520-4127-B445-267380E5D58F}">
      <text>
        <r>
          <rPr>
            <b/>
            <sz val="9"/>
            <color indexed="81"/>
            <rFont val="Tahoma"/>
            <family val="2"/>
          </rPr>
          <t>Becky Dzingeleski:</t>
        </r>
        <r>
          <rPr>
            <sz val="9"/>
            <color indexed="81"/>
            <rFont val="Tahoma"/>
            <family val="2"/>
          </rPr>
          <t xml:space="preserve">
Per FOD is a new Unit.  Contributions began in 2018</t>
        </r>
      </text>
    </comment>
    <comment ref="NQT19" authorId="0" shapeId="0" xr:uid="{10CACA1D-89B5-46BE-946C-9344B9184D25}">
      <text>
        <r>
          <rPr>
            <b/>
            <sz val="9"/>
            <color indexed="81"/>
            <rFont val="Tahoma"/>
            <family val="2"/>
          </rPr>
          <t>Becky Dzingeleski:</t>
        </r>
        <r>
          <rPr>
            <sz val="9"/>
            <color indexed="81"/>
            <rFont val="Tahoma"/>
            <family val="2"/>
          </rPr>
          <t xml:space="preserve">
Per FOD is a new Unit.  Contributions began in 2018</t>
        </r>
      </text>
    </comment>
    <comment ref="NQX19" authorId="0" shapeId="0" xr:uid="{C98A81A1-0C72-461B-B7F4-24A294623C74}">
      <text>
        <r>
          <rPr>
            <b/>
            <sz val="9"/>
            <color indexed="81"/>
            <rFont val="Tahoma"/>
            <family val="2"/>
          </rPr>
          <t>Becky Dzingeleski:</t>
        </r>
        <r>
          <rPr>
            <sz val="9"/>
            <color indexed="81"/>
            <rFont val="Tahoma"/>
            <family val="2"/>
          </rPr>
          <t xml:space="preserve">
Per FOD is a new Unit.  Contributions began in 2018</t>
        </r>
      </text>
    </comment>
    <comment ref="NRB19" authorId="0" shapeId="0" xr:uid="{77DB5D18-867A-4F05-956C-2E85CE4F2ECA}">
      <text>
        <r>
          <rPr>
            <b/>
            <sz val="9"/>
            <color indexed="81"/>
            <rFont val="Tahoma"/>
            <family val="2"/>
          </rPr>
          <t>Becky Dzingeleski:</t>
        </r>
        <r>
          <rPr>
            <sz val="9"/>
            <color indexed="81"/>
            <rFont val="Tahoma"/>
            <family val="2"/>
          </rPr>
          <t xml:space="preserve">
Per FOD is a new Unit.  Contributions began in 2018</t>
        </r>
      </text>
    </comment>
    <comment ref="NRF19" authorId="0" shapeId="0" xr:uid="{47A06126-5A54-4A1A-B5BA-3C72B68EC9A9}">
      <text>
        <r>
          <rPr>
            <b/>
            <sz val="9"/>
            <color indexed="81"/>
            <rFont val="Tahoma"/>
            <family val="2"/>
          </rPr>
          <t>Becky Dzingeleski:</t>
        </r>
        <r>
          <rPr>
            <sz val="9"/>
            <color indexed="81"/>
            <rFont val="Tahoma"/>
            <family val="2"/>
          </rPr>
          <t xml:space="preserve">
Per FOD is a new Unit.  Contributions began in 2018</t>
        </r>
      </text>
    </comment>
    <comment ref="NRJ19" authorId="0" shapeId="0" xr:uid="{42A59AEB-8B4E-4665-B9D2-08E7CE019697}">
      <text>
        <r>
          <rPr>
            <b/>
            <sz val="9"/>
            <color indexed="81"/>
            <rFont val="Tahoma"/>
            <family val="2"/>
          </rPr>
          <t>Becky Dzingeleski:</t>
        </r>
        <r>
          <rPr>
            <sz val="9"/>
            <color indexed="81"/>
            <rFont val="Tahoma"/>
            <family val="2"/>
          </rPr>
          <t xml:space="preserve">
Per FOD is a new Unit.  Contributions began in 2018</t>
        </r>
      </text>
    </comment>
    <comment ref="NRN19" authorId="0" shapeId="0" xr:uid="{1C7A1320-90B5-43E9-8030-7F96C7B4B820}">
      <text>
        <r>
          <rPr>
            <b/>
            <sz val="9"/>
            <color indexed="81"/>
            <rFont val="Tahoma"/>
            <family val="2"/>
          </rPr>
          <t>Becky Dzingeleski:</t>
        </r>
        <r>
          <rPr>
            <sz val="9"/>
            <color indexed="81"/>
            <rFont val="Tahoma"/>
            <family val="2"/>
          </rPr>
          <t xml:space="preserve">
Per FOD is a new Unit.  Contributions began in 2018</t>
        </r>
      </text>
    </comment>
    <comment ref="NRR19" authorId="0" shapeId="0" xr:uid="{B1D5FD17-DA38-45F5-ACC9-4FE88E0142C3}">
      <text>
        <r>
          <rPr>
            <b/>
            <sz val="9"/>
            <color indexed="81"/>
            <rFont val="Tahoma"/>
            <family val="2"/>
          </rPr>
          <t>Becky Dzingeleski:</t>
        </r>
        <r>
          <rPr>
            <sz val="9"/>
            <color indexed="81"/>
            <rFont val="Tahoma"/>
            <family val="2"/>
          </rPr>
          <t xml:space="preserve">
Per FOD is a new Unit.  Contributions began in 2018</t>
        </r>
      </text>
    </comment>
    <comment ref="NRV19" authorId="0" shapeId="0" xr:uid="{4983568F-0B13-4F29-A19C-4BAEF5969EA0}">
      <text>
        <r>
          <rPr>
            <b/>
            <sz val="9"/>
            <color indexed="81"/>
            <rFont val="Tahoma"/>
            <family val="2"/>
          </rPr>
          <t>Becky Dzingeleski:</t>
        </r>
        <r>
          <rPr>
            <sz val="9"/>
            <color indexed="81"/>
            <rFont val="Tahoma"/>
            <family val="2"/>
          </rPr>
          <t xml:space="preserve">
Per FOD is a new Unit.  Contributions began in 2018</t>
        </r>
      </text>
    </comment>
    <comment ref="NRZ19" authorId="0" shapeId="0" xr:uid="{16A4E065-4142-4DAC-80D6-519B5231113C}">
      <text>
        <r>
          <rPr>
            <b/>
            <sz val="9"/>
            <color indexed="81"/>
            <rFont val="Tahoma"/>
            <family val="2"/>
          </rPr>
          <t>Becky Dzingeleski:</t>
        </r>
        <r>
          <rPr>
            <sz val="9"/>
            <color indexed="81"/>
            <rFont val="Tahoma"/>
            <family val="2"/>
          </rPr>
          <t xml:space="preserve">
Per FOD is a new Unit.  Contributions began in 2018</t>
        </r>
      </text>
    </comment>
    <comment ref="NSD19" authorId="0" shapeId="0" xr:uid="{71731BDA-9412-43BF-B92E-F45E200924D5}">
      <text>
        <r>
          <rPr>
            <b/>
            <sz val="9"/>
            <color indexed="81"/>
            <rFont val="Tahoma"/>
            <family val="2"/>
          </rPr>
          <t>Becky Dzingeleski:</t>
        </r>
        <r>
          <rPr>
            <sz val="9"/>
            <color indexed="81"/>
            <rFont val="Tahoma"/>
            <family val="2"/>
          </rPr>
          <t xml:space="preserve">
Per FOD is a new Unit.  Contributions began in 2018</t>
        </r>
      </text>
    </comment>
    <comment ref="NSH19" authorId="0" shapeId="0" xr:uid="{4F1D5D2D-1758-4EDD-975E-6A9D19115058}">
      <text>
        <r>
          <rPr>
            <b/>
            <sz val="9"/>
            <color indexed="81"/>
            <rFont val="Tahoma"/>
            <family val="2"/>
          </rPr>
          <t>Becky Dzingeleski:</t>
        </r>
        <r>
          <rPr>
            <sz val="9"/>
            <color indexed="81"/>
            <rFont val="Tahoma"/>
            <family val="2"/>
          </rPr>
          <t xml:space="preserve">
Per FOD is a new Unit.  Contributions began in 2018</t>
        </r>
      </text>
    </comment>
    <comment ref="NSL19" authorId="0" shapeId="0" xr:uid="{71DE53C4-749A-45D5-A88C-33CB1E691FB0}">
      <text>
        <r>
          <rPr>
            <b/>
            <sz val="9"/>
            <color indexed="81"/>
            <rFont val="Tahoma"/>
            <family val="2"/>
          </rPr>
          <t>Becky Dzingeleski:</t>
        </r>
        <r>
          <rPr>
            <sz val="9"/>
            <color indexed="81"/>
            <rFont val="Tahoma"/>
            <family val="2"/>
          </rPr>
          <t xml:space="preserve">
Per FOD is a new Unit.  Contributions began in 2018</t>
        </r>
      </text>
    </comment>
    <comment ref="NSP19" authorId="0" shapeId="0" xr:uid="{D8797887-EA5A-46C0-B17F-D1FAA257DC32}">
      <text>
        <r>
          <rPr>
            <b/>
            <sz val="9"/>
            <color indexed="81"/>
            <rFont val="Tahoma"/>
            <family val="2"/>
          </rPr>
          <t>Becky Dzingeleski:</t>
        </r>
        <r>
          <rPr>
            <sz val="9"/>
            <color indexed="81"/>
            <rFont val="Tahoma"/>
            <family val="2"/>
          </rPr>
          <t xml:space="preserve">
Per FOD is a new Unit.  Contributions began in 2018</t>
        </r>
      </text>
    </comment>
    <comment ref="NST19" authorId="0" shapeId="0" xr:uid="{58D6D078-AEC9-40BF-AB70-87128D90A3B5}">
      <text>
        <r>
          <rPr>
            <b/>
            <sz val="9"/>
            <color indexed="81"/>
            <rFont val="Tahoma"/>
            <family val="2"/>
          </rPr>
          <t>Becky Dzingeleski:</t>
        </r>
        <r>
          <rPr>
            <sz val="9"/>
            <color indexed="81"/>
            <rFont val="Tahoma"/>
            <family val="2"/>
          </rPr>
          <t xml:space="preserve">
Per FOD is a new Unit.  Contributions began in 2018</t>
        </r>
      </text>
    </comment>
    <comment ref="NSX19" authorId="0" shapeId="0" xr:uid="{F34D9580-BB59-4416-BD9A-571597DCEDC4}">
      <text>
        <r>
          <rPr>
            <b/>
            <sz val="9"/>
            <color indexed="81"/>
            <rFont val="Tahoma"/>
            <family val="2"/>
          </rPr>
          <t>Becky Dzingeleski:</t>
        </r>
        <r>
          <rPr>
            <sz val="9"/>
            <color indexed="81"/>
            <rFont val="Tahoma"/>
            <family val="2"/>
          </rPr>
          <t xml:space="preserve">
Per FOD is a new Unit.  Contributions began in 2018</t>
        </r>
      </text>
    </comment>
    <comment ref="NTB19" authorId="0" shapeId="0" xr:uid="{D2D07892-8118-47F3-ACA9-A6DE9BEA3E3C}">
      <text>
        <r>
          <rPr>
            <b/>
            <sz val="9"/>
            <color indexed="81"/>
            <rFont val="Tahoma"/>
            <family val="2"/>
          </rPr>
          <t>Becky Dzingeleski:</t>
        </r>
        <r>
          <rPr>
            <sz val="9"/>
            <color indexed="81"/>
            <rFont val="Tahoma"/>
            <family val="2"/>
          </rPr>
          <t xml:space="preserve">
Per FOD is a new Unit.  Contributions began in 2018</t>
        </r>
      </text>
    </comment>
    <comment ref="NTF19" authorId="0" shapeId="0" xr:uid="{B878737F-367E-411F-BB8F-03D314FCE6F9}">
      <text>
        <r>
          <rPr>
            <b/>
            <sz val="9"/>
            <color indexed="81"/>
            <rFont val="Tahoma"/>
            <family val="2"/>
          </rPr>
          <t>Becky Dzingeleski:</t>
        </r>
        <r>
          <rPr>
            <sz val="9"/>
            <color indexed="81"/>
            <rFont val="Tahoma"/>
            <family val="2"/>
          </rPr>
          <t xml:space="preserve">
Per FOD is a new Unit.  Contributions began in 2018</t>
        </r>
      </text>
    </comment>
    <comment ref="NTJ19" authorId="0" shapeId="0" xr:uid="{E30590DA-6A1C-44E7-B383-5E7542AC2E60}">
      <text>
        <r>
          <rPr>
            <b/>
            <sz val="9"/>
            <color indexed="81"/>
            <rFont val="Tahoma"/>
            <family val="2"/>
          </rPr>
          <t>Becky Dzingeleski:</t>
        </r>
        <r>
          <rPr>
            <sz val="9"/>
            <color indexed="81"/>
            <rFont val="Tahoma"/>
            <family val="2"/>
          </rPr>
          <t xml:space="preserve">
Per FOD is a new Unit.  Contributions began in 2018</t>
        </r>
      </text>
    </comment>
    <comment ref="NTN19" authorId="0" shapeId="0" xr:uid="{E21828CA-7553-4A7D-BEE0-654A0792EF09}">
      <text>
        <r>
          <rPr>
            <b/>
            <sz val="9"/>
            <color indexed="81"/>
            <rFont val="Tahoma"/>
            <family val="2"/>
          </rPr>
          <t>Becky Dzingeleski:</t>
        </r>
        <r>
          <rPr>
            <sz val="9"/>
            <color indexed="81"/>
            <rFont val="Tahoma"/>
            <family val="2"/>
          </rPr>
          <t xml:space="preserve">
Per FOD is a new Unit.  Contributions began in 2018</t>
        </r>
      </text>
    </comment>
    <comment ref="NTR19" authorId="0" shapeId="0" xr:uid="{49023B5E-58FE-4ED9-9781-B986D75325CD}">
      <text>
        <r>
          <rPr>
            <b/>
            <sz val="9"/>
            <color indexed="81"/>
            <rFont val="Tahoma"/>
            <family val="2"/>
          </rPr>
          <t>Becky Dzingeleski:</t>
        </r>
        <r>
          <rPr>
            <sz val="9"/>
            <color indexed="81"/>
            <rFont val="Tahoma"/>
            <family val="2"/>
          </rPr>
          <t xml:space="preserve">
Per FOD is a new Unit.  Contributions began in 2018</t>
        </r>
      </text>
    </comment>
    <comment ref="NTV19" authorId="0" shapeId="0" xr:uid="{4BAD8B4D-2108-44B0-A776-5E57E1286DDC}">
      <text>
        <r>
          <rPr>
            <b/>
            <sz val="9"/>
            <color indexed="81"/>
            <rFont val="Tahoma"/>
            <family val="2"/>
          </rPr>
          <t>Becky Dzingeleski:</t>
        </r>
        <r>
          <rPr>
            <sz val="9"/>
            <color indexed="81"/>
            <rFont val="Tahoma"/>
            <family val="2"/>
          </rPr>
          <t xml:space="preserve">
Per FOD is a new Unit.  Contributions began in 2018</t>
        </r>
      </text>
    </comment>
    <comment ref="NTZ19" authorId="0" shapeId="0" xr:uid="{B702AA24-EFD8-466B-A740-B7298AF71978}">
      <text>
        <r>
          <rPr>
            <b/>
            <sz val="9"/>
            <color indexed="81"/>
            <rFont val="Tahoma"/>
            <family val="2"/>
          </rPr>
          <t>Becky Dzingeleski:</t>
        </r>
        <r>
          <rPr>
            <sz val="9"/>
            <color indexed="81"/>
            <rFont val="Tahoma"/>
            <family val="2"/>
          </rPr>
          <t xml:space="preserve">
Per FOD is a new Unit.  Contributions began in 2018</t>
        </r>
      </text>
    </comment>
    <comment ref="NUD19" authorId="0" shapeId="0" xr:uid="{3786CFA4-951A-4951-B82A-4241E7A0213D}">
      <text>
        <r>
          <rPr>
            <b/>
            <sz val="9"/>
            <color indexed="81"/>
            <rFont val="Tahoma"/>
            <family val="2"/>
          </rPr>
          <t>Becky Dzingeleski:</t>
        </r>
        <r>
          <rPr>
            <sz val="9"/>
            <color indexed="81"/>
            <rFont val="Tahoma"/>
            <family val="2"/>
          </rPr>
          <t xml:space="preserve">
Per FOD is a new Unit.  Contributions began in 2018</t>
        </r>
      </text>
    </comment>
    <comment ref="NUH19" authorId="0" shapeId="0" xr:uid="{0E8B76B3-4FB0-44DB-A8C6-4F903BA9E93A}">
      <text>
        <r>
          <rPr>
            <b/>
            <sz val="9"/>
            <color indexed="81"/>
            <rFont val="Tahoma"/>
            <family val="2"/>
          </rPr>
          <t>Becky Dzingeleski:</t>
        </r>
        <r>
          <rPr>
            <sz val="9"/>
            <color indexed="81"/>
            <rFont val="Tahoma"/>
            <family val="2"/>
          </rPr>
          <t xml:space="preserve">
Per FOD is a new Unit.  Contributions began in 2018</t>
        </r>
      </text>
    </comment>
    <comment ref="NUL19" authorId="0" shapeId="0" xr:uid="{9EB22B9A-138A-4C1E-A6A6-B228FE2982D8}">
      <text>
        <r>
          <rPr>
            <b/>
            <sz val="9"/>
            <color indexed="81"/>
            <rFont val="Tahoma"/>
            <family val="2"/>
          </rPr>
          <t>Becky Dzingeleski:</t>
        </r>
        <r>
          <rPr>
            <sz val="9"/>
            <color indexed="81"/>
            <rFont val="Tahoma"/>
            <family val="2"/>
          </rPr>
          <t xml:space="preserve">
Per FOD is a new Unit.  Contributions began in 2018</t>
        </r>
      </text>
    </comment>
    <comment ref="NUP19" authorId="0" shapeId="0" xr:uid="{3BD579CC-7AA1-4720-B69B-6037614F336E}">
      <text>
        <r>
          <rPr>
            <b/>
            <sz val="9"/>
            <color indexed="81"/>
            <rFont val="Tahoma"/>
            <family val="2"/>
          </rPr>
          <t>Becky Dzingeleski:</t>
        </r>
        <r>
          <rPr>
            <sz val="9"/>
            <color indexed="81"/>
            <rFont val="Tahoma"/>
            <family val="2"/>
          </rPr>
          <t xml:space="preserve">
Per FOD is a new Unit.  Contributions began in 2018</t>
        </r>
      </text>
    </comment>
    <comment ref="NUT19" authorId="0" shapeId="0" xr:uid="{592B041F-A950-4EDF-B96D-CD5BCAC4744A}">
      <text>
        <r>
          <rPr>
            <b/>
            <sz val="9"/>
            <color indexed="81"/>
            <rFont val="Tahoma"/>
            <family val="2"/>
          </rPr>
          <t>Becky Dzingeleski:</t>
        </r>
        <r>
          <rPr>
            <sz val="9"/>
            <color indexed="81"/>
            <rFont val="Tahoma"/>
            <family val="2"/>
          </rPr>
          <t xml:space="preserve">
Per FOD is a new Unit.  Contributions began in 2018</t>
        </r>
      </text>
    </comment>
    <comment ref="NUX19" authorId="0" shapeId="0" xr:uid="{B189CE08-D9A4-4A1C-84C1-529506FD81F4}">
      <text>
        <r>
          <rPr>
            <b/>
            <sz val="9"/>
            <color indexed="81"/>
            <rFont val="Tahoma"/>
            <family val="2"/>
          </rPr>
          <t>Becky Dzingeleski:</t>
        </r>
        <r>
          <rPr>
            <sz val="9"/>
            <color indexed="81"/>
            <rFont val="Tahoma"/>
            <family val="2"/>
          </rPr>
          <t xml:space="preserve">
Per FOD is a new Unit.  Contributions began in 2018</t>
        </r>
      </text>
    </comment>
    <comment ref="NVB19" authorId="0" shapeId="0" xr:uid="{29398DA7-0996-450F-959A-B175EB98225E}">
      <text>
        <r>
          <rPr>
            <b/>
            <sz val="9"/>
            <color indexed="81"/>
            <rFont val="Tahoma"/>
            <family val="2"/>
          </rPr>
          <t>Becky Dzingeleski:</t>
        </r>
        <r>
          <rPr>
            <sz val="9"/>
            <color indexed="81"/>
            <rFont val="Tahoma"/>
            <family val="2"/>
          </rPr>
          <t xml:space="preserve">
Per FOD is a new Unit.  Contributions began in 2018</t>
        </r>
      </text>
    </comment>
    <comment ref="NVF19" authorId="0" shapeId="0" xr:uid="{41CF5438-A3CE-402E-B1E1-BF9A25CDB399}">
      <text>
        <r>
          <rPr>
            <b/>
            <sz val="9"/>
            <color indexed="81"/>
            <rFont val="Tahoma"/>
            <family val="2"/>
          </rPr>
          <t>Becky Dzingeleski:</t>
        </r>
        <r>
          <rPr>
            <sz val="9"/>
            <color indexed="81"/>
            <rFont val="Tahoma"/>
            <family val="2"/>
          </rPr>
          <t xml:space="preserve">
Per FOD is a new Unit.  Contributions began in 2018</t>
        </r>
      </text>
    </comment>
    <comment ref="NVJ19" authorId="0" shapeId="0" xr:uid="{1B7BF0AC-1485-48DB-841C-6565B52F4214}">
      <text>
        <r>
          <rPr>
            <b/>
            <sz val="9"/>
            <color indexed="81"/>
            <rFont val="Tahoma"/>
            <family val="2"/>
          </rPr>
          <t>Becky Dzingeleski:</t>
        </r>
        <r>
          <rPr>
            <sz val="9"/>
            <color indexed="81"/>
            <rFont val="Tahoma"/>
            <family val="2"/>
          </rPr>
          <t xml:space="preserve">
Per FOD is a new Unit.  Contributions began in 2018</t>
        </r>
      </text>
    </comment>
    <comment ref="NVN19" authorId="0" shapeId="0" xr:uid="{0873DD09-EEE3-4495-91C7-58B37F2230A5}">
      <text>
        <r>
          <rPr>
            <b/>
            <sz val="9"/>
            <color indexed="81"/>
            <rFont val="Tahoma"/>
            <family val="2"/>
          </rPr>
          <t>Becky Dzingeleski:</t>
        </r>
        <r>
          <rPr>
            <sz val="9"/>
            <color indexed="81"/>
            <rFont val="Tahoma"/>
            <family val="2"/>
          </rPr>
          <t xml:space="preserve">
Per FOD is a new Unit.  Contributions began in 2018</t>
        </r>
      </text>
    </comment>
    <comment ref="NVR19" authorId="0" shapeId="0" xr:uid="{2BD0599C-C63D-4936-A85E-E218815207C3}">
      <text>
        <r>
          <rPr>
            <b/>
            <sz val="9"/>
            <color indexed="81"/>
            <rFont val="Tahoma"/>
            <family val="2"/>
          </rPr>
          <t>Becky Dzingeleski:</t>
        </r>
        <r>
          <rPr>
            <sz val="9"/>
            <color indexed="81"/>
            <rFont val="Tahoma"/>
            <family val="2"/>
          </rPr>
          <t xml:space="preserve">
Per FOD is a new Unit.  Contributions began in 2018</t>
        </r>
      </text>
    </comment>
    <comment ref="NVV19" authorId="0" shapeId="0" xr:uid="{63EF87A3-3AA8-443C-B2BE-5182D83C4E51}">
      <text>
        <r>
          <rPr>
            <b/>
            <sz val="9"/>
            <color indexed="81"/>
            <rFont val="Tahoma"/>
            <family val="2"/>
          </rPr>
          <t>Becky Dzingeleski:</t>
        </r>
        <r>
          <rPr>
            <sz val="9"/>
            <color indexed="81"/>
            <rFont val="Tahoma"/>
            <family val="2"/>
          </rPr>
          <t xml:space="preserve">
Per FOD is a new Unit.  Contributions began in 2018</t>
        </r>
      </text>
    </comment>
    <comment ref="NVZ19" authorId="0" shapeId="0" xr:uid="{32406749-8790-422C-A6DA-25682168C99C}">
      <text>
        <r>
          <rPr>
            <b/>
            <sz val="9"/>
            <color indexed="81"/>
            <rFont val="Tahoma"/>
            <family val="2"/>
          </rPr>
          <t>Becky Dzingeleski:</t>
        </r>
        <r>
          <rPr>
            <sz val="9"/>
            <color indexed="81"/>
            <rFont val="Tahoma"/>
            <family val="2"/>
          </rPr>
          <t xml:space="preserve">
Per FOD is a new Unit.  Contributions began in 2018</t>
        </r>
      </text>
    </comment>
    <comment ref="NWD19" authorId="0" shapeId="0" xr:uid="{A6EB0E2C-1659-45F9-A8C6-F0D3857FF63F}">
      <text>
        <r>
          <rPr>
            <b/>
            <sz val="9"/>
            <color indexed="81"/>
            <rFont val="Tahoma"/>
            <family val="2"/>
          </rPr>
          <t>Becky Dzingeleski:</t>
        </r>
        <r>
          <rPr>
            <sz val="9"/>
            <color indexed="81"/>
            <rFont val="Tahoma"/>
            <family val="2"/>
          </rPr>
          <t xml:space="preserve">
Per FOD is a new Unit.  Contributions began in 2018</t>
        </r>
      </text>
    </comment>
    <comment ref="NWH19" authorId="0" shapeId="0" xr:uid="{A4ABD7C3-903C-4DBD-AC5B-839901F9FD8C}">
      <text>
        <r>
          <rPr>
            <b/>
            <sz val="9"/>
            <color indexed="81"/>
            <rFont val="Tahoma"/>
            <family val="2"/>
          </rPr>
          <t>Becky Dzingeleski:</t>
        </r>
        <r>
          <rPr>
            <sz val="9"/>
            <color indexed="81"/>
            <rFont val="Tahoma"/>
            <family val="2"/>
          </rPr>
          <t xml:space="preserve">
Per FOD is a new Unit.  Contributions began in 2018</t>
        </r>
      </text>
    </comment>
    <comment ref="NWL19" authorId="0" shapeId="0" xr:uid="{6C451747-7090-4A4D-A196-6511DE566F06}">
      <text>
        <r>
          <rPr>
            <b/>
            <sz val="9"/>
            <color indexed="81"/>
            <rFont val="Tahoma"/>
            <family val="2"/>
          </rPr>
          <t>Becky Dzingeleski:</t>
        </r>
        <r>
          <rPr>
            <sz val="9"/>
            <color indexed="81"/>
            <rFont val="Tahoma"/>
            <family val="2"/>
          </rPr>
          <t xml:space="preserve">
Per FOD is a new Unit.  Contributions began in 2018</t>
        </r>
      </text>
    </comment>
    <comment ref="NWP19" authorId="0" shapeId="0" xr:uid="{48189ED7-194A-43E3-A165-69EBF21336E8}">
      <text>
        <r>
          <rPr>
            <b/>
            <sz val="9"/>
            <color indexed="81"/>
            <rFont val="Tahoma"/>
            <family val="2"/>
          </rPr>
          <t>Becky Dzingeleski:</t>
        </r>
        <r>
          <rPr>
            <sz val="9"/>
            <color indexed="81"/>
            <rFont val="Tahoma"/>
            <family val="2"/>
          </rPr>
          <t xml:space="preserve">
Per FOD is a new Unit.  Contributions began in 2018</t>
        </r>
      </text>
    </comment>
    <comment ref="NWT19" authorId="0" shapeId="0" xr:uid="{DE12F2FA-3D0E-4428-AD31-6403FD846511}">
      <text>
        <r>
          <rPr>
            <b/>
            <sz val="9"/>
            <color indexed="81"/>
            <rFont val="Tahoma"/>
            <family val="2"/>
          </rPr>
          <t>Becky Dzingeleski:</t>
        </r>
        <r>
          <rPr>
            <sz val="9"/>
            <color indexed="81"/>
            <rFont val="Tahoma"/>
            <family val="2"/>
          </rPr>
          <t xml:space="preserve">
Per FOD is a new Unit.  Contributions began in 2018</t>
        </r>
      </text>
    </comment>
    <comment ref="NWX19" authorId="0" shapeId="0" xr:uid="{C8CD4C13-4793-4615-85E9-65EFD1F7A986}">
      <text>
        <r>
          <rPr>
            <b/>
            <sz val="9"/>
            <color indexed="81"/>
            <rFont val="Tahoma"/>
            <family val="2"/>
          </rPr>
          <t>Becky Dzingeleski:</t>
        </r>
        <r>
          <rPr>
            <sz val="9"/>
            <color indexed="81"/>
            <rFont val="Tahoma"/>
            <family val="2"/>
          </rPr>
          <t xml:space="preserve">
Per FOD is a new Unit.  Contributions began in 2018</t>
        </r>
      </text>
    </comment>
    <comment ref="NXB19" authorId="0" shapeId="0" xr:uid="{483F85DF-6BB2-462C-A405-2EA34EB67883}">
      <text>
        <r>
          <rPr>
            <b/>
            <sz val="9"/>
            <color indexed="81"/>
            <rFont val="Tahoma"/>
            <family val="2"/>
          </rPr>
          <t>Becky Dzingeleski:</t>
        </r>
        <r>
          <rPr>
            <sz val="9"/>
            <color indexed="81"/>
            <rFont val="Tahoma"/>
            <family val="2"/>
          </rPr>
          <t xml:space="preserve">
Per FOD is a new Unit.  Contributions began in 2018</t>
        </r>
      </text>
    </comment>
    <comment ref="NXF19" authorId="0" shapeId="0" xr:uid="{9B538AC4-D508-466F-B5D9-F37F5C0201AE}">
      <text>
        <r>
          <rPr>
            <b/>
            <sz val="9"/>
            <color indexed="81"/>
            <rFont val="Tahoma"/>
            <family val="2"/>
          </rPr>
          <t>Becky Dzingeleski:</t>
        </r>
        <r>
          <rPr>
            <sz val="9"/>
            <color indexed="81"/>
            <rFont val="Tahoma"/>
            <family val="2"/>
          </rPr>
          <t xml:space="preserve">
Per FOD is a new Unit.  Contributions began in 2018</t>
        </r>
      </text>
    </comment>
    <comment ref="NXJ19" authorId="0" shapeId="0" xr:uid="{CAFCD489-64BC-40F2-A394-15C4B91EE2E5}">
      <text>
        <r>
          <rPr>
            <b/>
            <sz val="9"/>
            <color indexed="81"/>
            <rFont val="Tahoma"/>
            <family val="2"/>
          </rPr>
          <t>Becky Dzingeleski:</t>
        </r>
        <r>
          <rPr>
            <sz val="9"/>
            <color indexed="81"/>
            <rFont val="Tahoma"/>
            <family val="2"/>
          </rPr>
          <t xml:space="preserve">
Per FOD is a new Unit.  Contributions began in 2018</t>
        </r>
      </text>
    </comment>
    <comment ref="NXN19" authorId="0" shapeId="0" xr:uid="{984D1195-0180-4CEB-A5D8-34D72488AFEF}">
      <text>
        <r>
          <rPr>
            <b/>
            <sz val="9"/>
            <color indexed="81"/>
            <rFont val="Tahoma"/>
            <family val="2"/>
          </rPr>
          <t>Becky Dzingeleski:</t>
        </r>
        <r>
          <rPr>
            <sz val="9"/>
            <color indexed="81"/>
            <rFont val="Tahoma"/>
            <family val="2"/>
          </rPr>
          <t xml:space="preserve">
Per FOD is a new Unit.  Contributions began in 2018</t>
        </r>
      </text>
    </comment>
    <comment ref="NXR19" authorId="0" shapeId="0" xr:uid="{15760AC5-E3CB-4F41-892E-6FEE06D60F92}">
      <text>
        <r>
          <rPr>
            <b/>
            <sz val="9"/>
            <color indexed="81"/>
            <rFont val="Tahoma"/>
            <family val="2"/>
          </rPr>
          <t>Becky Dzingeleski:</t>
        </r>
        <r>
          <rPr>
            <sz val="9"/>
            <color indexed="81"/>
            <rFont val="Tahoma"/>
            <family val="2"/>
          </rPr>
          <t xml:space="preserve">
Per FOD is a new Unit.  Contributions began in 2018</t>
        </r>
      </text>
    </comment>
    <comment ref="NXV19" authorId="0" shapeId="0" xr:uid="{2237E820-066B-4ED3-B9D6-4603AD6C3D9E}">
      <text>
        <r>
          <rPr>
            <b/>
            <sz val="9"/>
            <color indexed="81"/>
            <rFont val="Tahoma"/>
            <family val="2"/>
          </rPr>
          <t>Becky Dzingeleski:</t>
        </r>
        <r>
          <rPr>
            <sz val="9"/>
            <color indexed="81"/>
            <rFont val="Tahoma"/>
            <family val="2"/>
          </rPr>
          <t xml:space="preserve">
Per FOD is a new Unit.  Contributions began in 2018</t>
        </r>
      </text>
    </comment>
    <comment ref="NXZ19" authorId="0" shapeId="0" xr:uid="{CF54DC29-8EE2-4AE8-BA2C-14D56E6E3F3D}">
      <text>
        <r>
          <rPr>
            <b/>
            <sz val="9"/>
            <color indexed="81"/>
            <rFont val="Tahoma"/>
            <family val="2"/>
          </rPr>
          <t>Becky Dzingeleski:</t>
        </r>
        <r>
          <rPr>
            <sz val="9"/>
            <color indexed="81"/>
            <rFont val="Tahoma"/>
            <family val="2"/>
          </rPr>
          <t xml:space="preserve">
Per FOD is a new Unit.  Contributions began in 2018</t>
        </r>
      </text>
    </comment>
    <comment ref="NYD19" authorId="0" shapeId="0" xr:uid="{DD1B28F0-B359-491C-B206-C137990BDA94}">
      <text>
        <r>
          <rPr>
            <b/>
            <sz val="9"/>
            <color indexed="81"/>
            <rFont val="Tahoma"/>
            <family val="2"/>
          </rPr>
          <t>Becky Dzingeleski:</t>
        </r>
        <r>
          <rPr>
            <sz val="9"/>
            <color indexed="81"/>
            <rFont val="Tahoma"/>
            <family val="2"/>
          </rPr>
          <t xml:space="preserve">
Per FOD is a new Unit.  Contributions began in 2018</t>
        </r>
      </text>
    </comment>
    <comment ref="NYH19" authorId="0" shapeId="0" xr:uid="{F9617054-F9AA-4262-BF89-CE22E61B026A}">
      <text>
        <r>
          <rPr>
            <b/>
            <sz val="9"/>
            <color indexed="81"/>
            <rFont val="Tahoma"/>
            <family val="2"/>
          </rPr>
          <t>Becky Dzingeleski:</t>
        </r>
        <r>
          <rPr>
            <sz val="9"/>
            <color indexed="81"/>
            <rFont val="Tahoma"/>
            <family val="2"/>
          </rPr>
          <t xml:space="preserve">
Per FOD is a new Unit.  Contributions began in 2018</t>
        </r>
      </text>
    </comment>
    <comment ref="NYL19" authorId="0" shapeId="0" xr:uid="{607CA4C4-D957-4DC7-AED2-18135F344AA1}">
      <text>
        <r>
          <rPr>
            <b/>
            <sz val="9"/>
            <color indexed="81"/>
            <rFont val="Tahoma"/>
            <family val="2"/>
          </rPr>
          <t>Becky Dzingeleski:</t>
        </r>
        <r>
          <rPr>
            <sz val="9"/>
            <color indexed="81"/>
            <rFont val="Tahoma"/>
            <family val="2"/>
          </rPr>
          <t xml:space="preserve">
Per FOD is a new Unit.  Contributions began in 2018</t>
        </r>
      </text>
    </comment>
    <comment ref="NYP19" authorId="0" shapeId="0" xr:uid="{E632B81C-C704-4CF1-B843-93C1B960B30E}">
      <text>
        <r>
          <rPr>
            <b/>
            <sz val="9"/>
            <color indexed="81"/>
            <rFont val="Tahoma"/>
            <family val="2"/>
          </rPr>
          <t>Becky Dzingeleski:</t>
        </r>
        <r>
          <rPr>
            <sz val="9"/>
            <color indexed="81"/>
            <rFont val="Tahoma"/>
            <family val="2"/>
          </rPr>
          <t xml:space="preserve">
Per FOD is a new Unit.  Contributions began in 2018</t>
        </r>
      </text>
    </comment>
    <comment ref="NYT19" authorId="0" shapeId="0" xr:uid="{42BA36E7-7287-420D-AB46-40C7B0ACA4C7}">
      <text>
        <r>
          <rPr>
            <b/>
            <sz val="9"/>
            <color indexed="81"/>
            <rFont val="Tahoma"/>
            <family val="2"/>
          </rPr>
          <t>Becky Dzingeleski:</t>
        </r>
        <r>
          <rPr>
            <sz val="9"/>
            <color indexed="81"/>
            <rFont val="Tahoma"/>
            <family val="2"/>
          </rPr>
          <t xml:space="preserve">
Per FOD is a new Unit.  Contributions began in 2018</t>
        </r>
      </text>
    </comment>
    <comment ref="NYX19" authorId="0" shapeId="0" xr:uid="{F1878D0D-2BAC-4D87-B7DE-532D2E891DB9}">
      <text>
        <r>
          <rPr>
            <b/>
            <sz val="9"/>
            <color indexed="81"/>
            <rFont val="Tahoma"/>
            <family val="2"/>
          </rPr>
          <t>Becky Dzingeleski:</t>
        </r>
        <r>
          <rPr>
            <sz val="9"/>
            <color indexed="81"/>
            <rFont val="Tahoma"/>
            <family val="2"/>
          </rPr>
          <t xml:space="preserve">
Per FOD is a new Unit.  Contributions began in 2018</t>
        </r>
      </text>
    </comment>
    <comment ref="NZB19" authorId="0" shapeId="0" xr:uid="{374255CE-B52F-431A-B57E-9CD650540934}">
      <text>
        <r>
          <rPr>
            <b/>
            <sz val="9"/>
            <color indexed="81"/>
            <rFont val="Tahoma"/>
            <family val="2"/>
          </rPr>
          <t>Becky Dzingeleski:</t>
        </r>
        <r>
          <rPr>
            <sz val="9"/>
            <color indexed="81"/>
            <rFont val="Tahoma"/>
            <family val="2"/>
          </rPr>
          <t xml:space="preserve">
Per FOD is a new Unit.  Contributions began in 2018</t>
        </r>
      </text>
    </comment>
    <comment ref="NZF19" authorId="0" shapeId="0" xr:uid="{1ED7C066-0C3F-4112-AEB7-3306E85A954A}">
      <text>
        <r>
          <rPr>
            <b/>
            <sz val="9"/>
            <color indexed="81"/>
            <rFont val="Tahoma"/>
            <family val="2"/>
          </rPr>
          <t>Becky Dzingeleski:</t>
        </r>
        <r>
          <rPr>
            <sz val="9"/>
            <color indexed="81"/>
            <rFont val="Tahoma"/>
            <family val="2"/>
          </rPr>
          <t xml:space="preserve">
Per FOD is a new Unit.  Contributions began in 2018</t>
        </r>
      </text>
    </comment>
    <comment ref="NZJ19" authorId="0" shapeId="0" xr:uid="{0941C426-C342-458F-B60D-CC0DEBD01F12}">
      <text>
        <r>
          <rPr>
            <b/>
            <sz val="9"/>
            <color indexed="81"/>
            <rFont val="Tahoma"/>
            <family val="2"/>
          </rPr>
          <t>Becky Dzingeleski:</t>
        </r>
        <r>
          <rPr>
            <sz val="9"/>
            <color indexed="81"/>
            <rFont val="Tahoma"/>
            <family val="2"/>
          </rPr>
          <t xml:space="preserve">
Per FOD is a new Unit.  Contributions began in 2018</t>
        </r>
      </text>
    </comment>
    <comment ref="NZN19" authorId="0" shapeId="0" xr:uid="{B47B910D-1791-4FE0-B2A2-840F38E4EDD4}">
      <text>
        <r>
          <rPr>
            <b/>
            <sz val="9"/>
            <color indexed="81"/>
            <rFont val="Tahoma"/>
            <family val="2"/>
          </rPr>
          <t>Becky Dzingeleski:</t>
        </r>
        <r>
          <rPr>
            <sz val="9"/>
            <color indexed="81"/>
            <rFont val="Tahoma"/>
            <family val="2"/>
          </rPr>
          <t xml:space="preserve">
Per FOD is a new Unit.  Contributions began in 2018</t>
        </r>
      </text>
    </comment>
    <comment ref="NZR19" authorId="0" shapeId="0" xr:uid="{BA39134A-1534-4C0F-9991-162410913738}">
      <text>
        <r>
          <rPr>
            <b/>
            <sz val="9"/>
            <color indexed="81"/>
            <rFont val="Tahoma"/>
            <family val="2"/>
          </rPr>
          <t>Becky Dzingeleski:</t>
        </r>
        <r>
          <rPr>
            <sz val="9"/>
            <color indexed="81"/>
            <rFont val="Tahoma"/>
            <family val="2"/>
          </rPr>
          <t xml:space="preserve">
Per FOD is a new Unit.  Contributions began in 2018</t>
        </r>
      </text>
    </comment>
    <comment ref="NZV19" authorId="0" shapeId="0" xr:uid="{21D5D7EB-D0EA-4869-A4D3-21E9EC7369BA}">
      <text>
        <r>
          <rPr>
            <b/>
            <sz val="9"/>
            <color indexed="81"/>
            <rFont val="Tahoma"/>
            <family val="2"/>
          </rPr>
          <t>Becky Dzingeleski:</t>
        </r>
        <r>
          <rPr>
            <sz val="9"/>
            <color indexed="81"/>
            <rFont val="Tahoma"/>
            <family val="2"/>
          </rPr>
          <t xml:space="preserve">
Per FOD is a new Unit.  Contributions began in 2018</t>
        </r>
      </text>
    </comment>
    <comment ref="NZZ19" authorId="0" shapeId="0" xr:uid="{4BCBA428-C14A-4D49-AAF6-E0E7D5E2E959}">
      <text>
        <r>
          <rPr>
            <b/>
            <sz val="9"/>
            <color indexed="81"/>
            <rFont val="Tahoma"/>
            <family val="2"/>
          </rPr>
          <t>Becky Dzingeleski:</t>
        </r>
        <r>
          <rPr>
            <sz val="9"/>
            <color indexed="81"/>
            <rFont val="Tahoma"/>
            <family val="2"/>
          </rPr>
          <t xml:space="preserve">
Per FOD is a new Unit.  Contributions began in 2018</t>
        </r>
      </text>
    </comment>
    <comment ref="OAD19" authorId="0" shapeId="0" xr:uid="{F91472B9-7C78-4F2A-A994-502055ACF535}">
      <text>
        <r>
          <rPr>
            <b/>
            <sz val="9"/>
            <color indexed="81"/>
            <rFont val="Tahoma"/>
            <family val="2"/>
          </rPr>
          <t>Becky Dzingeleski:</t>
        </r>
        <r>
          <rPr>
            <sz val="9"/>
            <color indexed="81"/>
            <rFont val="Tahoma"/>
            <family val="2"/>
          </rPr>
          <t xml:space="preserve">
Per FOD is a new Unit.  Contributions began in 2018</t>
        </r>
      </text>
    </comment>
    <comment ref="OAH19" authorId="0" shapeId="0" xr:uid="{CC23C12C-E590-44C4-BD55-3EF34D22302E}">
      <text>
        <r>
          <rPr>
            <b/>
            <sz val="9"/>
            <color indexed="81"/>
            <rFont val="Tahoma"/>
            <family val="2"/>
          </rPr>
          <t>Becky Dzingeleski:</t>
        </r>
        <r>
          <rPr>
            <sz val="9"/>
            <color indexed="81"/>
            <rFont val="Tahoma"/>
            <family val="2"/>
          </rPr>
          <t xml:space="preserve">
Per FOD is a new Unit.  Contributions began in 2018</t>
        </r>
      </text>
    </comment>
    <comment ref="OAL19" authorId="0" shapeId="0" xr:uid="{E78F1423-65D9-4384-8B66-3053D60FC0AC}">
      <text>
        <r>
          <rPr>
            <b/>
            <sz val="9"/>
            <color indexed="81"/>
            <rFont val="Tahoma"/>
            <family val="2"/>
          </rPr>
          <t>Becky Dzingeleski:</t>
        </r>
        <r>
          <rPr>
            <sz val="9"/>
            <color indexed="81"/>
            <rFont val="Tahoma"/>
            <family val="2"/>
          </rPr>
          <t xml:space="preserve">
Per FOD is a new Unit.  Contributions began in 2018</t>
        </r>
      </text>
    </comment>
    <comment ref="OAP19" authorId="0" shapeId="0" xr:uid="{9987C52B-F353-48D0-8EBC-AF6105F00899}">
      <text>
        <r>
          <rPr>
            <b/>
            <sz val="9"/>
            <color indexed="81"/>
            <rFont val="Tahoma"/>
            <family val="2"/>
          </rPr>
          <t>Becky Dzingeleski:</t>
        </r>
        <r>
          <rPr>
            <sz val="9"/>
            <color indexed="81"/>
            <rFont val="Tahoma"/>
            <family val="2"/>
          </rPr>
          <t xml:space="preserve">
Per FOD is a new Unit.  Contributions began in 2018</t>
        </r>
      </text>
    </comment>
    <comment ref="OAT19" authorId="0" shapeId="0" xr:uid="{72D47314-C0F6-4FA2-9806-CD8AD29D2CB0}">
      <text>
        <r>
          <rPr>
            <b/>
            <sz val="9"/>
            <color indexed="81"/>
            <rFont val="Tahoma"/>
            <family val="2"/>
          </rPr>
          <t>Becky Dzingeleski:</t>
        </r>
        <r>
          <rPr>
            <sz val="9"/>
            <color indexed="81"/>
            <rFont val="Tahoma"/>
            <family val="2"/>
          </rPr>
          <t xml:space="preserve">
Per FOD is a new Unit.  Contributions began in 2018</t>
        </r>
      </text>
    </comment>
    <comment ref="OAX19" authorId="0" shapeId="0" xr:uid="{27C1B9EB-366D-45D3-854B-311252034270}">
      <text>
        <r>
          <rPr>
            <b/>
            <sz val="9"/>
            <color indexed="81"/>
            <rFont val="Tahoma"/>
            <family val="2"/>
          </rPr>
          <t>Becky Dzingeleski:</t>
        </r>
        <r>
          <rPr>
            <sz val="9"/>
            <color indexed="81"/>
            <rFont val="Tahoma"/>
            <family val="2"/>
          </rPr>
          <t xml:space="preserve">
Per FOD is a new Unit.  Contributions began in 2018</t>
        </r>
      </text>
    </comment>
    <comment ref="OBB19" authorId="0" shapeId="0" xr:uid="{243FE44A-0031-4862-BC0E-F83AD0C261B3}">
      <text>
        <r>
          <rPr>
            <b/>
            <sz val="9"/>
            <color indexed="81"/>
            <rFont val="Tahoma"/>
            <family val="2"/>
          </rPr>
          <t>Becky Dzingeleski:</t>
        </r>
        <r>
          <rPr>
            <sz val="9"/>
            <color indexed="81"/>
            <rFont val="Tahoma"/>
            <family val="2"/>
          </rPr>
          <t xml:space="preserve">
Per FOD is a new Unit.  Contributions began in 2018</t>
        </r>
      </text>
    </comment>
    <comment ref="OBF19" authorId="0" shapeId="0" xr:uid="{B8A58030-109D-429B-AE4A-0DF177B91F66}">
      <text>
        <r>
          <rPr>
            <b/>
            <sz val="9"/>
            <color indexed="81"/>
            <rFont val="Tahoma"/>
            <family val="2"/>
          </rPr>
          <t>Becky Dzingeleski:</t>
        </r>
        <r>
          <rPr>
            <sz val="9"/>
            <color indexed="81"/>
            <rFont val="Tahoma"/>
            <family val="2"/>
          </rPr>
          <t xml:space="preserve">
Per FOD is a new Unit.  Contributions began in 2018</t>
        </r>
      </text>
    </comment>
    <comment ref="OBJ19" authorId="0" shapeId="0" xr:uid="{3636B653-2617-404D-8160-7D34323FFF10}">
      <text>
        <r>
          <rPr>
            <b/>
            <sz val="9"/>
            <color indexed="81"/>
            <rFont val="Tahoma"/>
            <family val="2"/>
          </rPr>
          <t>Becky Dzingeleski:</t>
        </r>
        <r>
          <rPr>
            <sz val="9"/>
            <color indexed="81"/>
            <rFont val="Tahoma"/>
            <family val="2"/>
          </rPr>
          <t xml:space="preserve">
Per FOD is a new Unit.  Contributions began in 2018</t>
        </r>
      </text>
    </comment>
    <comment ref="OBN19" authorId="0" shapeId="0" xr:uid="{EB054452-D8A7-48CB-917D-E8903534B1A7}">
      <text>
        <r>
          <rPr>
            <b/>
            <sz val="9"/>
            <color indexed="81"/>
            <rFont val="Tahoma"/>
            <family val="2"/>
          </rPr>
          <t>Becky Dzingeleski:</t>
        </r>
        <r>
          <rPr>
            <sz val="9"/>
            <color indexed="81"/>
            <rFont val="Tahoma"/>
            <family val="2"/>
          </rPr>
          <t xml:space="preserve">
Per FOD is a new Unit.  Contributions began in 2018</t>
        </r>
      </text>
    </comment>
    <comment ref="OBR19" authorId="0" shapeId="0" xr:uid="{9C6B56EA-C3BA-4EF9-8EF9-343ABE48110F}">
      <text>
        <r>
          <rPr>
            <b/>
            <sz val="9"/>
            <color indexed="81"/>
            <rFont val="Tahoma"/>
            <family val="2"/>
          </rPr>
          <t>Becky Dzingeleski:</t>
        </r>
        <r>
          <rPr>
            <sz val="9"/>
            <color indexed="81"/>
            <rFont val="Tahoma"/>
            <family val="2"/>
          </rPr>
          <t xml:space="preserve">
Per FOD is a new Unit.  Contributions began in 2018</t>
        </r>
      </text>
    </comment>
    <comment ref="OBV19" authorId="0" shapeId="0" xr:uid="{DD78739C-E3D4-4864-8D84-CAF629432505}">
      <text>
        <r>
          <rPr>
            <b/>
            <sz val="9"/>
            <color indexed="81"/>
            <rFont val="Tahoma"/>
            <family val="2"/>
          </rPr>
          <t>Becky Dzingeleski:</t>
        </r>
        <r>
          <rPr>
            <sz val="9"/>
            <color indexed="81"/>
            <rFont val="Tahoma"/>
            <family val="2"/>
          </rPr>
          <t xml:space="preserve">
Per FOD is a new Unit.  Contributions began in 2018</t>
        </r>
      </text>
    </comment>
    <comment ref="OBZ19" authorId="0" shapeId="0" xr:uid="{E357A3B5-99CC-460E-9CEC-B1E18132E39F}">
      <text>
        <r>
          <rPr>
            <b/>
            <sz val="9"/>
            <color indexed="81"/>
            <rFont val="Tahoma"/>
            <family val="2"/>
          </rPr>
          <t>Becky Dzingeleski:</t>
        </r>
        <r>
          <rPr>
            <sz val="9"/>
            <color indexed="81"/>
            <rFont val="Tahoma"/>
            <family val="2"/>
          </rPr>
          <t xml:space="preserve">
Per FOD is a new Unit.  Contributions began in 2018</t>
        </r>
      </text>
    </comment>
    <comment ref="OCD19" authorId="0" shapeId="0" xr:uid="{E40F312E-FBF9-4A2B-9AF0-558AF3F81FF4}">
      <text>
        <r>
          <rPr>
            <b/>
            <sz val="9"/>
            <color indexed="81"/>
            <rFont val="Tahoma"/>
            <family val="2"/>
          </rPr>
          <t>Becky Dzingeleski:</t>
        </r>
        <r>
          <rPr>
            <sz val="9"/>
            <color indexed="81"/>
            <rFont val="Tahoma"/>
            <family val="2"/>
          </rPr>
          <t xml:space="preserve">
Per FOD is a new Unit.  Contributions began in 2018</t>
        </r>
      </text>
    </comment>
    <comment ref="OCH19" authorId="0" shapeId="0" xr:uid="{83C76E75-BCAB-4514-9E4A-C68166653809}">
      <text>
        <r>
          <rPr>
            <b/>
            <sz val="9"/>
            <color indexed="81"/>
            <rFont val="Tahoma"/>
            <family val="2"/>
          </rPr>
          <t>Becky Dzingeleski:</t>
        </r>
        <r>
          <rPr>
            <sz val="9"/>
            <color indexed="81"/>
            <rFont val="Tahoma"/>
            <family val="2"/>
          </rPr>
          <t xml:space="preserve">
Per FOD is a new Unit.  Contributions began in 2018</t>
        </r>
      </text>
    </comment>
    <comment ref="OCL19" authorId="0" shapeId="0" xr:uid="{45ABE3D4-2A10-42F8-A600-52A15B697526}">
      <text>
        <r>
          <rPr>
            <b/>
            <sz val="9"/>
            <color indexed="81"/>
            <rFont val="Tahoma"/>
            <family val="2"/>
          </rPr>
          <t>Becky Dzingeleski:</t>
        </r>
        <r>
          <rPr>
            <sz val="9"/>
            <color indexed="81"/>
            <rFont val="Tahoma"/>
            <family val="2"/>
          </rPr>
          <t xml:space="preserve">
Per FOD is a new Unit.  Contributions began in 2018</t>
        </r>
      </text>
    </comment>
    <comment ref="OCP19" authorId="0" shapeId="0" xr:uid="{0734575B-753A-43B2-9B8C-1137A74AC4B9}">
      <text>
        <r>
          <rPr>
            <b/>
            <sz val="9"/>
            <color indexed="81"/>
            <rFont val="Tahoma"/>
            <family val="2"/>
          </rPr>
          <t>Becky Dzingeleski:</t>
        </r>
        <r>
          <rPr>
            <sz val="9"/>
            <color indexed="81"/>
            <rFont val="Tahoma"/>
            <family val="2"/>
          </rPr>
          <t xml:space="preserve">
Per FOD is a new Unit.  Contributions began in 2018</t>
        </r>
      </text>
    </comment>
    <comment ref="OCT19" authorId="0" shapeId="0" xr:uid="{3E62A0B7-CC36-4DAA-9712-994C558BE3F2}">
      <text>
        <r>
          <rPr>
            <b/>
            <sz val="9"/>
            <color indexed="81"/>
            <rFont val="Tahoma"/>
            <family val="2"/>
          </rPr>
          <t>Becky Dzingeleski:</t>
        </r>
        <r>
          <rPr>
            <sz val="9"/>
            <color indexed="81"/>
            <rFont val="Tahoma"/>
            <family val="2"/>
          </rPr>
          <t xml:space="preserve">
Per FOD is a new Unit.  Contributions began in 2018</t>
        </r>
      </text>
    </comment>
    <comment ref="OCX19" authorId="0" shapeId="0" xr:uid="{05AC4735-8438-4AB6-B864-A622265A8D6C}">
      <text>
        <r>
          <rPr>
            <b/>
            <sz val="9"/>
            <color indexed="81"/>
            <rFont val="Tahoma"/>
            <family val="2"/>
          </rPr>
          <t>Becky Dzingeleski:</t>
        </r>
        <r>
          <rPr>
            <sz val="9"/>
            <color indexed="81"/>
            <rFont val="Tahoma"/>
            <family val="2"/>
          </rPr>
          <t xml:space="preserve">
Per FOD is a new Unit.  Contributions began in 2018</t>
        </r>
      </text>
    </comment>
    <comment ref="ODB19" authorId="0" shapeId="0" xr:uid="{B0B8846C-0BDC-4406-8325-39169DC3F133}">
      <text>
        <r>
          <rPr>
            <b/>
            <sz val="9"/>
            <color indexed="81"/>
            <rFont val="Tahoma"/>
            <family val="2"/>
          </rPr>
          <t>Becky Dzingeleski:</t>
        </r>
        <r>
          <rPr>
            <sz val="9"/>
            <color indexed="81"/>
            <rFont val="Tahoma"/>
            <family val="2"/>
          </rPr>
          <t xml:space="preserve">
Per FOD is a new Unit.  Contributions began in 2018</t>
        </r>
      </text>
    </comment>
    <comment ref="ODF19" authorId="0" shapeId="0" xr:uid="{B5FEE556-8893-467C-9B51-A039FF9E0895}">
      <text>
        <r>
          <rPr>
            <b/>
            <sz val="9"/>
            <color indexed="81"/>
            <rFont val="Tahoma"/>
            <family val="2"/>
          </rPr>
          <t>Becky Dzingeleski:</t>
        </r>
        <r>
          <rPr>
            <sz val="9"/>
            <color indexed="81"/>
            <rFont val="Tahoma"/>
            <family val="2"/>
          </rPr>
          <t xml:space="preserve">
Per FOD is a new Unit.  Contributions began in 2018</t>
        </r>
      </text>
    </comment>
    <comment ref="ODJ19" authorId="0" shapeId="0" xr:uid="{1F7EE8E8-961C-44B2-8985-9BDC38689C5A}">
      <text>
        <r>
          <rPr>
            <b/>
            <sz val="9"/>
            <color indexed="81"/>
            <rFont val="Tahoma"/>
            <family val="2"/>
          </rPr>
          <t>Becky Dzingeleski:</t>
        </r>
        <r>
          <rPr>
            <sz val="9"/>
            <color indexed="81"/>
            <rFont val="Tahoma"/>
            <family val="2"/>
          </rPr>
          <t xml:space="preserve">
Per FOD is a new Unit.  Contributions began in 2018</t>
        </r>
      </text>
    </comment>
    <comment ref="ODN19" authorId="0" shapeId="0" xr:uid="{0FDE2EFF-A9D4-482C-AB4C-8F9912B5E954}">
      <text>
        <r>
          <rPr>
            <b/>
            <sz val="9"/>
            <color indexed="81"/>
            <rFont val="Tahoma"/>
            <family val="2"/>
          </rPr>
          <t>Becky Dzingeleski:</t>
        </r>
        <r>
          <rPr>
            <sz val="9"/>
            <color indexed="81"/>
            <rFont val="Tahoma"/>
            <family val="2"/>
          </rPr>
          <t xml:space="preserve">
Per FOD is a new Unit.  Contributions began in 2018</t>
        </r>
      </text>
    </comment>
    <comment ref="ODR19" authorId="0" shapeId="0" xr:uid="{6DB9485A-065C-43D9-8B1C-550675A4DB0B}">
      <text>
        <r>
          <rPr>
            <b/>
            <sz val="9"/>
            <color indexed="81"/>
            <rFont val="Tahoma"/>
            <family val="2"/>
          </rPr>
          <t>Becky Dzingeleski:</t>
        </r>
        <r>
          <rPr>
            <sz val="9"/>
            <color indexed="81"/>
            <rFont val="Tahoma"/>
            <family val="2"/>
          </rPr>
          <t xml:space="preserve">
Per FOD is a new Unit.  Contributions began in 2018</t>
        </r>
      </text>
    </comment>
    <comment ref="ODV19" authorId="0" shapeId="0" xr:uid="{E8914031-71D7-4EF8-AE2C-FFC42ACD0A5E}">
      <text>
        <r>
          <rPr>
            <b/>
            <sz val="9"/>
            <color indexed="81"/>
            <rFont val="Tahoma"/>
            <family val="2"/>
          </rPr>
          <t>Becky Dzingeleski:</t>
        </r>
        <r>
          <rPr>
            <sz val="9"/>
            <color indexed="81"/>
            <rFont val="Tahoma"/>
            <family val="2"/>
          </rPr>
          <t xml:space="preserve">
Per FOD is a new Unit.  Contributions began in 2018</t>
        </r>
      </text>
    </comment>
    <comment ref="ODZ19" authorId="0" shapeId="0" xr:uid="{E8080EFE-47FE-455B-AFD5-AF900DCCC8EC}">
      <text>
        <r>
          <rPr>
            <b/>
            <sz val="9"/>
            <color indexed="81"/>
            <rFont val="Tahoma"/>
            <family val="2"/>
          </rPr>
          <t>Becky Dzingeleski:</t>
        </r>
        <r>
          <rPr>
            <sz val="9"/>
            <color indexed="81"/>
            <rFont val="Tahoma"/>
            <family val="2"/>
          </rPr>
          <t xml:space="preserve">
Per FOD is a new Unit.  Contributions began in 2018</t>
        </r>
      </text>
    </comment>
    <comment ref="OED19" authorId="0" shapeId="0" xr:uid="{52DFBAAA-3C4C-4182-A59F-FC5AF4747FC0}">
      <text>
        <r>
          <rPr>
            <b/>
            <sz val="9"/>
            <color indexed="81"/>
            <rFont val="Tahoma"/>
            <family val="2"/>
          </rPr>
          <t>Becky Dzingeleski:</t>
        </r>
        <r>
          <rPr>
            <sz val="9"/>
            <color indexed="81"/>
            <rFont val="Tahoma"/>
            <family val="2"/>
          </rPr>
          <t xml:space="preserve">
Per FOD is a new Unit.  Contributions began in 2018</t>
        </r>
      </text>
    </comment>
    <comment ref="OEH19" authorId="0" shapeId="0" xr:uid="{312E743D-96F0-4B93-815A-76057F73EF49}">
      <text>
        <r>
          <rPr>
            <b/>
            <sz val="9"/>
            <color indexed="81"/>
            <rFont val="Tahoma"/>
            <family val="2"/>
          </rPr>
          <t>Becky Dzingeleski:</t>
        </r>
        <r>
          <rPr>
            <sz val="9"/>
            <color indexed="81"/>
            <rFont val="Tahoma"/>
            <family val="2"/>
          </rPr>
          <t xml:space="preserve">
Per FOD is a new Unit.  Contributions began in 2018</t>
        </r>
      </text>
    </comment>
    <comment ref="OEL19" authorId="0" shapeId="0" xr:uid="{4F828268-9B96-49C0-A555-E62354766CE9}">
      <text>
        <r>
          <rPr>
            <b/>
            <sz val="9"/>
            <color indexed="81"/>
            <rFont val="Tahoma"/>
            <family val="2"/>
          </rPr>
          <t>Becky Dzingeleski:</t>
        </r>
        <r>
          <rPr>
            <sz val="9"/>
            <color indexed="81"/>
            <rFont val="Tahoma"/>
            <family val="2"/>
          </rPr>
          <t xml:space="preserve">
Per FOD is a new Unit.  Contributions began in 2018</t>
        </r>
      </text>
    </comment>
    <comment ref="OEP19" authorId="0" shapeId="0" xr:uid="{8653D021-B1C1-463C-81E0-54D66CD435D0}">
      <text>
        <r>
          <rPr>
            <b/>
            <sz val="9"/>
            <color indexed="81"/>
            <rFont val="Tahoma"/>
            <family val="2"/>
          </rPr>
          <t>Becky Dzingeleski:</t>
        </r>
        <r>
          <rPr>
            <sz val="9"/>
            <color indexed="81"/>
            <rFont val="Tahoma"/>
            <family val="2"/>
          </rPr>
          <t xml:space="preserve">
Per FOD is a new Unit.  Contributions began in 2018</t>
        </r>
      </text>
    </comment>
    <comment ref="OET19" authorId="0" shapeId="0" xr:uid="{B8CB0049-334A-421B-8F65-B173F7D06A07}">
      <text>
        <r>
          <rPr>
            <b/>
            <sz val="9"/>
            <color indexed="81"/>
            <rFont val="Tahoma"/>
            <family val="2"/>
          </rPr>
          <t>Becky Dzingeleski:</t>
        </r>
        <r>
          <rPr>
            <sz val="9"/>
            <color indexed="81"/>
            <rFont val="Tahoma"/>
            <family val="2"/>
          </rPr>
          <t xml:space="preserve">
Per FOD is a new Unit.  Contributions began in 2018</t>
        </r>
      </text>
    </comment>
    <comment ref="OEX19" authorId="0" shapeId="0" xr:uid="{0720755E-FE37-4A00-92DB-13FB9448FDF7}">
      <text>
        <r>
          <rPr>
            <b/>
            <sz val="9"/>
            <color indexed="81"/>
            <rFont val="Tahoma"/>
            <family val="2"/>
          </rPr>
          <t>Becky Dzingeleski:</t>
        </r>
        <r>
          <rPr>
            <sz val="9"/>
            <color indexed="81"/>
            <rFont val="Tahoma"/>
            <family val="2"/>
          </rPr>
          <t xml:space="preserve">
Per FOD is a new Unit.  Contributions began in 2018</t>
        </r>
      </text>
    </comment>
    <comment ref="OFB19" authorId="0" shapeId="0" xr:uid="{75F06D18-E856-4752-8F51-73ED9D2566FE}">
      <text>
        <r>
          <rPr>
            <b/>
            <sz val="9"/>
            <color indexed="81"/>
            <rFont val="Tahoma"/>
            <family val="2"/>
          </rPr>
          <t>Becky Dzingeleski:</t>
        </r>
        <r>
          <rPr>
            <sz val="9"/>
            <color indexed="81"/>
            <rFont val="Tahoma"/>
            <family val="2"/>
          </rPr>
          <t xml:space="preserve">
Per FOD is a new Unit.  Contributions began in 2018</t>
        </r>
      </text>
    </comment>
    <comment ref="OFF19" authorId="0" shapeId="0" xr:uid="{46C243C2-C6F5-49D0-907C-BC3E08678C4F}">
      <text>
        <r>
          <rPr>
            <b/>
            <sz val="9"/>
            <color indexed="81"/>
            <rFont val="Tahoma"/>
            <family val="2"/>
          </rPr>
          <t>Becky Dzingeleski:</t>
        </r>
        <r>
          <rPr>
            <sz val="9"/>
            <color indexed="81"/>
            <rFont val="Tahoma"/>
            <family val="2"/>
          </rPr>
          <t xml:space="preserve">
Per FOD is a new Unit.  Contributions began in 2018</t>
        </r>
      </text>
    </comment>
    <comment ref="OFJ19" authorId="0" shapeId="0" xr:uid="{45718885-7DA4-4025-8607-395D367D2E0D}">
      <text>
        <r>
          <rPr>
            <b/>
            <sz val="9"/>
            <color indexed="81"/>
            <rFont val="Tahoma"/>
            <family val="2"/>
          </rPr>
          <t>Becky Dzingeleski:</t>
        </r>
        <r>
          <rPr>
            <sz val="9"/>
            <color indexed="81"/>
            <rFont val="Tahoma"/>
            <family val="2"/>
          </rPr>
          <t xml:space="preserve">
Per FOD is a new Unit.  Contributions began in 2018</t>
        </r>
      </text>
    </comment>
    <comment ref="OFN19" authorId="0" shapeId="0" xr:uid="{82E39B5D-758E-45A4-9AEF-D74E969563CB}">
      <text>
        <r>
          <rPr>
            <b/>
            <sz val="9"/>
            <color indexed="81"/>
            <rFont val="Tahoma"/>
            <family val="2"/>
          </rPr>
          <t>Becky Dzingeleski:</t>
        </r>
        <r>
          <rPr>
            <sz val="9"/>
            <color indexed="81"/>
            <rFont val="Tahoma"/>
            <family val="2"/>
          </rPr>
          <t xml:space="preserve">
Per FOD is a new Unit.  Contributions began in 2018</t>
        </r>
      </text>
    </comment>
    <comment ref="OFR19" authorId="0" shapeId="0" xr:uid="{0B9E489F-F37B-43D6-B6D6-08124840814E}">
      <text>
        <r>
          <rPr>
            <b/>
            <sz val="9"/>
            <color indexed="81"/>
            <rFont val="Tahoma"/>
            <family val="2"/>
          </rPr>
          <t>Becky Dzingeleski:</t>
        </r>
        <r>
          <rPr>
            <sz val="9"/>
            <color indexed="81"/>
            <rFont val="Tahoma"/>
            <family val="2"/>
          </rPr>
          <t xml:space="preserve">
Per FOD is a new Unit.  Contributions began in 2018</t>
        </r>
      </text>
    </comment>
    <comment ref="OFV19" authorId="0" shapeId="0" xr:uid="{CFFBF796-99E2-4F45-88ED-E323E2347B52}">
      <text>
        <r>
          <rPr>
            <b/>
            <sz val="9"/>
            <color indexed="81"/>
            <rFont val="Tahoma"/>
            <family val="2"/>
          </rPr>
          <t>Becky Dzingeleski:</t>
        </r>
        <r>
          <rPr>
            <sz val="9"/>
            <color indexed="81"/>
            <rFont val="Tahoma"/>
            <family val="2"/>
          </rPr>
          <t xml:space="preserve">
Per FOD is a new Unit.  Contributions began in 2018</t>
        </r>
      </text>
    </comment>
    <comment ref="OFZ19" authorId="0" shapeId="0" xr:uid="{B9F076E9-B652-4E1A-9399-38121C5FDBB5}">
      <text>
        <r>
          <rPr>
            <b/>
            <sz val="9"/>
            <color indexed="81"/>
            <rFont val="Tahoma"/>
            <family val="2"/>
          </rPr>
          <t>Becky Dzingeleski:</t>
        </r>
        <r>
          <rPr>
            <sz val="9"/>
            <color indexed="81"/>
            <rFont val="Tahoma"/>
            <family val="2"/>
          </rPr>
          <t xml:space="preserve">
Per FOD is a new Unit.  Contributions began in 2018</t>
        </r>
      </text>
    </comment>
    <comment ref="OGD19" authorId="0" shapeId="0" xr:uid="{FC74893B-8F00-4E19-9595-69C98891CF93}">
      <text>
        <r>
          <rPr>
            <b/>
            <sz val="9"/>
            <color indexed="81"/>
            <rFont val="Tahoma"/>
            <family val="2"/>
          </rPr>
          <t>Becky Dzingeleski:</t>
        </r>
        <r>
          <rPr>
            <sz val="9"/>
            <color indexed="81"/>
            <rFont val="Tahoma"/>
            <family val="2"/>
          </rPr>
          <t xml:space="preserve">
Per FOD is a new Unit.  Contributions began in 2018</t>
        </r>
      </text>
    </comment>
    <comment ref="OGH19" authorId="0" shapeId="0" xr:uid="{AB38FE8C-14A6-46A1-8AEF-C90AD44A6F84}">
      <text>
        <r>
          <rPr>
            <b/>
            <sz val="9"/>
            <color indexed="81"/>
            <rFont val="Tahoma"/>
            <family val="2"/>
          </rPr>
          <t>Becky Dzingeleski:</t>
        </r>
        <r>
          <rPr>
            <sz val="9"/>
            <color indexed="81"/>
            <rFont val="Tahoma"/>
            <family val="2"/>
          </rPr>
          <t xml:space="preserve">
Per FOD is a new Unit.  Contributions began in 2018</t>
        </r>
      </text>
    </comment>
    <comment ref="OGL19" authorId="0" shapeId="0" xr:uid="{8D7A0AF1-D38C-4FD5-97B7-D1F38B273FCE}">
      <text>
        <r>
          <rPr>
            <b/>
            <sz val="9"/>
            <color indexed="81"/>
            <rFont val="Tahoma"/>
            <family val="2"/>
          </rPr>
          <t>Becky Dzingeleski:</t>
        </r>
        <r>
          <rPr>
            <sz val="9"/>
            <color indexed="81"/>
            <rFont val="Tahoma"/>
            <family val="2"/>
          </rPr>
          <t xml:space="preserve">
Per FOD is a new Unit.  Contributions began in 2018</t>
        </r>
      </text>
    </comment>
    <comment ref="OGP19" authorId="0" shapeId="0" xr:uid="{66D34420-ED18-4072-A9C4-B8CDCAF8655E}">
      <text>
        <r>
          <rPr>
            <b/>
            <sz val="9"/>
            <color indexed="81"/>
            <rFont val="Tahoma"/>
            <family val="2"/>
          </rPr>
          <t>Becky Dzingeleski:</t>
        </r>
        <r>
          <rPr>
            <sz val="9"/>
            <color indexed="81"/>
            <rFont val="Tahoma"/>
            <family val="2"/>
          </rPr>
          <t xml:space="preserve">
Per FOD is a new Unit.  Contributions began in 2018</t>
        </r>
      </text>
    </comment>
    <comment ref="OGT19" authorId="0" shapeId="0" xr:uid="{481DF324-819B-4231-9C17-53481B458ABD}">
      <text>
        <r>
          <rPr>
            <b/>
            <sz val="9"/>
            <color indexed="81"/>
            <rFont val="Tahoma"/>
            <family val="2"/>
          </rPr>
          <t>Becky Dzingeleski:</t>
        </r>
        <r>
          <rPr>
            <sz val="9"/>
            <color indexed="81"/>
            <rFont val="Tahoma"/>
            <family val="2"/>
          </rPr>
          <t xml:space="preserve">
Per FOD is a new Unit.  Contributions began in 2018</t>
        </r>
      </text>
    </comment>
    <comment ref="OGX19" authorId="0" shapeId="0" xr:uid="{150D8C9D-605E-4DA4-A426-650B5C5EAA88}">
      <text>
        <r>
          <rPr>
            <b/>
            <sz val="9"/>
            <color indexed="81"/>
            <rFont val="Tahoma"/>
            <family val="2"/>
          </rPr>
          <t>Becky Dzingeleski:</t>
        </r>
        <r>
          <rPr>
            <sz val="9"/>
            <color indexed="81"/>
            <rFont val="Tahoma"/>
            <family val="2"/>
          </rPr>
          <t xml:space="preserve">
Per FOD is a new Unit.  Contributions began in 2018</t>
        </r>
      </text>
    </comment>
    <comment ref="OHB19" authorId="0" shapeId="0" xr:uid="{338E9FFB-C635-457F-8E78-5AFE0F962A35}">
      <text>
        <r>
          <rPr>
            <b/>
            <sz val="9"/>
            <color indexed="81"/>
            <rFont val="Tahoma"/>
            <family val="2"/>
          </rPr>
          <t>Becky Dzingeleski:</t>
        </r>
        <r>
          <rPr>
            <sz val="9"/>
            <color indexed="81"/>
            <rFont val="Tahoma"/>
            <family val="2"/>
          </rPr>
          <t xml:space="preserve">
Per FOD is a new Unit.  Contributions began in 2018</t>
        </r>
      </text>
    </comment>
    <comment ref="OHF19" authorId="0" shapeId="0" xr:uid="{0F3FB69E-E30B-4609-B6D4-811ADCCD0362}">
      <text>
        <r>
          <rPr>
            <b/>
            <sz val="9"/>
            <color indexed="81"/>
            <rFont val="Tahoma"/>
            <family val="2"/>
          </rPr>
          <t>Becky Dzingeleski:</t>
        </r>
        <r>
          <rPr>
            <sz val="9"/>
            <color indexed="81"/>
            <rFont val="Tahoma"/>
            <family val="2"/>
          </rPr>
          <t xml:space="preserve">
Per FOD is a new Unit.  Contributions began in 2018</t>
        </r>
      </text>
    </comment>
    <comment ref="OHJ19" authorId="0" shapeId="0" xr:uid="{5270EC0D-E780-4A7E-92C7-B4657DFEAD1B}">
      <text>
        <r>
          <rPr>
            <b/>
            <sz val="9"/>
            <color indexed="81"/>
            <rFont val="Tahoma"/>
            <family val="2"/>
          </rPr>
          <t>Becky Dzingeleski:</t>
        </r>
        <r>
          <rPr>
            <sz val="9"/>
            <color indexed="81"/>
            <rFont val="Tahoma"/>
            <family val="2"/>
          </rPr>
          <t xml:space="preserve">
Per FOD is a new Unit.  Contributions began in 2018</t>
        </r>
      </text>
    </comment>
    <comment ref="OHN19" authorId="0" shapeId="0" xr:uid="{DBCF288C-2E63-47CF-A312-4B21222356DB}">
      <text>
        <r>
          <rPr>
            <b/>
            <sz val="9"/>
            <color indexed="81"/>
            <rFont val="Tahoma"/>
            <family val="2"/>
          </rPr>
          <t>Becky Dzingeleski:</t>
        </r>
        <r>
          <rPr>
            <sz val="9"/>
            <color indexed="81"/>
            <rFont val="Tahoma"/>
            <family val="2"/>
          </rPr>
          <t xml:space="preserve">
Per FOD is a new Unit.  Contributions began in 2018</t>
        </r>
      </text>
    </comment>
    <comment ref="OHR19" authorId="0" shapeId="0" xr:uid="{E46D3545-797B-4D2C-9726-E8BF1265F295}">
      <text>
        <r>
          <rPr>
            <b/>
            <sz val="9"/>
            <color indexed="81"/>
            <rFont val="Tahoma"/>
            <family val="2"/>
          </rPr>
          <t>Becky Dzingeleski:</t>
        </r>
        <r>
          <rPr>
            <sz val="9"/>
            <color indexed="81"/>
            <rFont val="Tahoma"/>
            <family val="2"/>
          </rPr>
          <t xml:space="preserve">
Per FOD is a new Unit.  Contributions began in 2018</t>
        </r>
      </text>
    </comment>
    <comment ref="OHV19" authorId="0" shapeId="0" xr:uid="{EE53BEBA-2480-4EC9-812E-781DD64D1063}">
      <text>
        <r>
          <rPr>
            <b/>
            <sz val="9"/>
            <color indexed="81"/>
            <rFont val="Tahoma"/>
            <family val="2"/>
          </rPr>
          <t>Becky Dzingeleski:</t>
        </r>
        <r>
          <rPr>
            <sz val="9"/>
            <color indexed="81"/>
            <rFont val="Tahoma"/>
            <family val="2"/>
          </rPr>
          <t xml:space="preserve">
Per FOD is a new Unit.  Contributions began in 2018</t>
        </r>
      </text>
    </comment>
    <comment ref="OHZ19" authorId="0" shapeId="0" xr:uid="{756E9301-7632-44F7-9B37-0DF7188724F3}">
      <text>
        <r>
          <rPr>
            <b/>
            <sz val="9"/>
            <color indexed="81"/>
            <rFont val="Tahoma"/>
            <family val="2"/>
          </rPr>
          <t>Becky Dzingeleski:</t>
        </r>
        <r>
          <rPr>
            <sz val="9"/>
            <color indexed="81"/>
            <rFont val="Tahoma"/>
            <family val="2"/>
          </rPr>
          <t xml:space="preserve">
Per FOD is a new Unit.  Contributions began in 2018</t>
        </r>
      </text>
    </comment>
    <comment ref="OID19" authorId="0" shapeId="0" xr:uid="{7B394D34-566F-4FCF-B6FA-8A923DFE1F93}">
      <text>
        <r>
          <rPr>
            <b/>
            <sz val="9"/>
            <color indexed="81"/>
            <rFont val="Tahoma"/>
            <family val="2"/>
          </rPr>
          <t>Becky Dzingeleski:</t>
        </r>
        <r>
          <rPr>
            <sz val="9"/>
            <color indexed="81"/>
            <rFont val="Tahoma"/>
            <family val="2"/>
          </rPr>
          <t xml:space="preserve">
Per FOD is a new Unit.  Contributions began in 2018</t>
        </r>
      </text>
    </comment>
    <comment ref="OIH19" authorId="0" shapeId="0" xr:uid="{A0303656-F573-4326-8C8E-BAAF2B2B60E1}">
      <text>
        <r>
          <rPr>
            <b/>
            <sz val="9"/>
            <color indexed="81"/>
            <rFont val="Tahoma"/>
            <family val="2"/>
          </rPr>
          <t>Becky Dzingeleski:</t>
        </r>
        <r>
          <rPr>
            <sz val="9"/>
            <color indexed="81"/>
            <rFont val="Tahoma"/>
            <family val="2"/>
          </rPr>
          <t xml:space="preserve">
Per FOD is a new Unit.  Contributions began in 2018</t>
        </r>
      </text>
    </comment>
    <comment ref="OIL19" authorId="0" shapeId="0" xr:uid="{FE8D038F-9D22-4BED-88D1-86BEB55B26C1}">
      <text>
        <r>
          <rPr>
            <b/>
            <sz val="9"/>
            <color indexed="81"/>
            <rFont val="Tahoma"/>
            <family val="2"/>
          </rPr>
          <t>Becky Dzingeleski:</t>
        </r>
        <r>
          <rPr>
            <sz val="9"/>
            <color indexed="81"/>
            <rFont val="Tahoma"/>
            <family val="2"/>
          </rPr>
          <t xml:space="preserve">
Per FOD is a new Unit.  Contributions began in 2018</t>
        </r>
      </text>
    </comment>
    <comment ref="OIP19" authorId="0" shapeId="0" xr:uid="{78DFBD73-F29E-4009-AB09-C49AD73D5611}">
      <text>
        <r>
          <rPr>
            <b/>
            <sz val="9"/>
            <color indexed="81"/>
            <rFont val="Tahoma"/>
            <family val="2"/>
          </rPr>
          <t>Becky Dzingeleski:</t>
        </r>
        <r>
          <rPr>
            <sz val="9"/>
            <color indexed="81"/>
            <rFont val="Tahoma"/>
            <family val="2"/>
          </rPr>
          <t xml:space="preserve">
Per FOD is a new Unit.  Contributions began in 2018</t>
        </r>
      </text>
    </comment>
    <comment ref="OIT19" authorId="0" shapeId="0" xr:uid="{17FD6111-D5BB-4934-8EE5-E69C13B621F4}">
      <text>
        <r>
          <rPr>
            <b/>
            <sz val="9"/>
            <color indexed="81"/>
            <rFont val="Tahoma"/>
            <family val="2"/>
          </rPr>
          <t>Becky Dzingeleski:</t>
        </r>
        <r>
          <rPr>
            <sz val="9"/>
            <color indexed="81"/>
            <rFont val="Tahoma"/>
            <family val="2"/>
          </rPr>
          <t xml:space="preserve">
Per FOD is a new Unit.  Contributions began in 2018</t>
        </r>
      </text>
    </comment>
    <comment ref="OIX19" authorId="0" shapeId="0" xr:uid="{1D6AD76B-DD2D-401E-B9FC-8B785CAAB256}">
      <text>
        <r>
          <rPr>
            <b/>
            <sz val="9"/>
            <color indexed="81"/>
            <rFont val="Tahoma"/>
            <family val="2"/>
          </rPr>
          <t>Becky Dzingeleski:</t>
        </r>
        <r>
          <rPr>
            <sz val="9"/>
            <color indexed="81"/>
            <rFont val="Tahoma"/>
            <family val="2"/>
          </rPr>
          <t xml:space="preserve">
Per FOD is a new Unit.  Contributions began in 2018</t>
        </r>
      </text>
    </comment>
    <comment ref="OJB19" authorId="0" shapeId="0" xr:uid="{97FFDBE6-1605-4CE3-87E5-FAE130F54A33}">
      <text>
        <r>
          <rPr>
            <b/>
            <sz val="9"/>
            <color indexed="81"/>
            <rFont val="Tahoma"/>
            <family val="2"/>
          </rPr>
          <t>Becky Dzingeleski:</t>
        </r>
        <r>
          <rPr>
            <sz val="9"/>
            <color indexed="81"/>
            <rFont val="Tahoma"/>
            <family val="2"/>
          </rPr>
          <t xml:space="preserve">
Per FOD is a new Unit.  Contributions began in 2018</t>
        </r>
      </text>
    </comment>
    <comment ref="OJF19" authorId="0" shapeId="0" xr:uid="{CAD06FE8-DDC5-4146-915C-4C6DB430A489}">
      <text>
        <r>
          <rPr>
            <b/>
            <sz val="9"/>
            <color indexed="81"/>
            <rFont val="Tahoma"/>
            <family val="2"/>
          </rPr>
          <t>Becky Dzingeleski:</t>
        </r>
        <r>
          <rPr>
            <sz val="9"/>
            <color indexed="81"/>
            <rFont val="Tahoma"/>
            <family val="2"/>
          </rPr>
          <t xml:space="preserve">
Per FOD is a new Unit.  Contributions began in 2018</t>
        </r>
      </text>
    </comment>
    <comment ref="OJJ19" authorId="0" shapeId="0" xr:uid="{638256EA-ECC8-4DC0-847B-B23174963937}">
      <text>
        <r>
          <rPr>
            <b/>
            <sz val="9"/>
            <color indexed="81"/>
            <rFont val="Tahoma"/>
            <family val="2"/>
          </rPr>
          <t>Becky Dzingeleski:</t>
        </r>
        <r>
          <rPr>
            <sz val="9"/>
            <color indexed="81"/>
            <rFont val="Tahoma"/>
            <family val="2"/>
          </rPr>
          <t xml:space="preserve">
Per FOD is a new Unit.  Contributions began in 2018</t>
        </r>
      </text>
    </comment>
    <comment ref="OJN19" authorId="0" shapeId="0" xr:uid="{9AAEACEF-2DF2-440B-840E-191A8A412CF3}">
      <text>
        <r>
          <rPr>
            <b/>
            <sz val="9"/>
            <color indexed="81"/>
            <rFont val="Tahoma"/>
            <family val="2"/>
          </rPr>
          <t>Becky Dzingeleski:</t>
        </r>
        <r>
          <rPr>
            <sz val="9"/>
            <color indexed="81"/>
            <rFont val="Tahoma"/>
            <family val="2"/>
          </rPr>
          <t xml:space="preserve">
Per FOD is a new Unit.  Contributions began in 2018</t>
        </r>
      </text>
    </comment>
    <comment ref="OJR19" authorId="0" shapeId="0" xr:uid="{28CF9CCA-89D3-4EC0-B86C-BF81856438F7}">
      <text>
        <r>
          <rPr>
            <b/>
            <sz val="9"/>
            <color indexed="81"/>
            <rFont val="Tahoma"/>
            <family val="2"/>
          </rPr>
          <t>Becky Dzingeleski:</t>
        </r>
        <r>
          <rPr>
            <sz val="9"/>
            <color indexed="81"/>
            <rFont val="Tahoma"/>
            <family val="2"/>
          </rPr>
          <t xml:space="preserve">
Per FOD is a new Unit.  Contributions began in 2018</t>
        </r>
      </text>
    </comment>
    <comment ref="OJV19" authorId="0" shapeId="0" xr:uid="{FF348905-E742-467B-A9B3-D23D17AC339B}">
      <text>
        <r>
          <rPr>
            <b/>
            <sz val="9"/>
            <color indexed="81"/>
            <rFont val="Tahoma"/>
            <family val="2"/>
          </rPr>
          <t>Becky Dzingeleski:</t>
        </r>
        <r>
          <rPr>
            <sz val="9"/>
            <color indexed="81"/>
            <rFont val="Tahoma"/>
            <family val="2"/>
          </rPr>
          <t xml:space="preserve">
Per FOD is a new Unit.  Contributions began in 2018</t>
        </r>
      </text>
    </comment>
    <comment ref="OJZ19" authorId="0" shapeId="0" xr:uid="{7C250B00-2077-4E17-92BA-821067F3A99E}">
      <text>
        <r>
          <rPr>
            <b/>
            <sz val="9"/>
            <color indexed="81"/>
            <rFont val="Tahoma"/>
            <family val="2"/>
          </rPr>
          <t>Becky Dzingeleski:</t>
        </r>
        <r>
          <rPr>
            <sz val="9"/>
            <color indexed="81"/>
            <rFont val="Tahoma"/>
            <family val="2"/>
          </rPr>
          <t xml:space="preserve">
Per FOD is a new Unit.  Contributions began in 2018</t>
        </r>
      </text>
    </comment>
    <comment ref="OKD19" authorId="0" shapeId="0" xr:uid="{A126FF93-44C6-4C84-8C29-73F100EB7D57}">
      <text>
        <r>
          <rPr>
            <b/>
            <sz val="9"/>
            <color indexed="81"/>
            <rFont val="Tahoma"/>
            <family val="2"/>
          </rPr>
          <t>Becky Dzingeleski:</t>
        </r>
        <r>
          <rPr>
            <sz val="9"/>
            <color indexed="81"/>
            <rFont val="Tahoma"/>
            <family val="2"/>
          </rPr>
          <t xml:space="preserve">
Per FOD is a new Unit.  Contributions began in 2018</t>
        </r>
      </text>
    </comment>
    <comment ref="OKH19" authorId="0" shapeId="0" xr:uid="{A2CE4827-13BF-475B-907B-ADF290132AB3}">
      <text>
        <r>
          <rPr>
            <b/>
            <sz val="9"/>
            <color indexed="81"/>
            <rFont val="Tahoma"/>
            <family val="2"/>
          </rPr>
          <t>Becky Dzingeleski:</t>
        </r>
        <r>
          <rPr>
            <sz val="9"/>
            <color indexed="81"/>
            <rFont val="Tahoma"/>
            <family val="2"/>
          </rPr>
          <t xml:space="preserve">
Per FOD is a new Unit.  Contributions began in 2018</t>
        </r>
      </text>
    </comment>
    <comment ref="OKL19" authorId="0" shapeId="0" xr:uid="{E56C4EDF-19C7-4E3B-A825-2A2A86A70379}">
      <text>
        <r>
          <rPr>
            <b/>
            <sz val="9"/>
            <color indexed="81"/>
            <rFont val="Tahoma"/>
            <family val="2"/>
          </rPr>
          <t>Becky Dzingeleski:</t>
        </r>
        <r>
          <rPr>
            <sz val="9"/>
            <color indexed="81"/>
            <rFont val="Tahoma"/>
            <family val="2"/>
          </rPr>
          <t xml:space="preserve">
Per FOD is a new Unit.  Contributions began in 2018</t>
        </r>
      </text>
    </comment>
    <comment ref="OKP19" authorId="0" shapeId="0" xr:uid="{525788A5-6986-4EC0-B4BE-6324E3F2BC6D}">
      <text>
        <r>
          <rPr>
            <b/>
            <sz val="9"/>
            <color indexed="81"/>
            <rFont val="Tahoma"/>
            <family val="2"/>
          </rPr>
          <t>Becky Dzingeleski:</t>
        </r>
        <r>
          <rPr>
            <sz val="9"/>
            <color indexed="81"/>
            <rFont val="Tahoma"/>
            <family val="2"/>
          </rPr>
          <t xml:space="preserve">
Per FOD is a new Unit.  Contributions began in 2018</t>
        </r>
      </text>
    </comment>
    <comment ref="OKT19" authorId="0" shapeId="0" xr:uid="{93961D3A-F509-4AA6-A361-0DEE37707D6A}">
      <text>
        <r>
          <rPr>
            <b/>
            <sz val="9"/>
            <color indexed="81"/>
            <rFont val="Tahoma"/>
            <family val="2"/>
          </rPr>
          <t>Becky Dzingeleski:</t>
        </r>
        <r>
          <rPr>
            <sz val="9"/>
            <color indexed="81"/>
            <rFont val="Tahoma"/>
            <family val="2"/>
          </rPr>
          <t xml:space="preserve">
Per FOD is a new Unit.  Contributions began in 2018</t>
        </r>
      </text>
    </comment>
    <comment ref="OKX19" authorId="0" shapeId="0" xr:uid="{48D29F57-FD72-4DD7-8E0A-53E17DD522C7}">
      <text>
        <r>
          <rPr>
            <b/>
            <sz val="9"/>
            <color indexed="81"/>
            <rFont val="Tahoma"/>
            <family val="2"/>
          </rPr>
          <t>Becky Dzingeleski:</t>
        </r>
        <r>
          <rPr>
            <sz val="9"/>
            <color indexed="81"/>
            <rFont val="Tahoma"/>
            <family val="2"/>
          </rPr>
          <t xml:space="preserve">
Per FOD is a new Unit.  Contributions began in 2018</t>
        </r>
      </text>
    </comment>
    <comment ref="OLB19" authorId="0" shapeId="0" xr:uid="{02AC6A73-49ED-49D1-B819-F9BF9482C494}">
      <text>
        <r>
          <rPr>
            <b/>
            <sz val="9"/>
            <color indexed="81"/>
            <rFont val="Tahoma"/>
            <family val="2"/>
          </rPr>
          <t>Becky Dzingeleski:</t>
        </r>
        <r>
          <rPr>
            <sz val="9"/>
            <color indexed="81"/>
            <rFont val="Tahoma"/>
            <family val="2"/>
          </rPr>
          <t xml:space="preserve">
Per FOD is a new Unit.  Contributions began in 2018</t>
        </r>
      </text>
    </comment>
    <comment ref="OLF19" authorId="0" shapeId="0" xr:uid="{0BE70F13-F036-4C2F-8210-827303E57BBC}">
      <text>
        <r>
          <rPr>
            <b/>
            <sz val="9"/>
            <color indexed="81"/>
            <rFont val="Tahoma"/>
            <family val="2"/>
          </rPr>
          <t>Becky Dzingeleski:</t>
        </r>
        <r>
          <rPr>
            <sz val="9"/>
            <color indexed="81"/>
            <rFont val="Tahoma"/>
            <family val="2"/>
          </rPr>
          <t xml:space="preserve">
Per FOD is a new Unit.  Contributions began in 2018</t>
        </r>
      </text>
    </comment>
    <comment ref="OLJ19" authorId="0" shapeId="0" xr:uid="{33C74778-9E46-43AF-9B34-967132860525}">
      <text>
        <r>
          <rPr>
            <b/>
            <sz val="9"/>
            <color indexed="81"/>
            <rFont val="Tahoma"/>
            <family val="2"/>
          </rPr>
          <t>Becky Dzingeleski:</t>
        </r>
        <r>
          <rPr>
            <sz val="9"/>
            <color indexed="81"/>
            <rFont val="Tahoma"/>
            <family val="2"/>
          </rPr>
          <t xml:space="preserve">
Per FOD is a new Unit.  Contributions began in 2018</t>
        </r>
      </text>
    </comment>
    <comment ref="OLN19" authorId="0" shapeId="0" xr:uid="{571BEAEB-270B-4B6F-8B67-61355AF1AFA8}">
      <text>
        <r>
          <rPr>
            <b/>
            <sz val="9"/>
            <color indexed="81"/>
            <rFont val="Tahoma"/>
            <family val="2"/>
          </rPr>
          <t>Becky Dzingeleski:</t>
        </r>
        <r>
          <rPr>
            <sz val="9"/>
            <color indexed="81"/>
            <rFont val="Tahoma"/>
            <family val="2"/>
          </rPr>
          <t xml:space="preserve">
Per FOD is a new Unit.  Contributions began in 2018</t>
        </r>
      </text>
    </comment>
    <comment ref="OLR19" authorId="0" shapeId="0" xr:uid="{4AE561E4-A4F0-46DE-8255-072F9D997311}">
      <text>
        <r>
          <rPr>
            <b/>
            <sz val="9"/>
            <color indexed="81"/>
            <rFont val="Tahoma"/>
            <family val="2"/>
          </rPr>
          <t>Becky Dzingeleski:</t>
        </r>
        <r>
          <rPr>
            <sz val="9"/>
            <color indexed="81"/>
            <rFont val="Tahoma"/>
            <family val="2"/>
          </rPr>
          <t xml:space="preserve">
Per FOD is a new Unit.  Contributions began in 2018</t>
        </r>
      </text>
    </comment>
    <comment ref="OLV19" authorId="0" shapeId="0" xr:uid="{DEC92749-3FDA-43C4-B128-9F778E73AD5F}">
      <text>
        <r>
          <rPr>
            <b/>
            <sz val="9"/>
            <color indexed="81"/>
            <rFont val="Tahoma"/>
            <family val="2"/>
          </rPr>
          <t>Becky Dzingeleski:</t>
        </r>
        <r>
          <rPr>
            <sz val="9"/>
            <color indexed="81"/>
            <rFont val="Tahoma"/>
            <family val="2"/>
          </rPr>
          <t xml:space="preserve">
Per FOD is a new Unit.  Contributions began in 2018</t>
        </r>
      </text>
    </comment>
    <comment ref="OLZ19" authorId="0" shapeId="0" xr:uid="{121067FB-2E28-4A81-B381-CC8F3DE0313B}">
      <text>
        <r>
          <rPr>
            <b/>
            <sz val="9"/>
            <color indexed="81"/>
            <rFont val="Tahoma"/>
            <family val="2"/>
          </rPr>
          <t>Becky Dzingeleski:</t>
        </r>
        <r>
          <rPr>
            <sz val="9"/>
            <color indexed="81"/>
            <rFont val="Tahoma"/>
            <family val="2"/>
          </rPr>
          <t xml:space="preserve">
Per FOD is a new Unit.  Contributions began in 2018</t>
        </r>
      </text>
    </comment>
    <comment ref="OMD19" authorId="0" shapeId="0" xr:uid="{E7062DD3-A9D5-4CE0-9CFE-B3348E61A4D6}">
      <text>
        <r>
          <rPr>
            <b/>
            <sz val="9"/>
            <color indexed="81"/>
            <rFont val="Tahoma"/>
            <family val="2"/>
          </rPr>
          <t>Becky Dzingeleski:</t>
        </r>
        <r>
          <rPr>
            <sz val="9"/>
            <color indexed="81"/>
            <rFont val="Tahoma"/>
            <family val="2"/>
          </rPr>
          <t xml:space="preserve">
Per FOD is a new Unit.  Contributions began in 2018</t>
        </r>
      </text>
    </comment>
    <comment ref="OMH19" authorId="0" shapeId="0" xr:uid="{C8959DA3-2F60-4AD8-A958-F9D023ADE557}">
      <text>
        <r>
          <rPr>
            <b/>
            <sz val="9"/>
            <color indexed="81"/>
            <rFont val="Tahoma"/>
            <family val="2"/>
          </rPr>
          <t>Becky Dzingeleski:</t>
        </r>
        <r>
          <rPr>
            <sz val="9"/>
            <color indexed="81"/>
            <rFont val="Tahoma"/>
            <family val="2"/>
          </rPr>
          <t xml:space="preserve">
Per FOD is a new Unit.  Contributions began in 2018</t>
        </r>
      </text>
    </comment>
    <comment ref="OML19" authorId="0" shapeId="0" xr:uid="{9D38425B-DAF5-45A8-9A04-DFC0CF42A038}">
      <text>
        <r>
          <rPr>
            <b/>
            <sz val="9"/>
            <color indexed="81"/>
            <rFont val="Tahoma"/>
            <family val="2"/>
          </rPr>
          <t>Becky Dzingeleski:</t>
        </r>
        <r>
          <rPr>
            <sz val="9"/>
            <color indexed="81"/>
            <rFont val="Tahoma"/>
            <family val="2"/>
          </rPr>
          <t xml:space="preserve">
Per FOD is a new Unit.  Contributions began in 2018</t>
        </r>
      </text>
    </comment>
    <comment ref="OMP19" authorId="0" shapeId="0" xr:uid="{4655247F-024F-4B67-9FD7-00219169AA0D}">
      <text>
        <r>
          <rPr>
            <b/>
            <sz val="9"/>
            <color indexed="81"/>
            <rFont val="Tahoma"/>
            <family val="2"/>
          </rPr>
          <t>Becky Dzingeleski:</t>
        </r>
        <r>
          <rPr>
            <sz val="9"/>
            <color indexed="81"/>
            <rFont val="Tahoma"/>
            <family val="2"/>
          </rPr>
          <t xml:space="preserve">
Per FOD is a new Unit.  Contributions began in 2018</t>
        </r>
      </text>
    </comment>
    <comment ref="OMT19" authorId="0" shapeId="0" xr:uid="{0ABE4429-B2A1-4C65-AF5A-B3CF722DB509}">
      <text>
        <r>
          <rPr>
            <b/>
            <sz val="9"/>
            <color indexed="81"/>
            <rFont val="Tahoma"/>
            <family val="2"/>
          </rPr>
          <t>Becky Dzingeleski:</t>
        </r>
        <r>
          <rPr>
            <sz val="9"/>
            <color indexed="81"/>
            <rFont val="Tahoma"/>
            <family val="2"/>
          </rPr>
          <t xml:space="preserve">
Per FOD is a new Unit.  Contributions began in 2018</t>
        </r>
      </text>
    </comment>
    <comment ref="OMX19" authorId="0" shapeId="0" xr:uid="{158E6506-4674-488B-B981-D6D5FE687D74}">
      <text>
        <r>
          <rPr>
            <b/>
            <sz val="9"/>
            <color indexed="81"/>
            <rFont val="Tahoma"/>
            <family val="2"/>
          </rPr>
          <t>Becky Dzingeleski:</t>
        </r>
        <r>
          <rPr>
            <sz val="9"/>
            <color indexed="81"/>
            <rFont val="Tahoma"/>
            <family val="2"/>
          </rPr>
          <t xml:space="preserve">
Per FOD is a new Unit.  Contributions began in 2018</t>
        </r>
      </text>
    </comment>
    <comment ref="ONB19" authorId="0" shapeId="0" xr:uid="{512B4BEC-564C-409B-BAFD-CA525D4D583F}">
      <text>
        <r>
          <rPr>
            <b/>
            <sz val="9"/>
            <color indexed="81"/>
            <rFont val="Tahoma"/>
            <family val="2"/>
          </rPr>
          <t>Becky Dzingeleski:</t>
        </r>
        <r>
          <rPr>
            <sz val="9"/>
            <color indexed="81"/>
            <rFont val="Tahoma"/>
            <family val="2"/>
          </rPr>
          <t xml:space="preserve">
Per FOD is a new Unit.  Contributions began in 2018</t>
        </r>
      </text>
    </comment>
    <comment ref="ONF19" authorId="0" shapeId="0" xr:uid="{A6CCF12A-AC03-4383-979A-C1A15E31B103}">
      <text>
        <r>
          <rPr>
            <b/>
            <sz val="9"/>
            <color indexed="81"/>
            <rFont val="Tahoma"/>
            <family val="2"/>
          </rPr>
          <t>Becky Dzingeleski:</t>
        </r>
        <r>
          <rPr>
            <sz val="9"/>
            <color indexed="81"/>
            <rFont val="Tahoma"/>
            <family val="2"/>
          </rPr>
          <t xml:space="preserve">
Per FOD is a new Unit.  Contributions began in 2018</t>
        </r>
      </text>
    </comment>
    <comment ref="ONJ19" authorId="0" shapeId="0" xr:uid="{CC4399C3-0DE3-4773-ACAC-2829782EBE36}">
      <text>
        <r>
          <rPr>
            <b/>
            <sz val="9"/>
            <color indexed="81"/>
            <rFont val="Tahoma"/>
            <family val="2"/>
          </rPr>
          <t>Becky Dzingeleski:</t>
        </r>
        <r>
          <rPr>
            <sz val="9"/>
            <color indexed="81"/>
            <rFont val="Tahoma"/>
            <family val="2"/>
          </rPr>
          <t xml:space="preserve">
Per FOD is a new Unit.  Contributions began in 2018</t>
        </r>
      </text>
    </comment>
    <comment ref="ONN19" authorId="0" shapeId="0" xr:uid="{FDBFBFDC-868D-4FE3-A39A-7A391EE9839C}">
      <text>
        <r>
          <rPr>
            <b/>
            <sz val="9"/>
            <color indexed="81"/>
            <rFont val="Tahoma"/>
            <family val="2"/>
          </rPr>
          <t>Becky Dzingeleski:</t>
        </r>
        <r>
          <rPr>
            <sz val="9"/>
            <color indexed="81"/>
            <rFont val="Tahoma"/>
            <family val="2"/>
          </rPr>
          <t xml:space="preserve">
Per FOD is a new Unit.  Contributions began in 2018</t>
        </r>
      </text>
    </comment>
    <comment ref="ONR19" authorId="0" shapeId="0" xr:uid="{81D1C9CF-C650-4B02-8F60-697AB2134D02}">
      <text>
        <r>
          <rPr>
            <b/>
            <sz val="9"/>
            <color indexed="81"/>
            <rFont val="Tahoma"/>
            <family val="2"/>
          </rPr>
          <t>Becky Dzingeleski:</t>
        </r>
        <r>
          <rPr>
            <sz val="9"/>
            <color indexed="81"/>
            <rFont val="Tahoma"/>
            <family val="2"/>
          </rPr>
          <t xml:space="preserve">
Per FOD is a new Unit.  Contributions began in 2018</t>
        </r>
      </text>
    </comment>
    <comment ref="ONV19" authorId="0" shapeId="0" xr:uid="{1D5B60E4-111A-480D-B0EF-5448D40AD75B}">
      <text>
        <r>
          <rPr>
            <b/>
            <sz val="9"/>
            <color indexed="81"/>
            <rFont val="Tahoma"/>
            <family val="2"/>
          </rPr>
          <t>Becky Dzingeleski:</t>
        </r>
        <r>
          <rPr>
            <sz val="9"/>
            <color indexed="81"/>
            <rFont val="Tahoma"/>
            <family val="2"/>
          </rPr>
          <t xml:space="preserve">
Per FOD is a new Unit.  Contributions began in 2018</t>
        </r>
      </text>
    </comment>
    <comment ref="ONZ19" authorId="0" shapeId="0" xr:uid="{54071D61-192F-4E52-B208-7425EC228E91}">
      <text>
        <r>
          <rPr>
            <b/>
            <sz val="9"/>
            <color indexed="81"/>
            <rFont val="Tahoma"/>
            <family val="2"/>
          </rPr>
          <t>Becky Dzingeleski:</t>
        </r>
        <r>
          <rPr>
            <sz val="9"/>
            <color indexed="81"/>
            <rFont val="Tahoma"/>
            <family val="2"/>
          </rPr>
          <t xml:space="preserve">
Per FOD is a new Unit.  Contributions began in 2018</t>
        </r>
      </text>
    </comment>
    <comment ref="OOD19" authorId="0" shapeId="0" xr:uid="{1024A91F-B42D-4F4F-AE02-CD90A21CD159}">
      <text>
        <r>
          <rPr>
            <b/>
            <sz val="9"/>
            <color indexed="81"/>
            <rFont val="Tahoma"/>
            <family val="2"/>
          </rPr>
          <t>Becky Dzingeleski:</t>
        </r>
        <r>
          <rPr>
            <sz val="9"/>
            <color indexed="81"/>
            <rFont val="Tahoma"/>
            <family val="2"/>
          </rPr>
          <t xml:space="preserve">
Per FOD is a new Unit.  Contributions began in 2018</t>
        </r>
      </text>
    </comment>
    <comment ref="OOH19" authorId="0" shapeId="0" xr:uid="{4A27A02B-A439-4BC8-94B3-8DA0968889E5}">
      <text>
        <r>
          <rPr>
            <b/>
            <sz val="9"/>
            <color indexed="81"/>
            <rFont val="Tahoma"/>
            <family val="2"/>
          </rPr>
          <t>Becky Dzingeleski:</t>
        </r>
        <r>
          <rPr>
            <sz val="9"/>
            <color indexed="81"/>
            <rFont val="Tahoma"/>
            <family val="2"/>
          </rPr>
          <t xml:space="preserve">
Per FOD is a new Unit.  Contributions began in 2018</t>
        </r>
      </text>
    </comment>
    <comment ref="OOL19" authorId="0" shapeId="0" xr:uid="{EB83D726-428C-4F96-AEC6-BE0B0B26D216}">
      <text>
        <r>
          <rPr>
            <b/>
            <sz val="9"/>
            <color indexed="81"/>
            <rFont val="Tahoma"/>
            <family val="2"/>
          </rPr>
          <t>Becky Dzingeleski:</t>
        </r>
        <r>
          <rPr>
            <sz val="9"/>
            <color indexed="81"/>
            <rFont val="Tahoma"/>
            <family val="2"/>
          </rPr>
          <t xml:space="preserve">
Per FOD is a new Unit.  Contributions began in 2018</t>
        </r>
      </text>
    </comment>
    <comment ref="OOP19" authorId="0" shapeId="0" xr:uid="{F2B090B2-47F2-483C-BC83-DB055EE8D2AF}">
      <text>
        <r>
          <rPr>
            <b/>
            <sz val="9"/>
            <color indexed="81"/>
            <rFont val="Tahoma"/>
            <family val="2"/>
          </rPr>
          <t>Becky Dzingeleski:</t>
        </r>
        <r>
          <rPr>
            <sz val="9"/>
            <color indexed="81"/>
            <rFont val="Tahoma"/>
            <family val="2"/>
          </rPr>
          <t xml:space="preserve">
Per FOD is a new Unit.  Contributions began in 2018</t>
        </r>
      </text>
    </comment>
    <comment ref="OOT19" authorId="0" shapeId="0" xr:uid="{87345214-02A7-4F6F-90BD-C8A7A43886B6}">
      <text>
        <r>
          <rPr>
            <b/>
            <sz val="9"/>
            <color indexed="81"/>
            <rFont val="Tahoma"/>
            <family val="2"/>
          </rPr>
          <t>Becky Dzingeleski:</t>
        </r>
        <r>
          <rPr>
            <sz val="9"/>
            <color indexed="81"/>
            <rFont val="Tahoma"/>
            <family val="2"/>
          </rPr>
          <t xml:space="preserve">
Per FOD is a new Unit.  Contributions began in 2018</t>
        </r>
      </text>
    </comment>
    <comment ref="OOX19" authorId="0" shapeId="0" xr:uid="{360CB93C-718B-4541-BF13-76F5377FB9B4}">
      <text>
        <r>
          <rPr>
            <b/>
            <sz val="9"/>
            <color indexed="81"/>
            <rFont val="Tahoma"/>
            <family val="2"/>
          </rPr>
          <t>Becky Dzingeleski:</t>
        </r>
        <r>
          <rPr>
            <sz val="9"/>
            <color indexed="81"/>
            <rFont val="Tahoma"/>
            <family val="2"/>
          </rPr>
          <t xml:space="preserve">
Per FOD is a new Unit.  Contributions began in 2018</t>
        </r>
      </text>
    </comment>
    <comment ref="OPB19" authorId="0" shapeId="0" xr:uid="{8399D155-8BAC-4798-8899-51BDFA93775A}">
      <text>
        <r>
          <rPr>
            <b/>
            <sz val="9"/>
            <color indexed="81"/>
            <rFont val="Tahoma"/>
            <family val="2"/>
          </rPr>
          <t>Becky Dzingeleski:</t>
        </r>
        <r>
          <rPr>
            <sz val="9"/>
            <color indexed="81"/>
            <rFont val="Tahoma"/>
            <family val="2"/>
          </rPr>
          <t xml:space="preserve">
Per FOD is a new Unit.  Contributions began in 2018</t>
        </r>
      </text>
    </comment>
    <comment ref="OPF19" authorId="0" shapeId="0" xr:uid="{848D517B-1A55-41F8-A952-7F30B06C2DD6}">
      <text>
        <r>
          <rPr>
            <b/>
            <sz val="9"/>
            <color indexed="81"/>
            <rFont val="Tahoma"/>
            <family val="2"/>
          </rPr>
          <t>Becky Dzingeleski:</t>
        </r>
        <r>
          <rPr>
            <sz val="9"/>
            <color indexed="81"/>
            <rFont val="Tahoma"/>
            <family val="2"/>
          </rPr>
          <t xml:space="preserve">
Per FOD is a new Unit.  Contributions began in 2018</t>
        </r>
      </text>
    </comment>
    <comment ref="OPJ19" authorId="0" shapeId="0" xr:uid="{0F51F699-5D47-4702-ABD1-3B6F893FA98B}">
      <text>
        <r>
          <rPr>
            <b/>
            <sz val="9"/>
            <color indexed="81"/>
            <rFont val="Tahoma"/>
            <family val="2"/>
          </rPr>
          <t>Becky Dzingeleski:</t>
        </r>
        <r>
          <rPr>
            <sz val="9"/>
            <color indexed="81"/>
            <rFont val="Tahoma"/>
            <family val="2"/>
          </rPr>
          <t xml:space="preserve">
Per FOD is a new Unit.  Contributions began in 2018</t>
        </r>
      </text>
    </comment>
    <comment ref="OPN19" authorId="0" shapeId="0" xr:uid="{8EC41EF4-C550-4A4B-A762-4D4280405CF1}">
      <text>
        <r>
          <rPr>
            <b/>
            <sz val="9"/>
            <color indexed="81"/>
            <rFont val="Tahoma"/>
            <family val="2"/>
          </rPr>
          <t>Becky Dzingeleski:</t>
        </r>
        <r>
          <rPr>
            <sz val="9"/>
            <color indexed="81"/>
            <rFont val="Tahoma"/>
            <family val="2"/>
          </rPr>
          <t xml:space="preserve">
Per FOD is a new Unit.  Contributions began in 2018</t>
        </r>
      </text>
    </comment>
    <comment ref="OPR19" authorId="0" shapeId="0" xr:uid="{6CD7AB2E-165E-48C8-B0D2-D9347A03DF25}">
      <text>
        <r>
          <rPr>
            <b/>
            <sz val="9"/>
            <color indexed="81"/>
            <rFont val="Tahoma"/>
            <family val="2"/>
          </rPr>
          <t>Becky Dzingeleski:</t>
        </r>
        <r>
          <rPr>
            <sz val="9"/>
            <color indexed="81"/>
            <rFont val="Tahoma"/>
            <family val="2"/>
          </rPr>
          <t xml:space="preserve">
Per FOD is a new Unit.  Contributions began in 2018</t>
        </r>
      </text>
    </comment>
    <comment ref="OPV19" authorId="0" shapeId="0" xr:uid="{8B87A12A-3E4F-4ED5-A022-E6F5F0F8C2D3}">
      <text>
        <r>
          <rPr>
            <b/>
            <sz val="9"/>
            <color indexed="81"/>
            <rFont val="Tahoma"/>
            <family val="2"/>
          </rPr>
          <t>Becky Dzingeleski:</t>
        </r>
        <r>
          <rPr>
            <sz val="9"/>
            <color indexed="81"/>
            <rFont val="Tahoma"/>
            <family val="2"/>
          </rPr>
          <t xml:space="preserve">
Per FOD is a new Unit.  Contributions began in 2018</t>
        </r>
      </text>
    </comment>
    <comment ref="OPZ19" authorId="0" shapeId="0" xr:uid="{993957D2-6CC9-4B90-A1B7-57A64BDB2FC5}">
      <text>
        <r>
          <rPr>
            <b/>
            <sz val="9"/>
            <color indexed="81"/>
            <rFont val="Tahoma"/>
            <family val="2"/>
          </rPr>
          <t>Becky Dzingeleski:</t>
        </r>
        <r>
          <rPr>
            <sz val="9"/>
            <color indexed="81"/>
            <rFont val="Tahoma"/>
            <family val="2"/>
          </rPr>
          <t xml:space="preserve">
Per FOD is a new Unit.  Contributions began in 2018</t>
        </r>
      </text>
    </comment>
    <comment ref="OQD19" authorId="0" shapeId="0" xr:uid="{7AB6EEA7-3446-4058-A73D-B058B1FB64F4}">
      <text>
        <r>
          <rPr>
            <b/>
            <sz val="9"/>
            <color indexed="81"/>
            <rFont val="Tahoma"/>
            <family val="2"/>
          </rPr>
          <t>Becky Dzingeleski:</t>
        </r>
        <r>
          <rPr>
            <sz val="9"/>
            <color indexed="81"/>
            <rFont val="Tahoma"/>
            <family val="2"/>
          </rPr>
          <t xml:space="preserve">
Per FOD is a new Unit.  Contributions began in 2018</t>
        </r>
      </text>
    </comment>
    <comment ref="OQH19" authorId="0" shapeId="0" xr:uid="{99042D4D-3AC2-4AA7-83FD-7D60F575E30A}">
      <text>
        <r>
          <rPr>
            <b/>
            <sz val="9"/>
            <color indexed="81"/>
            <rFont val="Tahoma"/>
            <family val="2"/>
          </rPr>
          <t>Becky Dzingeleski:</t>
        </r>
        <r>
          <rPr>
            <sz val="9"/>
            <color indexed="81"/>
            <rFont val="Tahoma"/>
            <family val="2"/>
          </rPr>
          <t xml:space="preserve">
Per FOD is a new Unit.  Contributions began in 2018</t>
        </r>
      </text>
    </comment>
    <comment ref="OQL19" authorId="0" shapeId="0" xr:uid="{C093C1C1-6C29-417B-840F-3BED60CC394E}">
      <text>
        <r>
          <rPr>
            <b/>
            <sz val="9"/>
            <color indexed="81"/>
            <rFont val="Tahoma"/>
            <family val="2"/>
          </rPr>
          <t>Becky Dzingeleski:</t>
        </r>
        <r>
          <rPr>
            <sz val="9"/>
            <color indexed="81"/>
            <rFont val="Tahoma"/>
            <family val="2"/>
          </rPr>
          <t xml:space="preserve">
Per FOD is a new Unit.  Contributions began in 2018</t>
        </r>
      </text>
    </comment>
    <comment ref="OQP19" authorId="0" shapeId="0" xr:uid="{4FF05B59-9301-411A-A7F7-BD10299AAE15}">
      <text>
        <r>
          <rPr>
            <b/>
            <sz val="9"/>
            <color indexed="81"/>
            <rFont val="Tahoma"/>
            <family val="2"/>
          </rPr>
          <t>Becky Dzingeleski:</t>
        </r>
        <r>
          <rPr>
            <sz val="9"/>
            <color indexed="81"/>
            <rFont val="Tahoma"/>
            <family val="2"/>
          </rPr>
          <t xml:space="preserve">
Per FOD is a new Unit.  Contributions began in 2018</t>
        </r>
      </text>
    </comment>
    <comment ref="OQT19" authorId="0" shapeId="0" xr:uid="{D65EB23D-B8B7-4E65-B15E-6797F5D90013}">
      <text>
        <r>
          <rPr>
            <b/>
            <sz val="9"/>
            <color indexed="81"/>
            <rFont val="Tahoma"/>
            <family val="2"/>
          </rPr>
          <t>Becky Dzingeleski:</t>
        </r>
        <r>
          <rPr>
            <sz val="9"/>
            <color indexed="81"/>
            <rFont val="Tahoma"/>
            <family val="2"/>
          </rPr>
          <t xml:space="preserve">
Per FOD is a new Unit.  Contributions began in 2018</t>
        </r>
      </text>
    </comment>
    <comment ref="OQX19" authorId="0" shapeId="0" xr:uid="{5327442C-8943-41E7-AB4F-6048C72021C3}">
      <text>
        <r>
          <rPr>
            <b/>
            <sz val="9"/>
            <color indexed="81"/>
            <rFont val="Tahoma"/>
            <family val="2"/>
          </rPr>
          <t>Becky Dzingeleski:</t>
        </r>
        <r>
          <rPr>
            <sz val="9"/>
            <color indexed="81"/>
            <rFont val="Tahoma"/>
            <family val="2"/>
          </rPr>
          <t xml:space="preserve">
Per FOD is a new Unit.  Contributions began in 2018</t>
        </r>
      </text>
    </comment>
    <comment ref="ORB19" authorId="0" shapeId="0" xr:uid="{0C5CED37-0BDD-4A13-9D40-749B31E116D9}">
      <text>
        <r>
          <rPr>
            <b/>
            <sz val="9"/>
            <color indexed="81"/>
            <rFont val="Tahoma"/>
            <family val="2"/>
          </rPr>
          <t>Becky Dzingeleski:</t>
        </r>
        <r>
          <rPr>
            <sz val="9"/>
            <color indexed="81"/>
            <rFont val="Tahoma"/>
            <family val="2"/>
          </rPr>
          <t xml:space="preserve">
Per FOD is a new Unit.  Contributions began in 2018</t>
        </r>
      </text>
    </comment>
    <comment ref="ORF19" authorId="0" shapeId="0" xr:uid="{10433252-B34E-4C91-B744-72EDA84AFD0C}">
      <text>
        <r>
          <rPr>
            <b/>
            <sz val="9"/>
            <color indexed="81"/>
            <rFont val="Tahoma"/>
            <family val="2"/>
          </rPr>
          <t>Becky Dzingeleski:</t>
        </r>
        <r>
          <rPr>
            <sz val="9"/>
            <color indexed="81"/>
            <rFont val="Tahoma"/>
            <family val="2"/>
          </rPr>
          <t xml:space="preserve">
Per FOD is a new Unit.  Contributions began in 2018</t>
        </r>
      </text>
    </comment>
    <comment ref="ORJ19" authorId="0" shapeId="0" xr:uid="{564D56E1-84C5-466E-93BD-001683029728}">
      <text>
        <r>
          <rPr>
            <b/>
            <sz val="9"/>
            <color indexed="81"/>
            <rFont val="Tahoma"/>
            <family val="2"/>
          </rPr>
          <t>Becky Dzingeleski:</t>
        </r>
        <r>
          <rPr>
            <sz val="9"/>
            <color indexed="81"/>
            <rFont val="Tahoma"/>
            <family val="2"/>
          </rPr>
          <t xml:space="preserve">
Per FOD is a new Unit.  Contributions began in 2018</t>
        </r>
      </text>
    </comment>
    <comment ref="ORN19" authorId="0" shapeId="0" xr:uid="{C283D315-0567-4697-9A55-9C3C2CC647EF}">
      <text>
        <r>
          <rPr>
            <b/>
            <sz val="9"/>
            <color indexed="81"/>
            <rFont val="Tahoma"/>
            <family val="2"/>
          </rPr>
          <t>Becky Dzingeleski:</t>
        </r>
        <r>
          <rPr>
            <sz val="9"/>
            <color indexed="81"/>
            <rFont val="Tahoma"/>
            <family val="2"/>
          </rPr>
          <t xml:space="preserve">
Per FOD is a new Unit.  Contributions began in 2018</t>
        </r>
      </text>
    </comment>
    <comment ref="ORR19" authorId="0" shapeId="0" xr:uid="{B89DA0D3-3F71-4044-A21F-F7422E938454}">
      <text>
        <r>
          <rPr>
            <b/>
            <sz val="9"/>
            <color indexed="81"/>
            <rFont val="Tahoma"/>
            <family val="2"/>
          </rPr>
          <t>Becky Dzingeleski:</t>
        </r>
        <r>
          <rPr>
            <sz val="9"/>
            <color indexed="81"/>
            <rFont val="Tahoma"/>
            <family val="2"/>
          </rPr>
          <t xml:space="preserve">
Per FOD is a new Unit.  Contributions began in 2018</t>
        </r>
      </text>
    </comment>
    <comment ref="ORV19" authorId="0" shapeId="0" xr:uid="{7A26668D-D878-4B49-9913-C749F972E7C5}">
      <text>
        <r>
          <rPr>
            <b/>
            <sz val="9"/>
            <color indexed="81"/>
            <rFont val="Tahoma"/>
            <family val="2"/>
          </rPr>
          <t>Becky Dzingeleski:</t>
        </r>
        <r>
          <rPr>
            <sz val="9"/>
            <color indexed="81"/>
            <rFont val="Tahoma"/>
            <family val="2"/>
          </rPr>
          <t xml:space="preserve">
Per FOD is a new Unit.  Contributions began in 2018</t>
        </r>
      </text>
    </comment>
    <comment ref="ORZ19" authorId="0" shapeId="0" xr:uid="{4EBCE1CA-9DEA-46D5-9B7E-EEDF4440783E}">
      <text>
        <r>
          <rPr>
            <b/>
            <sz val="9"/>
            <color indexed="81"/>
            <rFont val="Tahoma"/>
            <family val="2"/>
          </rPr>
          <t>Becky Dzingeleski:</t>
        </r>
        <r>
          <rPr>
            <sz val="9"/>
            <color indexed="81"/>
            <rFont val="Tahoma"/>
            <family val="2"/>
          </rPr>
          <t xml:space="preserve">
Per FOD is a new Unit.  Contributions began in 2018</t>
        </r>
      </text>
    </comment>
    <comment ref="OSD19" authorId="0" shapeId="0" xr:uid="{B06B1D74-D453-4369-8144-840E805CBFA7}">
      <text>
        <r>
          <rPr>
            <b/>
            <sz val="9"/>
            <color indexed="81"/>
            <rFont val="Tahoma"/>
            <family val="2"/>
          </rPr>
          <t>Becky Dzingeleski:</t>
        </r>
        <r>
          <rPr>
            <sz val="9"/>
            <color indexed="81"/>
            <rFont val="Tahoma"/>
            <family val="2"/>
          </rPr>
          <t xml:space="preserve">
Per FOD is a new Unit.  Contributions began in 2018</t>
        </r>
      </text>
    </comment>
    <comment ref="OSH19" authorId="0" shapeId="0" xr:uid="{AD676594-A4B8-4081-9132-B2E8F2D51BEC}">
      <text>
        <r>
          <rPr>
            <b/>
            <sz val="9"/>
            <color indexed="81"/>
            <rFont val="Tahoma"/>
            <family val="2"/>
          </rPr>
          <t>Becky Dzingeleski:</t>
        </r>
        <r>
          <rPr>
            <sz val="9"/>
            <color indexed="81"/>
            <rFont val="Tahoma"/>
            <family val="2"/>
          </rPr>
          <t xml:space="preserve">
Per FOD is a new Unit.  Contributions began in 2018</t>
        </r>
      </text>
    </comment>
    <comment ref="OSL19" authorId="0" shapeId="0" xr:uid="{DAE7CFE0-4365-44A5-98AA-ACCACFADEFE9}">
      <text>
        <r>
          <rPr>
            <b/>
            <sz val="9"/>
            <color indexed="81"/>
            <rFont val="Tahoma"/>
            <family val="2"/>
          </rPr>
          <t>Becky Dzingeleski:</t>
        </r>
        <r>
          <rPr>
            <sz val="9"/>
            <color indexed="81"/>
            <rFont val="Tahoma"/>
            <family val="2"/>
          </rPr>
          <t xml:space="preserve">
Per FOD is a new Unit.  Contributions began in 2018</t>
        </r>
      </text>
    </comment>
    <comment ref="OSP19" authorId="0" shapeId="0" xr:uid="{3C491D0C-2459-44E3-ABD3-9CD7676BC7ED}">
      <text>
        <r>
          <rPr>
            <b/>
            <sz val="9"/>
            <color indexed="81"/>
            <rFont val="Tahoma"/>
            <family val="2"/>
          </rPr>
          <t>Becky Dzingeleski:</t>
        </r>
        <r>
          <rPr>
            <sz val="9"/>
            <color indexed="81"/>
            <rFont val="Tahoma"/>
            <family val="2"/>
          </rPr>
          <t xml:space="preserve">
Per FOD is a new Unit.  Contributions began in 2018</t>
        </r>
      </text>
    </comment>
    <comment ref="OST19" authorId="0" shapeId="0" xr:uid="{F46D54AB-D7D3-4504-AAE6-ECFC004D7295}">
      <text>
        <r>
          <rPr>
            <b/>
            <sz val="9"/>
            <color indexed="81"/>
            <rFont val="Tahoma"/>
            <family val="2"/>
          </rPr>
          <t>Becky Dzingeleski:</t>
        </r>
        <r>
          <rPr>
            <sz val="9"/>
            <color indexed="81"/>
            <rFont val="Tahoma"/>
            <family val="2"/>
          </rPr>
          <t xml:space="preserve">
Per FOD is a new Unit.  Contributions began in 2018</t>
        </r>
      </text>
    </comment>
    <comment ref="OSX19" authorId="0" shapeId="0" xr:uid="{524A027D-7FBF-4902-95E3-44046F8908C2}">
      <text>
        <r>
          <rPr>
            <b/>
            <sz val="9"/>
            <color indexed="81"/>
            <rFont val="Tahoma"/>
            <family val="2"/>
          </rPr>
          <t>Becky Dzingeleski:</t>
        </r>
        <r>
          <rPr>
            <sz val="9"/>
            <color indexed="81"/>
            <rFont val="Tahoma"/>
            <family val="2"/>
          </rPr>
          <t xml:space="preserve">
Per FOD is a new Unit.  Contributions began in 2018</t>
        </r>
      </text>
    </comment>
    <comment ref="OTB19" authorId="0" shapeId="0" xr:uid="{A258B454-0E7B-4A30-B11B-5E6132AB18E2}">
      <text>
        <r>
          <rPr>
            <b/>
            <sz val="9"/>
            <color indexed="81"/>
            <rFont val="Tahoma"/>
            <family val="2"/>
          </rPr>
          <t>Becky Dzingeleski:</t>
        </r>
        <r>
          <rPr>
            <sz val="9"/>
            <color indexed="81"/>
            <rFont val="Tahoma"/>
            <family val="2"/>
          </rPr>
          <t xml:space="preserve">
Per FOD is a new Unit.  Contributions began in 2018</t>
        </r>
      </text>
    </comment>
    <comment ref="OTF19" authorId="0" shapeId="0" xr:uid="{BC7BE572-87BD-480C-B870-2EBD5D68582D}">
      <text>
        <r>
          <rPr>
            <b/>
            <sz val="9"/>
            <color indexed="81"/>
            <rFont val="Tahoma"/>
            <family val="2"/>
          </rPr>
          <t>Becky Dzingeleski:</t>
        </r>
        <r>
          <rPr>
            <sz val="9"/>
            <color indexed="81"/>
            <rFont val="Tahoma"/>
            <family val="2"/>
          </rPr>
          <t xml:space="preserve">
Per FOD is a new Unit.  Contributions began in 2018</t>
        </r>
      </text>
    </comment>
    <comment ref="OTJ19" authorId="0" shapeId="0" xr:uid="{AF25DBE8-BCFD-4309-9C3B-2716526F3CF9}">
      <text>
        <r>
          <rPr>
            <b/>
            <sz val="9"/>
            <color indexed="81"/>
            <rFont val="Tahoma"/>
            <family val="2"/>
          </rPr>
          <t>Becky Dzingeleski:</t>
        </r>
        <r>
          <rPr>
            <sz val="9"/>
            <color indexed="81"/>
            <rFont val="Tahoma"/>
            <family val="2"/>
          </rPr>
          <t xml:space="preserve">
Per FOD is a new Unit.  Contributions began in 2018</t>
        </r>
      </text>
    </comment>
    <comment ref="OTN19" authorId="0" shapeId="0" xr:uid="{1759B4C8-F516-41A6-A9A1-7840134888BE}">
      <text>
        <r>
          <rPr>
            <b/>
            <sz val="9"/>
            <color indexed="81"/>
            <rFont val="Tahoma"/>
            <family val="2"/>
          </rPr>
          <t>Becky Dzingeleski:</t>
        </r>
        <r>
          <rPr>
            <sz val="9"/>
            <color indexed="81"/>
            <rFont val="Tahoma"/>
            <family val="2"/>
          </rPr>
          <t xml:space="preserve">
Per FOD is a new Unit.  Contributions began in 2018</t>
        </r>
      </text>
    </comment>
    <comment ref="OTR19" authorId="0" shapeId="0" xr:uid="{EA41C387-DA51-41AF-A650-D3F598F09AF6}">
      <text>
        <r>
          <rPr>
            <b/>
            <sz val="9"/>
            <color indexed="81"/>
            <rFont val="Tahoma"/>
            <family val="2"/>
          </rPr>
          <t>Becky Dzingeleski:</t>
        </r>
        <r>
          <rPr>
            <sz val="9"/>
            <color indexed="81"/>
            <rFont val="Tahoma"/>
            <family val="2"/>
          </rPr>
          <t xml:space="preserve">
Per FOD is a new Unit.  Contributions began in 2018</t>
        </r>
      </text>
    </comment>
    <comment ref="OTV19" authorId="0" shapeId="0" xr:uid="{15C4376C-C445-4844-95D4-F2D045DC8DBC}">
      <text>
        <r>
          <rPr>
            <b/>
            <sz val="9"/>
            <color indexed="81"/>
            <rFont val="Tahoma"/>
            <family val="2"/>
          </rPr>
          <t>Becky Dzingeleski:</t>
        </r>
        <r>
          <rPr>
            <sz val="9"/>
            <color indexed="81"/>
            <rFont val="Tahoma"/>
            <family val="2"/>
          </rPr>
          <t xml:space="preserve">
Per FOD is a new Unit.  Contributions began in 2018</t>
        </r>
      </text>
    </comment>
    <comment ref="OTZ19" authorId="0" shapeId="0" xr:uid="{92967CC4-4524-493E-B844-30083FF1097F}">
      <text>
        <r>
          <rPr>
            <b/>
            <sz val="9"/>
            <color indexed="81"/>
            <rFont val="Tahoma"/>
            <family val="2"/>
          </rPr>
          <t>Becky Dzingeleski:</t>
        </r>
        <r>
          <rPr>
            <sz val="9"/>
            <color indexed="81"/>
            <rFont val="Tahoma"/>
            <family val="2"/>
          </rPr>
          <t xml:space="preserve">
Per FOD is a new Unit.  Contributions began in 2018</t>
        </r>
      </text>
    </comment>
    <comment ref="OUD19" authorId="0" shapeId="0" xr:uid="{038212B7-7CB2-4335-831D-BBC47EC9FC91}">
      <text>
        <r>
          <rPr>
            <b/>
            <sz val="9"/>
            <color indexed="81"/>
            <rFont val="Tahoma"/>
            <family val="2"/>
          </rPr>
          <t>Becky Dzingeleski:</t>
        </r>
        <r>
          <rPr>
            <sz val="9"/>
            <color indexed="81"/>
            <rFont val="Tahoma"/>
            <family val="2"/>
          </rPr>
          <t xml:space="preserve">
Per FOD is a new Unit.  Contributions began in 2018</t>
        </r>
      </text>
    </comment>
    <comment ref="OUH19" authorId="0" shapeId="0" xr:uid="{40F3872F-3BB9-4738-9EA3-91302CF5EEF6}">
      <text>
        <r>
          <rPr>
            <b/>
            <sz val="9"/>
            <color indexed="81"/>
            <rFont val="Tahoma"/>
            <family val="2"/>
          </rPr>
          <t>Becky Dzingeleski:</t>
        </r>
        <r>
          <rPr>
            <sz val="9"/>
            <color indexed="81"/>
            <rFont val="Tahoma"/>
            <family val="2"/>
          </rPr>
          <t xml:space="preserve">
Per FOD is a new Unit.  Contributions began in 2018</t>
        </r>
      </text>
    </comment>
    <comment ref="OUL19" authorId="0" shapeId="0" xr:uid="{20A50750-5148-4AA6-9BBA-C209574464D3}">
      <text>
        <r>
          <rPr>
            <b/>
            <sz val="9"/>
            <color indexed="81"/>
            <rFont val="Tahoma"/>
            <family val="2"/>
          </rPr>
          <t>Becky Dzingeleski:</t>
        </r>
        <r>
          <rPr>
            <sz val="9"/>
            <color indexed="81"/>
            <rFont val="Tahoma"/>
            <family val="2"/>
          </rPr>
          <t xml:space="preserve">
Per FOD is a new Unit.  Contributions began in 2018</t>
        </r>
      </text>
    </comment>
    <comment ref="OUP19" authorId="0" shapeId="0" xr:uid="{DB493148-EEEA-4FA9-AB13-07C7D5684804}">
      <text>
        <r>
          <rPr>
            <b/>
            <sz val="9"/>
            <color indexed="81"/>
            <rFont val="Tahoma"/>
            <family val="2"/>
          </rPr>
          <t>Becky Dzingeleski:</t>
        </r>
        <r>
          <rPr>
            <sz val="9"/>
            <color indexed="81"/>
            <rFont val="Tahoma"/>
            <family val="2"/>
          </rPr>
          <t xml:space="preserve">
Per FOD is a new Unit.  Contributions began in 2018</t>
        </r>
      </text>
    </comment>
    <comment ref="OUT19" authorId="0" shapeId="0" xr:uid="{8E587756-1DEC-4F4D-8CEB-F988D66C7F7D}">
      <text>
        <r>
          <rPr>
            <b/>
            <sz val="9"/>
            <color indexed="81"/>
            <rFont val="Tahoma"/>
            <family val="2"/>
          </rPr>
          <t>Becky Dzingeleski:</t>
        </r>
        <r>
          <rPr>
            <sz val="9"/>
            <color indexed="81"/>
            <rFont val="Tahoma"/>
            <family val="2"/>
          </rPr>
          <t xml:space="preserve">
Per FOD is a new Unit.  Contributions began in 2018</t>
        </r>
      </text>
    </comment>
    <comment ref="OUX19" authorId="0" shapeId="0" xr:uid="{DF97746A-F1FB-44F9-8A6B-9C7349A8F3AA}">
      <text>
        <r>
          <rPr>
            <b/>
            <sz val="9"/>
            <color indexed="81"/>
            <rFont val="Tahoma"/>
            <family val="2"/>
          </rPr>
          <t>Becky Dzingeleski:</t>
        </r>
        <r>
          <rPr>
            <sz val="9"/>
            <color indexed="81"/>
            <rFont val="Tahoma"/>
            <family val="2"/>
          </rPr>
          <t xml:space="preserve">
Per FOD is a new Unit.  Contributions began in 2018</t>
        </r>
      </text>
    </comment>
    <comment ref="OVB19" authorId="0" shapeId="0" xr:uid="{CBCE2AAE-9547-4D6A-A495-85DAE41F7BD8}">
      <text>
        <r>
          <rPr>
            <b/>
            <sz val="9"/>
            <color indexed="81"/>
            <rFont val="Tahoma"/>
            <family val="2"/>
          </rPr>
          <t>Becky Dzingeleski:</t>
        </r>
        <r>
          <rPr>
            <sz val="9"/>
            <color indexed="81"/>
            <rFont val="Tahoma"/>
            <family val="2"/>
          </rPr>
          <t xml:space="preserve">
Per FOD is a new Unit.  Contributions began in 2018</t>
        </r>
      </text>
    </comment>
    <comment ref="OVF19" authorId="0" shapeId="0" xr:uid="{2A827219-CC8C-4C11-B5B6-FEA7C09C1056}">
      <text>
        <r>
          <rPr>
            <b/>
            <sz val="9"/>
            <color indexed="81"/>
            <rFont val="Tahoma"/>
            <family val="2"/>
          </rPr>
          <t>Becky Dzingeleski:</t>
        </r>
        <r>
          <rPr>
            <sz val="9"/>
            <color indexed="81"/>
            <rFont val="Tahoma"/>
            <family val="2"/>
          </rPr>
          <t xml:space="preserve">
Per FOD is a new Unit.  Contributions began in 2018</t>
        </r>
      </text>
    </comment>
    <comment ref="OVJ19" authorId="0" shapeId="0" xr:uid="{AFEDF380-A476-42D6-870F-DFC38DAA6894}">
      <text>
        <r>
          <rPr>
            <b/>
            <sz val="9"/>
            <color indexed="81"/>
            <rFont val="Tahoma"/>
            <family val="2"/>
          </rPr>
          <t>Becky Dzingeleski:</t>
        </r>
        <r>
          <rPr>
            <sz val="9"/>
            <color indexed="81"/>
            <rFont val="Tahoma"/>
            <family val="2"/>
          </rPr>
          <t xml:space="preserve">
Per FOD is a new Unit.  Contributions began in 2018</t>
        </r>
      </text>
    </comment>
    <comment ref="OVN19" authorId="0" shapeId="0" xr:uid="{606694E2-C5A0-4569-8E33-25A808384F01}">
      <text>
        <r>
          <rPr>
            <b/>
            <sz val="9"/>
            <color indexed="81"/>
            <rFont val="Tahoma"/>
            <family val="2"/>
          </rPr>
          <t>Becky Dzingeleski:</t>
        </r>
        <r>
          <rPr>
            <sz val="9"/>
            <color indexed="81"/>
            <rFont val="Tahoma"/>
            <family val="2"/>
          </rPr>
          <t xml:space="preserve">
Per FOD is a new Unit.  Contributions began in 2018</t>
        </r>
      </text>
    </comment>
    <comment ref="OVR19" authorId="0" shapeId="0" xr:uid="{4F619D01-82F9-4584-B0AD-6120B1746F39}">
      <text>
        <r>
          <rPr>
            <b/>
            <sz val="9"/>
            <color indexed="81"/>
            <rFont val="Tahoma"/>
            <family val="2"/>
          </rPr>
          <t>Becky Dzingeleski:</t>
        </r>
        <r>
          <rPr>
            <sz val="9"/>
            <color indexed="81"/>
            <rFont val="Tahoma"/>
            <family val="2"/>
          </rPr>
          <t xml:space="preserve">
Per FOD is a new Unit.  Contributions began in 2018</t>
        </r>
      </text>
    </comment>
    <comment ref="OVV19" authorId="0" shapeId="0" xr:uid="{ACC55B72-6864-40BE-B431-4FB179D5810E}">
      <text>
        <r>
          <rPr>
            <b/>
            <sz val="9"/>
            <color indexed="81"/>
            <rFont val="Tahoma"/>
            <family val="2"/>
          </rPr>
          <t>Becky Dzingeleski:</t>
        </r>
        <r>
          <rPr>
            <sz val="9"/>
            <color indexed="81"/>
            <rFont val="Tahoma"/>
            <family val="2"/>
          </rPr>
          <t xml:space="preserve">
Per FOD is a new Unit.  Contributions began in 2018</t>
        </r>
      </text>
    </comment>
    <comment ref="OVZ19" authorId="0" shapeId="0" xr:uid="{1D12D5DD-97D0-429C-AF3F-B00377CE43CE}">
      <text>
        <r>
          <rPr>
            <b/>
            <sz val="9"/>
            <color indexed="81"/>
            <rFont val="Tahoma"/>
            <family val="2"/>
          </rPr>
          <t>Becky Dzingeleski:</t>
        </r>
        <r>
          <rPr>
            <sz val="9"/>
            <color indexed="81"/>
            <rFont val="Tahoma"/>
            <family val="2"/>
          </rPr>
          <t xml:space="preserve">
Per FOD is a new Unit.  Contributions began in 2018</t>
        </r>
      </text>
    </comment>
    <comment ref="OWD19" authorId="0" shapeId="0" xr:uid="{F372F496-5A9C-43F7-BBC9-FA5911852945}">
      <text>
        <r>
          <rPr>
            <b/>
            <sz val="9"/>
            <color indexed="81"/>
            <rFont val="Tahoma"/>
            <family val="2"/>
          </rPr>
          <t>Becky Dzingeleski:</t>
        </r>
        <r>
          <rPr>
            <sz val="9"/>
            <color indexed="81"/>
            <rFont val="Tahoma"/>
            <family val="2"/>
          </rPr>
          <t xml:space="preserve">
Per FOD is a new Unit.  Contributions began in 2018</t>
        </r>
      </text>
    </comment>
    <comment ref="OWH19" authorId="0" shapeId="0" xr:uid="{B7A1DE6D-7E59-4ED3-A298-E32CC37C28E7}">
      <text>
        <r>
          <rPr>
            <b/>
            <sz val="9"/>
            <color indexed="81"/>
            <rFont val="Tahoma"/>
            <family val="2"/>
          </rPr>
          <t>Becky Dzingeleski:</t>
        </r>
        <r>
          <rPr>
            <sz val="9"/>
            <color indexed="81"/>
            <rFont val="Tahoma"/>
            <family val="2"/>
          </rPr>
          <t xml:space="preserve">
Per FOD is a new Unit.  Contributions began in 2018</t>
        </r>
      </text>
    </comment>
    <comment ref="OWL19" authorId="0" shapeId="0" xr:uid="{3C86B5EA-D703-4183-9519-61B1FB7DF093}">
      <text>
        <r>
          <rPr>
            <b/>
            <sz val="9"/>
            <color indexed="81"/>
            <rFont val="Tahoma"/>
            <family val="2"/>
          </rPr>
          <t>Becky Dzingeleski:</t>
        </r>
        <r>
          <rPr>
            <sz val="9"/>
            <color indexed="81"/>
            <rFont val="Tahoma"/>
            <family val="2"/>
          </rPr>
          <t xml:space="preserve">
Per FOD is a new Unit.  Contributions began in 2018</t>
        </r>
      </text>
    </comment>
    <comment ref="OWP19" authorId="0" shapeId="0" xr:uid="{E16C459F-1821-4175-B56C-756FF8CF9305}">
      <text>
        <r>
          <rPr>
            <b/>
            <sz val="9"/>
            <color indexed="81"/>
            <rFont val="Tahoma"/>
            <family val="2"/>
          </rPr>
          <t>Becky Dzingeleski:</t>
        </r>
        <r>
          <rPr>
            <sz val="9"/>
            <color indexed="81"/>
            <rFont val="Tahoma"/>
            <family val="2"/>
          </rPr>
          <t xml:space="preserve">
Per FOD is a new Unit.  Contributions began in 2018</t>
        </r>
      </text>
    </comment>
    <comment ref="OWT19" authorId="0" shapeId="0" xr:uid="{C045163F-3A15-4F93-85EB-B6A68B1B9F31}">
      <text>
        <r>
          <rPr>
            <b/>
            <sz val="9"/>
            <color indexed="81"/>
            <rFont val="Tahoma"/>
            <family val="2"/>
          </rPr>
          <t>Becky Dzingeleski:</t>
        </r>
        <r>
          <rPr>
            <sz val="9"/>
            <color indexed="81"/>
            <rFont val="Tahoma"/>
            <family val="2"/>
          </rPr>
          <t xml:space="preserve">
Per FOD is a new Unit.  Contributions began in 2018</t>
        </r>
      </text>
    </comment>
    <comment ref="OWX19" authorId="0" shapeId="0" xr:uid="{78C9D113-7723-4D09-BF0B-F8EC1E2D8DCA}">
      <text>
        <r>
          <rPr>
            <b/>
            <sz val="9"/>
            <color indexed="81"/>
            <rFont val="Tahoma"/>
            <family val="2"/>
          </rPr>
          <t>Becky Dzingeleski:</t>
        </r>
        <r>
          <rPr>
            <sz val="9"/>
            <color indexed="81"/>
            <rFont val="Tahoma"/>
            <family val="2"/>
          </rPr>
          <t xml:space="preserve">
Per FOD is a new Unit.  Contributions began in 2018</t>
        </r>
      </text>
    </comment>
    <comment ref="OXB19" authorId="0" shapeId="0" xr:uid="{F574ACD7-C101-4EDA-8F7A-D670AF229B72}">
      <text>
        <r>
          <rPr>
            <b/>
            <sz val="9"/>
            <color indexed="81"/>
            <rFont val="Tahoma"/>
            <family val="2"/>
          </rPr>
          <t>Becky Dzingeleski:</t>
        </r>
        <r>
          <rPr>
            <sz val="9"/>
            <color indexed="81"/>
            <rFont val="Tahoma"/>
            <family val="2"/>
          </rPr>
          <t xml:space="preserve">
Per FOD is a new Unit.  Contributions began in 2018</t>
        </r>
      </text>
    </comment>
    <comment ref="OXF19" authorId="0" shapeId="0" xr:uid="{B20C2EF8-4808-4923-858C-07EB7FA8D3D7}">
      <text>
        <r>
          <rPr>
            <b/>
            <sz val="9"/>
            <color indexed="81"/>
            <rFont val="Tahoma"/>
            <family val="2"/>
          </rPr>
          <t>Becky Dzingeleski:</t>
        </r>
        <r>
          <rPr>
            <sz val="9"/>
            <color indexed="81"/>
            <rFont val="Tahoma"/>
            <family val="2"/>
          </rPr>
          <t xml:space="preserve">
Per FOD is a new Unit.  Contributions began in 2018</t>
        </r>
      </text>
    </comment>
    <comment ref="OXJ19" authorId="0" shapeId="0" xr:uid="{3197D5DA-9FBC-4C42-94B0-26ACA621647A}">
      <text>
        <r>
          <rPr>
            <b/>
            <sz val="9"/>
            <color indexed="81"/>
            <rFont val="Tahoma"/>
            <family val="2"/>
          </rPr>
          <t>Becky Dzingeleski:</t>
        </r>
        <r>
          <rPr>
            <sz val="9"/>
            <color indexed="81"/>
            <rFont val="Tahoma"/>
            <family val="2"/>
          </rPr>
          <t xml:space="preserve">
Per FOD is a new Unit.  Contributions began in 2018</t>
        </r>
      </text>
    </comment>
    <comment ref="OXN19" authorId="0" shapeId="0" xr:uid="{9031B44E-B9EC-479D-9719-D353C84ECCB7}">
      <text>
        <r>
          <rPr>
            <b/>
            <sz val="9"/>
            <color indexed="81"/>
            <rFont val="Tahoma"/>
            <family val="2"/>
          </rPr>
          <t>Becky Dzingeleski:</t>
        </r>
        <r>
          <rPr>
            <sz val="9"/>
            <color indexed="81"/>
            <rFont val="Tahoma"/>
            <family val="2"/>
          </rPr>
          <t xml:space="preserve">
Per FOD is a new Unit.  Contributions began in 2018</t>
        </r>
      </text>
    </comment>
    <comment ref="OXR19" authorId="0" shapeId="0" xr:uid="{9C5A85FE-C871-4445-ADE8-DF9AB00733B9}">
      <text>
        <r>
          <rPr>
            <b/>
            <sz val="9"/>
            <color indexed="81"/>
            <rFont val="Tahoma"/>
            <family val="2"/>
          </rPr>
          <t>Becky Dzingeleski:</t>
        </r>
        <r>
          <rPr>
            <sz val="9"/>
            <color indexed="81"/>
            <rFont val="Tahoma"/>
            <family val="2"/>
          </rPr>
          <t xml:space="preserve">
Per FOD is a new Unit.  Contributions began in 2018</t>
        </r>
      </text>
    </comment>
    <comment ref="OXV19" authorId="0" shapeId="0" xr:uid="{53A0154F-E685-4BD1-990C-A0A512564E58}">
      <text>
        <r>
          <rPr>
            <b/>
            <sz val="9"/>
            <color indexed="81"/>
            <rFont val="Tahoma"/>
            <family val="2"/>
          </rPr>
          <t>Becky Dzingeleski:</t>
        </r>
        <r>
          <rPr>
            <sz val="9"/>
            <color indexed="81"/>
            <rFont val="Tahoma"/>
            <family val="2"/>
          </rPr>
          <t xml:space="preserve">
Per FOD is a new Unit.  Contributions began in 2018</t>
        </r>
      </text>
    </comment>
    <comment ref="OXZ19" authorId="0" shapeId="0" xr:uid="{FCA708E1-35A8-4612-8A6C-58E2936BAE88}">
      <text>
        <r>
          <rPr>
            <b/>
            <sz val="9"/>
            <color indexed="81"/>
            <rFont val="Tahoma"/>
            <family val="2"/>
          </rPr>
          <t>Becky Dzingeleski:</t>
        </r>
        <r>
          <rPr>
            <sz val="9"/>
            <color indexed="81"/>
            <rFont val="Tahoma"/>
            <family val="2"/>
          </rPr>
          <t xml:space="preserve">
Per FOD is a new Unit.  Contributions began in 2018</t>
        </r>
      </text>
    </comment>
    <comment ref="OYD19" authorId="0" shapeId="0" xr:uid="{DDBDC337-F273-4E3B-99B5-0D8CF5F37B77}">
      <text>
        <r>
          <rPr>
            <b/>
            <sz val="9"/>
            <color indexed="81"/>
            <rFont val="Tahoma"/>
            <family val="2"/>
          </rPr>
          <t>Becky Dzingeleski:</t>
        </r>
        <r>
          <rPr>
            <sz val="9"/>
            <color indexed="81"/>
            <rFont val="Tahoma"/>
            <family val="2"/>
          </rPr>
          <t xml:space="preserve">
Per FOD is a new Unit.  Contributions began in 2018</t>
        </r>
      </text>
    </comment>
    <comment ref="OYH19" authorId="0" shapeId="0" xr:uid="{1F8EE3B9-C5D4-4E03-AC4E-A2CEDF3F445A}">
      <text>
        <r>
          <rPr>
            <b/>
            <sz val="9"/>
            <color indexed="81"/>
            <rFont val="Tahoma"/>
            <family val="2"/>
          </rPr>
          <t>Becky Dzingeleski:</t>
        </r>
        <r>
          <rPr>
            <sz val="9"/>
            <color indexed="81"/>
            <rFont val="Tahoma"/>
            <family val="2"/>
          </rPr>
          <t xml:space="preserve">
Per FOD is a new Unit.  Contributions began in 2018</t>
        </r>
      </text>
    </comment>
    <comment ref="OYL19" authorId="0" shapeId="0" xr:uid="{08572A55-8D30-4B67-96E1-5C0A90B976F9}">
      <text>
        <r>
          <rPr>
            <b/>
            <sz val="9"/>
            <color indexed="81"/>
            <rFont val="Tahoma"/>
            <family val="2"/>
          </rPr>
          <t>Becky Dzingeleski:</t>
        </r>
        <r>
          <rPr>
            <sz val="9"/>
            <color indexed="81"/>
            <rFont val="Tahoma"/>
            <family val="2"/>
          </rPr>
          <t xml:space="preserve">
Per FOD is a new Unit.  Contributions began in 2018</t>
        </r>
      </text>
    </comment>
    <comment ref="OYP19" authorId="0" shapeId="0" xr:uid="{1C01EAA2-0283-4C34-8DC9-3CD2140A12D1}">
      <text>
        <r>
          <rPr>
            <b/>
            <sz val="9"/>
            <color indexed="81"/>
            <rFont val="Tahoma"/>
            <family val="2"/>
          </rPr>
          <t>Becky Dzingeleski:</t>
        </r>
        <r>
          <rPr>
            <sz val="9"/>
            <color indexed="81"/>
            <rFont val="Tahoma"/>
            <family val="2"/>
          </rPr>
          <t xml:space="preserve">
Per FOD is a new Unit.  Contributions began in 2018</t>
        </r>
      </text>
    </comment>
    <comment ref="OYT19" authorId="0" shapeId="0" xr:uid="{49192F95-86CC-4A92-BAB5-DD918A106108}">
      <text>
        <r>
          <rPr>
            <b/>
            <sz val="9"/>
            <color indexed="81"/>
            <rFont val="Tahoma"/>
            <family val="2"/>
          </rPr>
          <t>Becky Dzingeleski:</t>
        </r>
        <r>
          <rPr>
            <sz val="9"/>
            <color indexed="81"/>
            <rFont val="Tahoma"/>
            <family val="2"/>
          </rPr>
          <t xml:space="preserve">
Per FOD is a new Unit.  Contributions began in 2018</t>
        </r>
      </text>
    </comment>
    <comment ref="OYX19" authorId="0" shapeId="0" xr:uid="{2425A60C-B704-459D-98DA-CD619D1D1773}">
      <text>
        <r>
          <rPr>
            <b/>
            <sz val="9"/>
            <color indexed="81"/>
            <rFont val="Tahoma"/>
            <family val="2"/>
          </rPr>
          <t>Becky Dzingeleski:</t>
        </r>
        <r>
          <rPr>
            <sz val="9"/>
            <color indexed="81"/>
            <rFont val="Tahoma"/>
            <family val="2"/>
          </rPr>
          <t xml:space="preserve">
Per FOD is a new Unit.  Contributions began in 2018</t>
        </r>
      </text>
    </comment>
    <comment ref="OZB19" authorId="0" shapeId="0" xr:uid="{8FBFA1BC-5DAD-4998-94DC-2DB3D9562FBC}">
      <text>
        <r>
          <rPr>
            <b/>
            <sz val="9"/>
            <color indexed="81"/>
            <rFont val="Tahoma"/>
            <family val="2"/>
          </rPr>
          <t>Becky Dzingeleski:</t>
        </r>
        <r>
          <rPr>
            <sz val="9"/>
            <color indexed="81"/>
            <rFont val="Tahoma"/>
            <family val="2"/>
          </rPr>
          <t xml:space="preserve">
Per FOD is a new Unit.  Contributions began in 2018</t>
        </r>
      </text>
    </comment>
    <comment ref="OZF19" authorId="0" shapeId="0" xr:uid="{6072F43F-18DC-423F-B07F-8DBF4EBCED0C}">
      <text>
        <r>
          <rPr>
            <b/>
            <sz val="9"/>
            <color indexed="81"/>
            <rFont val="Tahoma"/>
            <family val="2"/>
          </rPr>
          <t>Becky Dzingeleski:</t>
        </r>
        <r>
          <rPr>
            <sz val="9"/>
            <color indexed="81"/>
            <rFont val="Tahoma"/>
            <family val="2"/>
          </rPr>
          <t xml:space="preserve">
Per FOD is a new Unit.  Contributions began in 2018</t>
        </r>
      </text>
    </comment>
    <comment ref="OZJ19" authorId="0" shapeId="0" xr:uid="{323F7019-0803-4BA7-A6FF-7C38238B6E74}">
      <text>
        <r>
          <rPr>
            <b/>
            <sz val="9"/>
            <color indexed="81"/>
            <rFont val="Tahoma"/>
            <family val="2"/>
          </rPr>
          <t>Becky Dzingeleski:</t>
        </r>
        <r>
          <rPr>
            <sz val="9"/>
            <color indexed="81"/>
            <rFont val="Tahoma"/>
            <family val="2"/>
          </rPr>
          <t xml:space="preserve">
Per FOD is a new Unit.  Contributions began in 2018</t>
        </r>
      </text>
    </comment>
    <comment ref="OZN19" authorId="0" shapeId="0" xr:uid="{D7FAA35C-415C-4FEE-B29C-ED26BC1E123A}">
      <text>
        <r>
          <rPr>
            <b/>
            <sz val="9"/>
            <color indexed="81"/>
            <rFont val="Tahoma"/>
            <family val="2"/>
          </rPr>
          <t>Becky Dzingeleski:</t>
        </r>
        <r>
          <rPr>
            <sz val="9"/>
            <color indexed="81"/>
            <rFont val="Tahoma"/>
            <family val="2"/>
          </rPr>
          <t xml:space="preserve">
Per FOD is a new Unit.  Contributions began in 2018</t>
        </r>
      </text>
    </comment>
    <comment ref="OZR19" authorId="0" shapeId="0" xr:uid="{91927B3E-995B-4FFB-979E-12DF561C3644}">
      <text>
        <r>
          <rPr>
            <b/>
            <sz val="9"/>
            <color indexed="81"/>
            <rFont val="Tahoma"/>
            <family val="2"/>
          </rPr>
          <t>Becky Dzingeleski:</t>
        </r>
        <r>
          <rPr>
            <sz val="9"/>
            <color indexed="81"/>
            <rFont val="Tahoma"/>
            <family val="2"/>
          </rPr>
          <t xml:space="preserve">
Per FOD is a new Unit.  Contributions began in 2018</t>
        </r>
      </text>
    </comment>
    <comment ref="OZV19" authorId="0" shapeId="0" xr:uid="{0C99A27C-FB18-4052-8371-AE1F3AC27FB2}">
      <text>
        <r>
          <rPr>
            <b/>
            <sz val="9"/>
            <color indexed="81"/>
            <rFont val="Tahoma"/>
            <family val="2"/>
          </rPr>
          <t>Becky Dzingeleski:</t>
        </r>
        <r>
          <rPr>
            <sz val="9"/>
            <color indexed="81"/>
            <rFont val="Tahoma"/>
            <family val="2"/>
          </rPr>
          <t xml:space="preserve">
Per FOD is a new Unit.  Contributions began in 2018</t>
        </r>
      </text>
    </comment>
    <comment ref="OZZ19" authorId="0" shapeId="0" xr:uid="{ECEB7F83-4EA6-4754-9503-D1C491596822}">
      <text>
        <r>
          <rPr>
            <b/>
            <sz val="9"/>
            <color indexed="81"/>
            <rFont val="Tahoma"/>
            <family val="2"/>
          </rPr>
          <t>Becky Dzingeleski:</t>
        </r>
        <r>
          <rPr>
            <sz val="9"/>
            <color indexed="81"/>
            <rFont val="Tahoma"/>
            <family val="2"/>
          </rPr>
          <t xml:space="preserve">
Per FOD is a new Unit.  Contributions began in 2018</t>
        </r>
      </text>
    </comment>
    <comment ref="PAD19" authorId="0" shapeId="0" xr:uid="{9C2B021C-FFFB-4987-9CF4-3F570C5547A7}">
      <text>
        <r>
          <rPr>
            <b/>
            <sz val="9"/>
            <color indexed="81"/>
            <rFont val="Tahoma"/>
            <family val="2"/>
          </rPr>
          <t>Becky Dzingeleski:</t>
        </r>
        <r>
          <rPr>
            <sz val="9"/>
            <color indexed="81"/>
            <rFont val="Tahoma"/>
            <family val="2"/>
          </rPr>
          <t xml:space="preserve">
Per FOD is a new Unit.  Contributions began in 2018</t>
        </r>
      </text>
    </comment>
    <comment ref="PAH19" authorId="0" shapeId="0" xr:uid="{37AFF8FD-2CB9-4163-B20E-366A7C0468F5}">
      <text>
        <r>
          <rPr>
            <b/>
            <sz val="9"/>
            <color indexed="81"/>
            <rFont val="Tahoma"/>
            <family val="2"/>
          </rPr>
          <t>Becky Dzingeleski:</t>
        </r>
        <r>
          <rPr>
            <sz val="9"/>
            <color indexed="81"/>
            <rFont val="Tahoma"/>
            <family val="2"/>
          </rPr>
          <t xml:space="preserve">
Per FOD is a new Unit.  Contributions began in 2018</t>
        </r>
      </text>
    </comment>
    <comment ref="PAL19" authorId="0" shapeId="0" xr:uid="{A0D183E8-651F-4F6A-B0E5-47A62B5BA2FE}">
      <text>
        <r>
          <rPr>
            <b/>
            <sz val="9"/>
            <color indexed="81"/>
            <rFont val="Tahoma"/>
            <family val="2"/>
          </rPr>
          <t>Becky Dzingeleski:</t>
        </r>
        <r>
          <rPr>
            <sz val="9"/>
            <color indexed="81"/>
            <rFont val="Tahoma"/>
            <family val="2"/>
          </rPr>
          <t xml:space="preserve">
Per FOD is a new Unit.  Contributions began in 2018</t>
        </r>
      </text>
    </comment>
    <comment ref="PAP19" authorId="0" shapeId="0" xr:uid="{2EA16FF6-FD0E-4F94-9ADA-A98EB3B50B6E}">
      <text>
        <r>
          <rPr>
            <b/>
            <sz val="9"/>
            <color indexed="81"/>
            <rFont val="Tahoma"/>
            <family val="2"/>
          </rPr>
          <t>Becky Dzingeleski:</t>
        </r>
        <r>
          <rPr>
            <sz val="9"/>
            <color indexed="81"/>
            <rFont val="Tahoma"/>
            <family val="2"/>
          </rPr>
          <t xml:space="preserve">
Per FOD is a new Unit.  Contributions began in 2018</t>
        </r>
      </text>
    </comment>
    <comment ref="PAT19" authorId="0" shapeId="0" xr:uid="{A507D79E-EEE9-459A-A6A8-7D6D6BFE1AE5}">
      <text>
        <r>
          <rPr>
            <b/>
            <sz val="9"/>
            <color indexed="81"/>
            <rFont val="Tahoma"/>
            <family val="2"/>
          </rPr>
          <t>Becky Dzingeleski:</t>
        </r>
        <r>
          <rPr>
            <sz val="9"/>
            <color indexed="81"/>
            <rFont val="Tahoma"/>
            <family val="2"/>
          </rPr>
          <t xml:space="preserve">
Per FOD is a new Unit.  Contributions began in 2018</t>
        </r>
      </text>
    </comment>
    <comment ref="PAX19" authorId="0" shapeId="0" xr:uid="{891E2965-E83D-4939-8051-17913A03FBB6}">
      <text>
        <r>
          <rPr>
            <b/>
            <sz val="9"/>
            <color indexed="81"/>
            <rFont val="Tahoma"/>
            <family val="2"/>
          </rPr>
          <t>Becky Dzingeleski:</t>
        </r>
        <r>
          <rPr>
            <sz val="9"/>
            <color indexed="81"/>
            <rFont val="Tahoma"/>
            <family val="2"/>
          </rPr>
          <t xml:space="preserve">
Per FOD is a new Unit.  Contributions began in 2018</t>
        </r>
      </text>
    </comment>
    <comment ref="PBB19" authorId="0" shapeId="0" xr:uid="{3918078F-49C1-4441-A441-8C371719CB6C}">
      <text>
        <r>
          <rPr>
            <b/>
            <sz val="9"/>
            <color indexed="81"/>
            <rFont val="Tahoma"/>
            <family val="2"/>
          </rPr>
          <t>Becky Dzingeleski:</t>
        </r>
        <r>
          <rPr>
            <sz val="9"/>
            <color indexed="81"/>
            <rFont val="Tahoma"/>
            <family val="2"/>
          </rPr>
          <t xml:space="preserve">
Per FOD is a new Unit.  Contributions began in 2018</t>
        </r>
      </text>
    </comment>
    <comment ref="PBF19" authorId="0" shapeId="0" xr:uid="{CFB3BCE4-8ACA-4B2A-9498-EB63DA659EC9}">
      <text>
        <r>
          <rPr>
            <b/>
            <sz val="9"/>
            <color indexed="81"/>
            <rFont val="Tahoma"/>
            <family val="2"/>
          </rPr>
          <t>Becky Dzingeleski:</t>
        </r>
        <r>
          <rPr>
            <sz val="9"/>
            <color indexed="81"/>
            <rFont val="Tahoma"/>
            <family val="2"/>
          </rPr>
          <t xml:space="preserve">
Per FOD is a new Unit.  Contributions began in 2018</t>
        </r>
      </text>
    </comment>
    <comment ref="PBJ19" authorId="0" shapeId="0" xr:uid="{BDF88B18-9518-46ED-B40D-778B20FC1118}">
      <text>
        <r>
          <rPr>
            <b/>
            <sz val="9"/>
            <color indexed="81"/>
            <rFont val="Tahoma"/>
            <family val="2"/>
          </rPr>
          <t>Becky Dzingeleski:</t>
        </r>
        <r>
          <rPr>
            <sz val="9"/>
            <color indexed="81"/>
            <rFont val="Tahoma"/>
            <family val="2"/>
          </rPr>
          <t xml:space="preserve">
Per FOD is a new Unit.  Contributions began in 2018</t>
        </r>
      </text>
    </comment>
    <comment ref="PBN19" authorId="0" shapeId="0" xr:uid="{80FDCA8D-042F-4EAF-B669-D66C38B96AFD}">
      <text>
        <r>
          <rPr>
            <b/>
            <sz val="9"/>
            <color indexed="81"/>
            <rFont val="Tahoma"/>
            <family val="2"/>
          </rPr>
          <t>Becky Dzingeleski:</t>
        </r>
        <r>
          <rPr>
            <sz val="9"/>
            <color indexed="81"/>
            <rFont val="Tahoma"/>
            <family val="2"/>
          </rPr>
          <t xml:space="preserve">
Per FOD is a new Unit.  Contributions began in 2018</t>
        </r>
      </text>
    </comment>
    <comment ref="PBR19" authorId="0" shapeId="0" xr:uid="{B0C2943A-FC4A-4359-A2F7-9B24E52607DE}">
      <text>
        <r>
          <rPr>
            <b/>
            <sz val="9"/>
            <color indexed="81"/>
            <rFont val="Tahoma"/>
            <family val="2"/>
          </rPr>
          <t>Becky Dzingeleski:</t>
        </r>
        <r>
          <rPr>
            <sz val="9"/>
            <color indexed="81"/>
            <rFont val="Tahoma"/>
            <family val="2"/>
          </rPr>
          <t xml:space="preserve">
Per FOD is a new Unit.  Contributions began in 2018</t>
        </r>
      </text>
    </comment>
    <comment ref="PBV19" authorId="0" shapeId="0" xr:uid="{822B4544-64E9-403C-B12C-5B191D66C30E}">
      <text>
        <r>
          <rPr>
            <b/>
            <sz val="9"/>
            <color indexed="81"/>
            <rFont val="Tahoma"/>
            <family val="2"/>
          </rPr>
          <t>Becky Dzingeleski:</t>
        </r>
        <r>
          <rPr>
            <sz val="9"/>
            <color indexed="81"/>
            <rFont val="Tahoma"/>
            <family val="2"/>
          </rPr>
          <t xml:space="preserve">
Per FOD is a new Unit.  Contributions began in 2018</t>
        </r>
      </text>
    </comment>
    <comment ref="PBZ19" authorId="0" shapeId="0" xr:uid="{9C8F5B8B-7857-4259-BB5D-FF3C3754933D}">
      <text>
        <r>
          <rPr>
            <b/>
            <sz val="9"/>
            <color indexed="81"/>
            <rFont val="Tahoma"/>
            <family val="2"/>
          </rPr>
          <t>Becky Dzingeleski:</t>
        </r>
        <r>
          <rPr>
            <sz val="9"/>
            <color indexed="81"/>
            <rFont val="Tahoma"/>
            <family val="2"/>
          </rPr>
          <t xml:space="preserve">
Per FOD is a new Unit.  Contributions began in 2018</t>
        </r>
      </text>
    </comment>
    <comment ref="PCD19" authorId="0" shapeId="0" xr:uid="{7CC8341D-CB0C-423B-96A1-7934494FE6FB}">
      <text>
        <r>
          <rPr>
            <b/>
            <sz val="9"/>
            <color indexed="81"/>
            <rFont val="Tahoma"/>
            <family val="2"/>
          </rPr>
          <t>Becky Dzingeleski:</t>
        </r>
        <r>
          <rPr>
            <sz val="9"/>
            <color indexed="81"/>
            <rFont val="Tahoma"/>
            <family val="2"/>
          </rPr>
          <t xml:space="preserve">
Per FOD is a new Unit.  Contributions began in 2018</t>
        </r>
      </text>
    </comment>
    <comment ref="PCH19" authorId="0" shapeId="0" xr:uid="{B348D7CB-6895-47BC-8E7B-9F0B9F900CB3}">
      <text>
        <r>
          <rPr>
            <b/>
            <sz val="9"/>
            <color indexed="81"/>
            <rFont val="Tahoma"/>
            <family val="2"/>
          </rPr>
          <t>Becky Dzingeleski:</t>
        </r>
        <r>
          <rPr>
            <sz val="9"/>
            <color indexed="81"/>
            <rFont val="Tahoma"/>
            <family val="2"/>
          </rPr>
          <t xml:space="preserve">
Per FOD is a new Unit.  Contributions began in 2018</t>
        </r>
      </text>
    </comment>
    <comment ref="PCL19" authorId="0" shapeId="0" xr:uid="{B5EADA9D-4EF4-40D0-A548-36C461E5FF35}">
      <text>
        <r>
          <rPr>
            <b/>
            <sz val="9"/>
            <color indexed="81"/>
            <rFont val="Tahoma"/>
            <family val="2"/>
          </rPr>
          <t>Becky Dzingeleski:</t>
        </r>
        <r>
          <rPr>
            <sz val="9"/>
            <color indexed="81"/>
            <rFont val="Tahoma"/>
            <family val="2"/>
          </rPr>
          <t xml:space="preserve">
Per FOD is a new Unit.  Contributions began in 2018</t>
        </r>
      </text>
    </comment>
    <comment ref="PCP19" authorId="0" shapeId="0" xr:uid="{DF84D2A5-3EE9-4852-A31C-0D7A0792DD31}">
      <text>
        <r>
          <rPr>
            <b/>
            <sz val="9"/>
            <color indexed="81"/>
            <rFont val="Tahoma"/>
            <family val="2"/>
          </rPr>
          <t>Becky Dzingeleski:</t>
        </r>
        <r>
          <rPr>
            <sz val="9"/>
            <color indexed="81"/>
            <rFont val="Tahoma"/>
            <family val="2"/>
          </rPr>
          <t xml:space="preserve">
Per FOD is a new Unit.  Contributions began in 2018</t>
        </r>
      </text>
    </comment>
    <comment ref="PCT19" authorId="0" shapeId="0" xr:uid="{8E5863DE-4BE2-4515-8847-83180DB73B46}">
      <text>
        <r>
          <rPr>
            <b/>
            <sz val="9"/>
            <color indexed="81"/>
            <rFont val="Tahoma"/>
            <family val="2"/>
          </rPr>
          <t>Becky Dzingeleski:</t>
        </r>
        <r>
          <rPr>
            <sz val="9"/>
            <color indexed="81"/>
            <rFont val="Tahoma"/>
            <family val="2"/>
          </rPr>
          <t xml:space="preserve">
Per FOD is a new Unit.  Contributions began in 2018</t>
        </r>
      </text>
    </comment>
    <comment ref="PCX19" authorId="0" shapeId="0" xr:uid="{C81E853B-A17D-41A5-82D5-6162252494D6}">
      <text>
        <r>
          <rPr>
            <b/>
            <sz val="9"/>
            <color indexed="81"/>
            <rFont val="Tahoma"/>
            <family val="2"/>
          </rPr>
          <t>Becky Dzingeleski:</t>
        </r>
        <r>
          <rPr>
            <sz val="9"/>
            <color indexed="81"/>
            <rFont val="Tahoma"/>
            <family val="2"/>
          </rPr>
          <t xml:space="preserve">
Per FOD is a new Unit.  Contributions began in 2018</t>
        </r>
      </text>
    </comment>
    <comment ref="PDB19" authorId="0" shapeId="0" xr:uid="{2AEB200B-00F0-4E49-95E6-F00A78BB0338}">
      <text>
        <r>
          <rPr>
            <b/>
            <sz val="9"/>
            <color indexed="81"/>
            <rFont val="Tahoma"/>
            <family val="2"/>
          </rPr>
          <t>Becky Dzingeleski:</t>
        </r>
        <r>
          <rPr>
            <sz val="9"/>
            <color indexed="81"/>
            <rFont val="Tahoma"/>
            <family val="2"/>
          </rPr>
          <t xml:space="preserve">
Per FOD is a new Unit.  Contributions began in 2018</t>
        </r>
      </text>
    </comment>
    <comment ref="PDF19" authorId="0" shapeId="0" xr:uid="{1B3F315A-2DA8-414B-B609-06E2441E81E7}">
      <text>
        <r>
          <rPr>
            <b/>
            <sz val="9"/>
            <color indexed="81"/>
            <rFont val="Tahoma"/>
            <family val="2"/>
          </rPr>
          <t>Becky Dzingeleski:</t>
        </r>
        <r>
          <rPr>
            <sz val="9"/>
            <color indexed="81"/>
            <rFont val="Tahoma"/>
            <family val="2"/>
          </rPr>
          <t xml:space="preserve">
Per FOD is a new Unit.  Contributions began in 2018</t>
        </r>
      </text>
    </comment>
    <comment ref="PDJ19" authorId="0" shapeId="0" xr:uid="{59C4BC18-4BD0-4167-A295-5B93FBEE3623}">
      <text>
        <r>
          <rPr>
            <b/>
            <sz val="9"/>
            <color indexed="81"/>
            <rFont val="Tahoma"/>
            <family val="2"/>
          </rPr>
          <t>Becky Dzingeleski:</t>
        </r>
        <r>
          <rPr>
            <sz val="9"/>
            <color indexed="81"/>
            <rFont val="Tahoma"/>
            <family val="2"/>
          </rPr>
          <t xml:space="preserve">
Per FOD is a new Unit.  Contributions began in 2018</t>
        </r>
      </text>
    </comment>
    <comment ref="PDN19" authorId="0" shapeId="0" xr:uid="{C99700A2-1054-42CD-A636-4EB9F10E0A21}">
      <text>
        <r>
          <rPr>
            <b/>
            <sz val="9"/>
            <color indexed="81"/>
            <rFont val="Tahoma"/>
            <family val="2"/>
          </rPr>
          <t>Becky Dzingeleski:</t>
        </r>
        <r>
          <rPr>
            <sz val="9"/>
            <color indexed="81"/>
            <rFont val="Tahoma"/>
            <family val="2"/>
          </rPr>
          <t xml:space="preserve">
Per FOD is a new Unit.  Contributions began in 2018</t>
        </r>
      </text>
    </comment>
    <comment ref="PDR19" authorId="0" shapeId="0" xr:uid="{2E044DD1-74E9-4DEA-8850-85DEAA11E3DF}">
      <text>
        <r>
          <rPr>
            <b/>
            <sz val="9"/>
            <color indexed="81"/>
            <rFont val="Tahoma"/>
            <family val="2"/>
          </rPr>
          <t>Becky Dzingeleski:</t>
        </r>
        <r>
          <rPr>
            <sz val="9"/>
            <color indexed="81"/>
            <rFont val="Tahoma"/>
            <family val="2"/>
          </rPr>
          <t xml:space="preserve">
Per FOD is a new Unit.  Contributions began in 2018</t>
        </r>
      </text>
    </comment>
    <comment ref="PDV19" authorId="0" shapeId="0" xr:uid="{D551E5E8-086D-4642-A100-C783B091E4C5}">
      <text>
        <r>
          <rPr>
            <b/>
            <sz val="9"/>
            <color indexed="81"/>
            <rFont val="Tahoma"/>
            <family val="2"/>
          </rPr>
          <t>Becky Dzingeleski:</t>
        </r>
        <r>
          <rPr>
            <sz val="9"/>
            <color indexed="81"/>
            <rFont val="Tahoma"/>
            <family val="2"/>
          </rPr>
          <t xml:space="preserve">
Per FOD is a new Unit.  Contributions began in 2018</t>
        </r>
      </text>
    </comment>
    <comment ref="PDZ19" authorId="0" shapeId="0" xr:uid="{13E60D68-E10D-4D3A-9E52-4677758C6CC7}">
      <text>
        <r>
          <rPr>
            <b/>
            <sz val="9"/>
            <color indexed="81"/>
            <rFont val="Tahoma"/>
            <family val="2"/>
          </rPr>
          <t>Becky Dzingeleski:</t>
        </r>
        <r>
          <rPr>
            <sz val="9"/>
            <color indexed="81"/>
            <rFont val="Tahoma"/>
            <family val="2"/>
          </rPr>
          <t xml:space="preserve">
Per FOD is a new Unit.  Contributions began in 2018</t>
        </r>
      </text>
    </comment>
    <comment ref="PED19" authorId="0" shapeId="0" xr:uid="{0BEC2F74-CD1D-4B57-8095-D18CAC040811}">
      <text>
        <r>
          <rPr>
            <b/>
            <sz val="9"/>
            <color indexed="81"/>
            <rFont val="Tahoma"/>
            <family val="2"/>
          </rPr>
          <t>Becky Dzingeleski:</t>
        </r>
        <r>
          <rPr>
            <sz val="9"/>
            <color indexed="81"/>
            <rFont val="Tahoma"/>
            <family val="2"/>
          </rPr>
          <t xml:space="preserve">
Per FOD is a new Unit.  Contributions began in 2018</t>
        </r>
      </text>
    </comment>
    <comment ref="PEH19" authorId="0" shapeId="0" xr:uid="{7FD6D108-F1D2-4342-A16B-F6AFC382BB4A}">
      <text>
        <r>
          <rPr>
            <b/>
            <sz val="9"/>
            <color indexed="81"/>
            <rFont val="Tahoma"/>
            <family val="2"/>
          </rPr>
          <t>Becky Dzingeleski:</t>
        </r>
        <r>
          <rPr>
            <sz val="9"/>
            <color indexed="81"/>
            <rFont val="Tahoma"/>
            <family val="2"/>
          </rPr>
          <t xml:space="preserve">
Per FOD is a new Unit.  Contributions began in 2018</t>
        </r>
      </text>
    </comment>
    <comment ref="PEL19" authorId="0" shapeId="0" xr:uid="{7E050858-E722-4630-A0C7-194AB76858C8}">
      <text>
        <r>
          <rPr>
            <b/>
            <sz val="9"/>
            <color indexed="81"/>
            <rFont val="Tahoma"/>
            <family val="2"/>
          </rPr>
          <t>Becky Dzingeleski:</t>
        </r>
        <r>
          <rPr>
            <sz val="9"/>
            <color indexed="81"/>
            <rFont val="Tahoma"/>
            <family val="2"/>
          </rPr>
          <t xml:space="preserve">
Per FOD is a new Unit.  Contributions began in 2018</t>
        </r>
      </text>
    </comment>
    <comment ref="PEP19" authorId="0" shapeId="0" xr:uid="{DB04D7DC-2C92-4A2A-8FBC-1345D23AC90F}">
      <text>
        <r>
          <rPr>
            <b/>
            <sz val="9"/>
            <color indexed="81"/>
            <rFont val="Tahoma"/>
            <family val="2"/>
          </rPr>
          <t>Becky Dzingeleski:</t>
        </r>
        <r>
          <rPr>
            <sz val="9"/>
            <color indexed="81"/>
            <rFont val="Tahoma"/>
            <family val="2"/>
          </rPr>
          <t xml:space="preserve">
Per FOD is a new Unit.  Contributions began in 2018</t>
        </r>
      </text>
    </comment>
    <comment ref="PET19" authorId="0" shapeId="0" xr:uid="{A0C54A95-F0CA-49C6-BAB1-918E2F1E9DD0}">
      <text>
        <r>
          <rPr>
            <b/>
            <sz val="9"/>
            <color indexed="81"/>
            <rFont val="Tahoma"/>
            <family val="2"/>
          </rPr>
          <t>Becky Dzingeleski:</t>
        </r>
        <r>
          <rPr>
            <sz val="9"/>
            <color indexed="81"/>
            <rFont val="Tahoma"/>
            <family val="2"/>
          </rPr>
          <t xml:space="preserve">
Per FOD is a new Unit.  Contributions began in 2018</t>
        </r>
      </text>
    </comment>
    <comment ref="PEX19" authorId="0" shapeId="0" xr:uid="{55FEF510-39F5-4177-9F18-1D273E6437AB}">
      <text>
        <r>
          <rPr>
            <b/>
            <sz val="9"/>
            <color indexed="81"/>
            <rFont val="Tahoma"/>
            <family val="2"/>
          </rPr>
          <t>Becky Dzingeleski:</t>
        </r>
        <r>
          <rPr>
            <sz val="9"/>
            <color indexed="81"/>
            <rFont val="Tahoma"/>
            <family val="2"/>
          </rPr>
          <t xml:space="preserve">
Per FOD is a new Unit.  Contributions began in 2018</t>
        </r>
      </text>
    </comment>
    <comment ref="PFB19" authorId="0" shapeId="0" xr:uid="{DB9E408F-4537-469D-B74B-6BF26E80A37B}">
      <text>
        <r>
          <rPr>
            <b/>
            <sz val="9"/>
            <color indexed="81"/>
            <rFont val="Tahoma"/>
            <family val="2"/>
          </rPr>
          <t>Becky Dzingeleski:</t>
        </r>
        <r>
          <rPr>
            <sz val="9"/>
            <color indexed="81"/>
            <rFont val="Tahoma"/>
            <family val="2"/>
          </rPr>
          <t xml:space="preserve">
Per FOD is a new Unit.  Contributions began in 2018</t>
        </r>
      </text>
    </comment>
    <comment ref="PFF19" authorId="0" shapeId="0" xr:uid="{15A66DE8-FA1A-43A9-AF32-AE0CCA10E59B}">
      <text>
        <r>
          <rPr>
            <b/>
            <sz val="9"/>
            <color indexed="81"/>
            <rFont val="Tahoma"/>
            <family val="2"/>
          </rPr>
          <t>Becky Dzingeleski:</t>
        </r>
        <r>
          <rPr>
            <sz val="9"/>
            <color indexed="81"/>
            <rFont val="Tahoma"/>
            <family val="2"/>
          </rPr>
          <t xml:space="preserve">
Per FOD is a new Unit.  Contributions began in 2018</t>
        </r>
      </text>
    </comment>
    <comment ref="PFJ19" authorId="0" shapeId="0" xr:uid="{668F7581-8C7E-4737-889B-2A3E3BD43F1D}">
      <text>
        <r>
          <rPr>
            <b/>
            <sz val="9"/>
            <color indexed="81"/>
            <rFont val="Tahoma"/>
            <family val="2"/>
          </rPr>
          <t>Becky Dzingeleski:</t>
        </r>
        <r>
          <rPr>
            <sz val="9"/>
            <color indexed="81"/>
            <rFont val="Tahoma"/>
            <family val="2"/>
          </rPr>
          <t xml:space="preserve">
Per FOD is a new Unit.  Contributions began in 2018</t>
        </r>
      </text>
    </comment>
    <comment ref="PFN19" authorId="0" shapeId="0" xr:uid="{4D004C28-116A-47BD-A2EC-A8D3F2F56B74}">
      <text>
        <r>
          <rPr>
            <b/>
            <sz val="9"/>
            <color indexed="81"/>
            <rFont val="Tahoma"/>
            <family val="2"/>
          </rPr>
          <t>Becky Dzingeleski:</t>
        </r>
        <r>
          <rPr>
            <sz val="9"/>
            <color indexed="81"/>
            <rFont val="Tahoma"/>
            <family val="2"/>
          </rPr>
          <t xml:space="preserve">
Per FOD is a new Unit.  Contributions began in 2018</t>
        </r>
      </text>
    </comment>
    <comment ref="PFR19" authorId="0" shapeId="0" xr:uid="{D719F5AC-D9C4-4D02-B355-3BEF3A37CF2F}">
      <text>
        <r>
          <rPr>
            <b/>
            <sz val="9"/>
            <color indexed="81"/>
            <rFont val="Tahoma"/>
            <family val="2"/>
          </rPr>
          <t>Becky Dzingeleski:</t>
        </r>
        <r>
          <rPr>
            <sz val="9"/>
            <color indexed="81"/>
            <rFont val="Tahoma"/>
            <family val="2"/>
          </rPr>
          <t xml:space="preserve">
Per FOD is a new Unit.  Contributions began in 2018</t>
        </r>
      </text>
    </comment>
    <comment ref="PFV19" authorId="0" shapeId="0" xr:uid="{90C1631C-4EDC-430C-A976-51781F7E1D72}">
      <text>
        <r>
          <rPr>
            <b/>
            <sz val="9"/>
            <color indexed="81"/>
            <rFont val="Tahoma"/>
            <family val="2"/>
          </rPr>
          <t>Becky Dzingeleski:</t>
        </r>
        <r>
          <rPr>
            <sz val="9"/>
            <color indexed="81"/>
            <rFont val="Tahoma"/>
            <family val="2"/>
          </rPr>
          <t xml:space="preserve">
Per FOD is a new Unit.  Contributions began in 2018</t>
        </r>
      </text>
    </comment>
    <comment ref="PFZ19" authorId="0" shapeId="0" xr:uid="{1F043716-FCDC-4CDC-9815-E0686EEB4937}">
      <text>
        <r>
          <rPr>
            <b/>
            <sz val="9"/>
            <color indexed="81"/>
            <rFont val="Tahoma"/>
            <family val="2"/>
          </rPr>
          <t>Becky Dzingeleski:</t>
        </r>
        <r>
          <rPr>
            <sz val="9"/>
            <color indexed="81"/>
            <rFont val="Tahoma"/>
            <family val="2"/>
          </rPr>
          <t xml:space="preserve">
Per FOD is a new Unit.  Contributions began in 2018</t>
        </r>
      </text>
    </comment>
    <comment ref="PGD19" authorId="0" shapeId="0" xr:uid="{97439D0A-9087-42AF-B376-5E5CFB19D910}">
      <text>
        <r>
          <rPr>
            <b/>
            <sz val="9"/>
            <color indexed="81"/>
            <rFont val="Tahoma"/>
            <family val="2"/>
          </rPr>
          <t>Becky Dzingeleski:</t>
        </r>
        <r>
          <rPr>
            <sz val="9"/>
            <color indexed="81"/>
            <rFont val="Tahoma"/>
            <family val="2"/>
          </rPr>
          <t xml:space="preserve">
Per FOD is a new Unit.  Contributions began in 2018</t>
        </r>
      </text>
    </comment>
    <comment ref="PGH19" authorId="0" shapeId="0" xr:uid="{E3680B0E-DEEF-407C-9007-7C0FD2637F4A}">
      <text>
        <r>
          <rPr>
            <b/>
            <sz val="9"/>
            <color indexed="81"/>
            <rFont val="Tahoma"/>
            <family val="2"/>
          </rPr>
          <t>Becky Dzingeleski:</t>
        </r>
        <r>
          <rPr>
            <sz val="9"/>
            <color indexed="81"/>
            <rFont val="Tahoma"/>
            <family val="2"/>
          </rPr>
          <t xml:space="preserve">
Per FOD is a new Unit.  Contributions began in 2018</t>
        </r>
      </text>
    </comment>
    <comment ref="PGL19" authorId="0" shapeId="0" xr:uid="{2A48306B-7666-4B9D-BC66-42A43A550861}">
      <text>
        <r>
          <rPr>
            <b/>
            <sz val="9"/>
            <color indexed="81"/>
            <rFont val="Tahoma"/>
            <family val="2"/>
          </rPr>
          <t>Becky Dzingeleski:</t>
        </r>
        <r>
          <rPr>
            <sz val="9"/>
            <color indexed="81"/>
            <rFont val="Tahoma"/>
            <family val="2"/>
          </rPr>
          <t xml:space="preserve">
Per FOD is a new Unit.  Contributions began in 2018</t>
        </r>
      </text>
    </comment>
    <comment ref="PGP19" authorId="0" shapeId="0" xr:uid="{F9D202C7-09B4-49FF-968A-3C2538727DE6}">
      <text>
        <r>
          <rPr>
            <b/>
            <sz val="9"/>
            <color indexed="81"/>
            <rFont val="Tahoma"/>
            <family val="2"/>
          </rPr>
          <t>Becky Dzingeleski:</t>
        </r>
        <r>
          <rPr>
            <sz val="9"/>
            <color indexed="81"/>
            <rFont val="Tahoma"/>
            <family val="2"/>
          </rPr>
          <t xml:space="preserve">
Per FOD is a new Unit.  Contributions began in 2018</t>
        </r>
      </text>
    </comment>
    <comment ref="PGT19" authorId="0" shapeId="0" xr:uid="{BA05F20F-0802-49DE-AF91-9AF3E0DC997C}">
      <text>
        <r>
          <rPr>
            <b/>
            <sz val="9"/>
            <color indexed="81"/>
            <rFont val="Tahoma"/>
            <family val="2"/>
          </rPr>
          <t>Becky Dzingeleski:</t>
        </r>
        <r>
          <rPr>
            <sz val="9"/>
            <color indexed="81"/>
            <rFont val="Tahoma"/>
            <family val="2"/>
          </rPr>
          <t xml:space="preserve">
Per FOD is a new Unit.  Contributions began in 2018</t>
        </r>
      </text>
    </comment>
    <comment ref="PGX19" authorId="0" shapeId="0" xr:uid="{EF68CEA8-9B63-40E6-8348-BE2253ABAB0F}">
      <text>
        <r>
          <rPr>
            <b/>
            <sz val="9"/>
            <color indexed="81"/>
            <rFont val="Tahoma"/>
            <family val="2"/>
          </rPr>
          <t>Becky Dzingeleski:</t>
        </r>
        <r>
          <rPr>
            <sz val="9"/>
            <color indexed="81"/>
            <rFont val="Tahoma"/>
            <family val="2"/>
          </rPr>
          <t xml:space="preserve">
Per FOD is a new Unit.  Contributions began in 2018</t>
        </r>
      </text>
    </comment>
    <comment ref="PHB19" authorId="0" shapeId="0" xr:uid="{77A10560-89D6-4D25-9F4B-FC2C5EFA3D8B}">
      <text>
        <r>
          <rPr>
            <b/>
            <sz val="9"/>
            <color indexed="81"/>
            <rFont val="Tahoma"/>
            <family val="2"/>
          </rPr>
          <t>Becky Dzingeleski:</t>
        </r>
        <r>
          <rPr>
            <sz val="9"/>
            <color indexed="81"/>
            <rFont val="Tahoma"/>
            <family val="2"/>
          </rPr>
          <t xml:space="preserve">
Per FOD is a new Unit.  Contributions began in 2018</t>
        </r>
      </text>
    </comment>
    <comment ref="PHF19" authorId="0" shapeId="0" xr:uid="{BEBF5F59-4F3F-4204-B243-904C24345E1F}">
      <text>
        <r>
          <rPr>
            <b/>
            <sz val="9"/>
            <color indexed="81"/>
            <rFont val="Tahoma"/>
            <family val="2"/>
          </rPr>
          <t>Becky Dzingeleski:</t>
        </r>
        <r>
          <rPr>
            <sz val="9"/>
            <color indexed="81"/>
            <rFont val="Tahoma"/>
            <family val="2"/>
          </rPr>
          <t xml:space="preserve">
Per FOD is a new Unit.  Contributions began in 2018</t>
        </r>
      </text>
    </comment>
    <comment ref="PHJ19" authorId="0" shapeId="0" xr:uid="{6EC6B413-3A71-44E0-BED3-8A21D9D765E0}">
      <text>
        <r>
          <rPr>
            <b/>
            <sz val="9"/>
            <color indexed="81"/>
            <rFont val="Tahoma"/>
            <family val="2"/>
          </rPr>
          <t>Becky Dzingeleski:</t>
        </r>
        <r>
          <rPr>
            <sz val="9"/>
            <color indexed="81"/>
            <rFont val="Tahoma"/>
            <family val="2"/>
          </rPr>
          <t xml:space="preserve">
Per FOD is a new Unit.  Contributions began in 2018</t>
        </r>
      </text>
    </comment>
    <comment ref="PHN19" authorId="0" shapeId="0" xr:uid="{F5850D13-9677-4BF7-A5D4-A37C7209A4B6}">
      <text>
        <r>
          <rPr>
            <b/>
            <sz val="9"/>
            <color indexed="81"/>
            <rFont val="Tahoma"/>
            <family val="2"/>
          </rPr>
          <t>Becky Dzingeleski:</t>
        </r>
        <r>
          <rPr>
            <sz val="9"/>
            <color indexed="81"/>
            <rFont val="Tahoma"/>
            <family val="2"/>
          </rPr>
          <t xml:space="preserve">
Per FOD is a new Unit.  Contributions began in 2018</t>
        </r>
      </text>
    </comment>
    <comment ref="PHR19" authorId="0" shapeId="0" xr:uid="{C05A6304-C668-4E8B-BB4E-A7E7A704CACE}">
      <text>
        <r>
          <rPr>
            <b/>
            <sz val="9"/>
            <color indexed="81"/>
            <rFont val="Tahoma"/>
            <family val="2"/>
          </rPr>
          <t>Becky Dzingeleski:</t>
        </r>
        <r>
          <rPr>
            <sz val="9"/>
            <color indexed="81"/>
            <rFont val="Tahoma"/>
            <family val="2"/>
          </rPr>
          <t xml:space="preserve">
Per FOD is a new Unit.  Contributions began in 2018</t>
        </r>
      </text>
    </comment>
    <comment ref="PHV19" authorId="0" shapeId="0" xr:uid="{275D8F1D-D13E-41C7-B7E2-8FFEC1152DFC}">
      <text>
        <r>
          <rPr>
            <b/>
            <sz val="9"/>
            <color indexed="81"/>
            <rFont val="Tahoma"/>
            <family val="2"/>
          </rPr>
          <t>Becky Dzingeleski:</t>
        </r>
        <r>
          <rPr>
            <sz val="9"/>
            <color indexed="81"/>
            <rFont val="Tahoma"/>
            <family val="2"/>
          </rPr>
          <t xml:space="preserve">
Per FOD is a new Unit.  Contributions began in 2018</t>
        </r>
      </text>
    </comment>
    <comment ref="PHZ19" authorId="0" shapeId="0" xr:uid="{3F5A8EDC-FFCD-4C7C-8A22-C7DACDFE7536}">
      <text>
        <r>
          <rPr>
            <b/>
            <sz val="9"/>
            <color indexed="81"/>
            <rFont val="Tahoma"/>
            <family val="2"/>
          </rPr>
          <t>Becky Dzingeleski:</t>
        </r>
        <r>
          <rPr>
            <sz val="9"/>
            <color indexed="81"/>
            <rFont val="Tahoma"/>
            <family val="2"/>
          </rPr>
          <t xml:space="preserve">
Per FOD is a new Unit.  Contributions began in 2018</t>
        </r>
      </text>
    </comment>
    <comment ref="PID19" authorId="0" shapeId="0" xr:uid="{3238313F-2F12-420A-A061-312721D31E4F}">
      <text>
        <r>
          <rPr>
            <b/>
            <sz val="9"/>
            <color indexed="81"/>
            <rFont val="Tahoma"/>
            <family val="2"/>
          </rPr>
          <t>Becky Dzingeleski:</t>
        </r>
        <r>
          <rPr>
            <sz val="9"/>
            <color indexed="81"/>
            <rFont val="Tahoma"/>
            <family val="2"/>
          </rPr>
          <t xml:space="preserve">
Per FOD is a new Unit.  Contributions began in 2018</t>
        </r>
      </text>
    </comment>
    <comment ref="PIH19" authorId="0" shapeId="0" xr:uid="{97428B8F-91C0-44FD-B059-543936310BB7}">
      <text>
        <r>
          <rPr>
            <b/>
            <sz val="9"/>
            <color indexed="81"/>
            <rFont val="Tahoma"/>
            <family val="2"/>
          </rPr>
          <t>Becky Dzingeleski:</t>
        </r>
        <r>
          <rPr>
            <sz val="9"/>
            <color indexed="81"/>
            <rFont val="Tahoma"/>
            <family val="2"/>
          </rPr>
          <t xml:space="preserve">
Per FOD is a new Unit.  Contributions began in 2018</t>
        </r>
      </text>
    </comment>
    <comment ref="PIL19" authorId="0" shapeId="0" xr:uid="{FC64008B-3A33-43F9-A812-B45A8FB475D0}">
      <text>
        <r>
          <rPr>
            <b/>
            <sz val="9"/>
            <color indexed="81"/>
            <rFont val="Tahoma"/>
            <family val="2"/>
          </rPr>
          <t>Becky Dzingeleski:</t>
        </r>
        <r>
          <rPr>
            <sz val="9"/>
            <color indexed="81"/>
            <rFont val="Tahoma"/>
            <family val="2"/>
          </rPr>
          <t xml:space="preserve">
Per FOD is a new Unit.  Contributions began in 2018</t>
        </r>
      </text>
    </comment>
    <comment ref="PIP19" authorId="0" shapeId="0" xr:uid="{C9D66522-0CAE-4C9A-AF81-C41F477A8FCA}">
      <text>
        <r>
          <rPr>
            <b/>
            <sz val="9"/>
            <color indexed="81"/>
            <rFont val="Tahoma"/>
            <family val="2"/>
          </rPr>
          <t>Becky Dzingeleski:</t>
        </r>
        <r>
          <rPr>
            <sz val="9"/>
            <color indexed="81"/>
            <rFont val="Tahoma"/>
            <family val="2"/>
          </rPr>
          <t xml:space="preserve">
Per FOD is a new Unit.  Contributions began in 2018</t>
        </r>
      </text>
    </comment>
    <comment ref="PIT19" authorId="0" shapeId="0" xr:uid="{F54F9899-E7D8-4BAE-8E0D-6B583798A793}">
      <text>
        <r>
          <rPr>
            <b/>
            <sz val="9"/>
            <color indexed="81"/>
            <rFont val="Tahoma"/>
            <family val="2"/>
          </rPr>
          <t>Becky Dzingeleski:</t>
        </r>
        <r>
          <rPr>
            <sz val="9"/>
            <color indexed="81"/>
            <rFont val="Tahoma"/>
            <family val="2"/>
          </rPr>
          <t xml:space="preserve">
Per FOD is a new Unit.  Contributions began in 2018</t>
        </r>
      </text>
    </comment>
    <comment ref="PIX19" authorId="0" shapeId="0" xr:uid="{77C176E7-C7FC-42A6-94BA-6CCF4B38C804}">
      <text>
        <r>
          <rPr>
            <b/>
            <sz val="9"/>
            <color indexed="81"/>
            <rFont val="Tahoma"/>
            <family val="2"/>
          </rPr>
          <t>Becky Dzingeleski:</t>
        </r>
        <r>
          <rPr>
            <sz val="9"/>
            <color indexed="81"/>
            <rFont val="Tahoma"/>
            <family val="2"/>
          </rPr>
          <t xml:space="preserve">
Per FOD is a new Unit.  Contributions began in 2018</t>
        </r>
      </text>
    </comment>
    <comment ref="PJB19" authorId="0" shapeId="0" xr:uid="{D1A15E1D-B088-469C-8FD9-232B43473C8F}">
      <text>
        <r>
          <rPr>
            <b/>
            <sz val="9"/>
            <color indexed="81"/>
            <rFont val="Tahoma"/>
            <family val="2"/>
          </rPr>
          <t>Becky Dzingeleski:</t>
        </r>
        <r>
          <rPr>
            <sz val="9"/>
            <color indexed="81"/>
            <rFont val="Tahoma"/>
            <family val="2"/>
          </rPr>
          <t xml:space="preserve">
Per FOD is a new Unit.  Contributions began in 2018</t>
        </r>
      </text>
    </comment>
    <comment ref="PJF19" authorId="0" shapeId="0" xr:uid="{3759A7D8-6C99-4639-B80E-B8A5B97C9859}">
      <text>
        <r>
          <rPr>
            <b/>
            <sz val="9"/>
            <color indexed="81"/>
            <rFont val="Tahoma"/>
            <family val="2"/>
          </rPr>
          <t>Becky Dzingeleski:</t>
        </r>
        <r>
          <rPr>
            <sz val="9"/>
            <color indexed="81"/>
            <rFont val="Tahoma"/>
            <family val="2"/>
          </rPr>
          <t xml:space="preserve">
Per FOD is a new Unit.  Contributions began in 2018</t>
        </r>
      </text>
    </comment>
    <comment ref="PJJ19" authorId="0" shapeId="0" xr:uid="{94A4A105-CA8B-4E52-AAF1-A1339FDBDB0C}">
      <text>
        <r>
          <rPr>
            <b/>
            <sz val="9"/>
            <color indexed="81"/>
            <rFont val="Tahoma"/>
            <family val="2"/>
          </rPr>
          <t>Becky Dzingeleski:</t>
        </r>
        <r>
          <rPr>
            <sz val="9"/>
            <color indexed="81"/>
            <rFont val="Tahoma"/>
            <family val="2"/>
          </rPr>
          <t xml:space="preserve">
Per FOD is a new Unit.  Contributions began in 2018</t>
        </r>
      </text>
    </comment>
    <comment ref="PJN19" authorId="0" shapeId="0" xr:uid="{13413BAC-F3D1-4120-9EBE-EF603099F5CD}">
      <text>
        <r>
          <rPr>
            <b/>
            <sz val="9"/>
            <color indexed="81"/>
            <rFont val="Tahoma"/>
            <family val="2"/>
          </rPr>
          <t>Becky Dzingeleski:</t>
        </r>
        <r>
          <rPr>
            <sz val="9"/>
            <color indexed="81"/>
            <rFont val="Tahoma"/>
            <family val="2"/>
          </rPr>
          <t xml:space="preserve">
Per FOD is a new Unit.  Contributions began in 2018</t>
        </r>
      </text>
    </comment>
    <comment ref="PJR19" authorId="0" shapeId="0" xr:uid="{ECBE1819-CFB8-4729-9217-78195F53E888}">
      <text>
        <r>
          <rPr>
            <b/>
            <sz val="9"/>
            <color indexed="81"/>
            <rFont val="Tahoma"/>
            <family val="2"/>
          </rPr>
          <t>Becky Dzingeleski:</t>
        </r>
        <r>
          <rPr>
            <sz val="9"/>
            <color indexed="81"/>
            <rFont val="Tahoma"/>
            <family val="2"/>
          </rPr>
          <t xml:space="preserve">
Per FOD is a new Unit.  Contributions began in 2018</t>
        </r>
      </text>
    </comment>
    <comment ref="PJV19" authorId="0" shapeId="0" xr:uid="{97BAD17F-F9ED-4694-BD8A-103786737E7F}">
      <text>
        <r>
          <rPr>
            <b/>
            <sz val="9"/>
            <color indexed="81"/>
            <rFont val="Tahoma"/>
            <family val="2"/>
          </rPr>
          <t>Becky Dzingeleski:</t>
        </r>
        <r>
          <rPr>
            <sz val="9"/>
            <color indexed="81"/>
            <rFont val="Tahoma"/>
            <family val="2"/>
          </rPr>
          <t xml:space="preserve">
Per FOD is a new Unit.  Contributions began in 2018</t>
        </r>
      </text>
    </comment>
    <comment ref="PJZ19" authorId="0" shapeId="0" xr:uid="{B7D44F36-28F3-4CE5-BF8B-7AEA479B48E0}">
      <text>
        <r>
          <rPr>
            <b/>
            <sz val="9"/>
            <color indexed="81"/>
            <rFont val="Tahoma"/>
            <family val="2"/>
          </rPr>
          <t>Becky Dzingeleski:</t>
        </r>
        <r>
          <rPr>
            <sz val="9"/>
            <color indexed="81"/>
            <rFont val="Tahoma"/>
            <family val="2"/>
          </rPr>
          <t xml:space="preserve">
Per FOD is a new Unit.  Contributions began in 2018</t>
        </r>
      </text>
    </comment>
    <comment ref="PKD19" authorId="0" shapeId="0" xr:uid="{5FCC02A1-58A8-422C-B2F5-51605955343D}">
      <text>
        <r>
          <rPr>
            <b/>
            <sz val="9"/>
            <color indexed="81"/>
            <rFont val="Tahoma"/>
            <family val="2"/>
          </rPr>
          <t>Becky Dzingeleski:</t>
        </r>
        <r>
          <rPr>
            <sz val="9"/>
            <color indexed="81"/>
            <rFont val="Tahoma"/>
            <family val="2"/>
          </rPr>
          <t xml:space="preserve">
Per FOD is a new Unit.  Contributions began in 2018</t>
        </r>
      </text>
    </comment>
    <comment ref="PKH19" authorId="0" shapeId="0" xr:uid="{C71F3E35-C16C-438E-A8BA-90BAF9B6C430}">
      <text>
        <r>
          <rPr>
            <b/>
            <sz val="9"/>
            <color indexed="81"/>
            <rFont val="Tahoma"/>
            <family val="2"/>
          </rPr>
          <t>Becky Dzingeleski:</t>
        </r>
        <r>
          <rPr>
            <sz val="9"/>
            <color indexed="81"/>
            <rFont val="Tahoma"/>
            <family val="2"/>
          </rPr>
          <t xml:space="preserve">
Per FOD is a new Unit.  Contributions began in 2018</t>
        </r>
      </text>
    </comment>
    <comment ref="PKL19" authorId="0" shapeId="0" xr:uid="{B6F0F5BB-DFC4-439D-85CD-11F7858C31E8}">
      <text>
        <r>
          <rPr>
            <b/>
            <sz val="9"/>
            <color indexed="81"/>
            <rFont val="Tahoma"/>
            <family val="2"/>
          </rPr>
          <t>Becky Dzingeleski:</t>
        </r>
        <r>
          <rPr>
            <sz val="9"/>
            <color indexed="81"/>
            <rFont val="Tahoma"/>
            <family val="2"/>
          </rPr>
          <t xml:space="preserve">
Per FOD is a new Unit.  Contributions began in 2018</t>
        </r>
      </text>
    </comment>
    <comment ref="PKP19" authorId="0" shapeId="0" xr:uid="{E61FC564-1F80-4F78-B909-3AFA159E544B}">
      <text>
        <r>
          <rPr>
            <b/>
            <sz val="9"/>
            <color indexed="81"/>
            <rFont val="Tahoma"/>
            <family val="2"/>
          </rPr>
          <t>Becky Dzingeleski:</t>
        </r>
        <r>
          <rPr>
            <sz val="9"/>
            <color indexed="81"/>
            <rFont val="Tahoma"/>
            <family val="2"/>
          </rPr>
          <t xml:space="preserve">
Per FOD is a new Unit.  Contributions began in 2018</t>
        </r>
      </text>
    </comment>
    <comment ref="PKT19" authorId="0" shapeId="0" xr:uid="{A0A30766-F58C-48F9-9645-0ABEAA25CF54}">
      <text>
        <r>
          <rPr>
            <b/>
            <sz val="9"/>
            <color indexed="81"/>
            <rFont val="Tahoma"/>
            <family val="2"/>
          </rPr>
          <t>Becky Dzingeleski:</t>
        </r>
        <r>
          <rPr>
            <sz val="9"/>
            <color indexed="81"/>
            <rFont val="Tahoma"/>
            <family val="2"/>
          </rPr>
          <t xml:space="preserve">
Per FOD is a new Unit.  Contributions began in 2018</t>
        </r>
      </text>
    </comment>
    <comment ref="PKX19" authorId="0" shapeId="0" xr:uid="{3262EBA8-D5F5-47FE-89B0-BCC11D69C5F7}">
      <text>
        <r>
          <rPr>
            <b/>
            <sz val="9"/>
            <color indexed="81"/>
            <rFont val="Tahoma"/>
            <family val="2"/>
          </rPr>
          <t>Becky Dzingeleski:</t>
        </r>
        <r>
          <rPr>
            <sz val="9"/>
            <color indexed="81"/>
            <rFont val="Tahoma"/>
            <family val="2"/>
          </rPr>
          <t xml:space="preserve">
Per FOD is a new Unit.  Contributions began in 2018</t>
        </r>
      </text>
    </comment>
    <comment ref="PLB19" authorId="0" shapeId="0" xr:uid="{65373A9A-0959-4F93-A6D7-3E8B164E4F8C}">
      <text>
        <r>
          <rPr>
            <b/>
            <sz val="9"/>
            <color indexed="81"/>
            <rFont val="Tahoma"/>
            <family val="2"/>
          </rPr>
          <t>Becky Dzingeleski:</t>
        </r>
        <r>
          <rPr>
            <sz val="9"/>
            <color indexed="81"/>
            <rFont val="Tahoma"/>
            <family val="2"/>
          </rPr>
          <t xml:space="preserve">
Per FOD is a new Unit.  Contributions began in 2018</t>
        </r>
      </text>
    </comment>
    <comment ref="PLF19" authorId="0" shapeId="0" xr:uid="{03223AEB-63D0-40AF-995F-10E4F217A900}">
      <text>
        <r>
          <rPr>
            <b/>
            <sz val="9"/>
            <color indexed="81"/>
            <rFont val="Tahoma"/>
            <family val="2"/>
          </rPr>
          <t>Becky Dzingeleski:</t>
        </r>
        <r>
          <rPr>
            <sz val="9"/>
            <color indexed="81"/>
            <rFont val="Tahoma"/>
            <family val="2"/>
          </rPr>
          <t xml:space="preserve">
Per FOD is a new Unit.  Contributions began in 2018</t>
        </r>
      </text>
    </comment>
    <comment ref="PLJ19" authorId="0" shapeId="0" xr:uid="{FF8A8BE2-36E4-4033-ADF5-618E388CC374}">
      <text>
        <r>
          <rPr>
            <b/>
            <sz val="9"/>
            <color indexed="81"/>
            <rFont val="Tahoma"/>
            <family val="2"/>
          </rPr>
          <t>Becky Dzingeleski:</t>
        </r>
        <r>
          <rPr>
            <sz val="9"/>
            <color indexed="81"/>
            <rFont val="Tahoma"/>
            <family val="2"/>
          </rPr>
          <t xml:space="preserve">
Per FOD is a new Unit.  Contributions began in 2018</t>
        </r>
      </text>
    </comment>
    <comment ref="PLN19" authorId="0" shapeId="0" xr:uid="{8B26EF9D-8B14-455E-B998-6F8AC713162E}">
      <text>
        <r>
          <rPr>
            <b/>
            <sz val="9"/>
            <color indexed="81"/>
            <rFont val="Tahoma"/>
            <family val="2"/>
          </rPr>
          <t>Becky Dzingeleski:</t>
        </r>
        <r>
          <rPr>
            <sz val="9"/>
            <color indexed="81"/>
            <rFont val="Tahoma"/>
            <family val="2"/>
          </rPr>
          <t xml:space="preserve">
Per FOD is a new Unit.  Contributions began in 2018</t>
        </r>
      </text>
    </comment>
    <comment ref="PLR19" authorId="0" shapeId="0" xr:uid="{5D59F031-745B-4F50-8F34-C46E52DF08B0}">
      <text>
        <r>
          <rPr>
            <b/>
            <sz val="9"/>
            <color indexed="81"/>
            <rFont val="Tahoma"/>
            <family val="2"/>
          </rPr>
          <t>Becky Dzingeleski:</t>
        </r>
        <r>
          <rPr>
            <sz val="9"/>
            <color indexed="81"/>
            <rFont val="Tahoma"/>
            <family val="2"/>
          </rPr>
          <t xml:space="preserve">
Per FOD is a new Unit.  Contributions began in 2018</t>
        </r>
      </text>
    </comment>
    <comment ref="PLV19" authorId="0" shapeId="0" xr:uid="{0F7B8A67-281B-41A8-9C55-FDE41C4DF04F}">
      <text>
        <r>
          <rPr>
            <b/>
            <sz val="9"/>
            <color indexed="81"/>
            <rFont val="Tahoma"/>
            <family val="2"/>
          </rPr>
          <t>Becky Dzingeleski:</t>
        </r>
        <r>
          <rPr>
            <sz val="9"/>
            <color indexed="81"/>
            <rFont val="Tahoma"/>
            <family val="2"/>
          </rPr>
          <t xml:space="preserve">
Per FOD is a new Unit.  Contributions began in 2018</t>
        </r>
      </text>
    </comment>
    <comment ref="PLZ19" authorId="0" shapeId="0" xr:uid="{70F41B57-8ECE-4E73-820E-131DED2EE17B}">
      <text>
        <r>
          <rPr>
            <b/>
            <sz val="9"/>
            <color indexed="81"/>
            <rFont val="Tahoma"/>
            <family val="2"/>
          </rPr>
          <t>Becky Dzingeleski:</t>
        </r>
        <r>
          <rPr>
            <sz val="9"/>
            <color indexed="81"/>
            <rFont val="Tahoma"/>
            <family val="2"/>
          </rPr>
          <t xml:space="preserve">
Per FOD is a new Unit.  Contributions began in 2018</t>
        </r>
      </text>
    </comment>
    <comment ref="PMD19" authorId="0" shapeId="0" xr:uid="{3DA82908-E6ED-4D59-BEF1-2366D0A98B95}">
      <text>
        <r>
          <rPr>
            <b/>
            <sz val="9"/>
            <color indexed="81"/>
            <rFont val="Tahoma"/>
            <family val="2"/>
          </rPr>
          <t>Becky Dzingeleski:</t>
        </r>
        <r>
          <rPr>
            <sz val="9"/>
            <color indexed="81"/>
            <rFont val="Tahoma"/>
            <family val="2"/>
          </rPr>
          <t xml:space="preserve">
Per FOD is a new Unit.  Contributions began in 2018</t>
        </r>
      </text>
    </comment>
    <comment ref="PMH19" authorId="0" shapeId="0" xr:uid="{295B690C-5398-45ED-9FCC-6605C16C547D}">
      <text>
        <r>
          <rPr>
            <b/>
            <sz val="9"/>
            <color indexed="81"/>
            <rFont val="Tahoma"/>
            <family val="2"/>
          </rPr>
          <t>Becky Dzingeleski:</t>
        </r>
        <r>
          <rPr>
            <sz val="9"/>
            <color indexed="81"/>
            <rFont val="Tahoma"/>
            <family val="2"/>
          </rPr>
          <t xml:space="preserve">
Per FOD is a new Unit.  Contributions began in 2018</t>
        </r>
      </text>
    </comment>
    <comment ref="PML19" authorId="0" shapeId="0" xr:uid="{7F55BC70-1A4B-4567-A15B-2E1FB4BAC90C}">
      <text>
        <r>
          <rPr>
            <b/>
            <sz val="9"/>
            <color indexed="81"/>
            <rFont val="Tahoma"/>
            <family val="2"/>
          </rPr>
          <t>Becky Dzingeleski:</t>
        </r>
        <r>
          <rPr>
            <sz val="9"/>
            <color indexed="81"/>
            <rFont val="Tahoma"/>
            <family val="2"/>
          </rPr>
          <t xml:space="preserve">
Per FOD is a new Unit.  Contributions began in 2018</t>
        </r>
      </text>
    </comment>
    <comment ref="PMP19" authorId="0" shapeId="0" xr:uid="{126C0FD4-875B-4BD5-9F54-3F18DD2F8A41}">
      <text>
        <r>
          <rPr>
            <b/>
            <sz val="9"/>
            <color indexed="81"/>
            <rFont val="Tahoma"/>
            <family val="2"/>
          </rPr>
          <t>Becky Dzingeleski:</t>
        </r>
        <r>
          <rPr>
            <sz val="9"/>
            <color indexed="81"/>
            <rFont val="Tahoma"/>
            <family val="2"/>
          </rPr>
          <t xml:space="preserve">
Per FOD is a new Unit.  Contributions began in 2018</t>
        </r>
      </text>
    </comment>
    <comment ref="PMT19" authorId="0" shapeId="0" xr:uid="{59C8C7AC-C20B-4EE7-9E63-9E2F3039C09A}">
      <text>
        <r>
          <rPr>
            <b/>
            <sz val="9"/>
            <color indexed="81"/>
            <rFont val="Tahoma"/>
            <family val="2"/>
          </rPr>
          <t>Becky Dzingeleski:</t>
        </r>
        <r>
          <rPr>
            <sz val="9"/>
            <color indexed="81"/>
            <rFont val="Tahoma"/>
            <family val="2"/>
          </rPr>
          <t xml:space="preserve">
Per FOD is a new Unit.  Contributions began in 2018</t>
        </r>
      </text>
    </comment>
    <comment ref="PMX19" authorId="0" shapeId="0" xr:uid="{D0584900-F215-4018-8B09-89311114D64A}">
      <text>
        <r>
          <rPr>
            <b/>
            <sz val="9"/>
            <color indexed="81"/>
            <rFont val="Tahoma"/>
            <family val="2"/>
          </rPr>
          <t>Becky Dzingeleski:</t>
        </r>
        <r>
          <rPr>
            <sz val="9"/>
            <color indexed="81"/>
            <rFont val="Tahoma"/>
            <family val="2"/>
          </rPr>
          <t xml:space="preserve">
Per FOD is a new Unit.  Contributions began in 2018</t>
        </r>
      </text>
    </comment>
    <comment ref="PNB19" authorId="0" shapeId="0" xr:uid="{E1A6EAB5-3612-4647-8DDA-60B8A9741189}">
      <text>
        <r>
          <rPr>
            <b/>
            <sz val="9"/>
            <color indexed="81"/>
            <rFont val="Tahoma"/>
            <family val="2"/>
          </rPr>
          <t>Becky Dzingeleski:</t>
        </r>
        <r>
          <rPr>
            <sz val="9"/>
            <color indexed="81"/>
            <rFont val="Tahoma"/>
            <family val="2"/>
          </rPr>
          <t xml:space="preserve">
Per FOD is a new Unit.  Contributions began in 2018</t>
        </r>
      </text>
    </comment>
    <comment ref="PNF19" authorId="0" shapeId="0" xr:uid="{E6A1B93F-E83B-41B9-AB67-A0E983CCE675}">
      <text>
        <r>
          <rPr>
            <b/>
            <sz val="9"/>
            <color indexed="81"/>
            <rFont val="Tahoma"/>
            <family val="2"/>
          </rPr>
          <t>Becky Dzingeleski:</t>
        </r>
        <r>
          <rPr>
            <sz val="9"/>
            <color indexed="81"/>
            <rFont val="Tahoma"/>
            <family val="2"/>
          </rPr>
          <t xml:space="preserve">
Per FOD is a new Unit.  Contributions began in 2018</t>
        </r>
      </text>
    </comment>
    <comment ref="PNJ19" authorId="0" shapeId="0" xr:uid="{5541354C-5216-4EFE-83DB-40DF82F5567F}">
      <text>
        <r>
          <rPr>
            <b/>
            <sz val="9"/>
            <color indexed="81"/>
            <rFont val="Tahoma"/>
            <family val="2"/>
          </rPr>
          <t>Becky Dzingeleski:</t>
        </r>
        <r>
          <rPr>
            <sz val="9"/>
            <color indexed="81"/>
            <rFont val="Tahoma"/>
            <family val="2"/>
          </rPr>
          <t xml:space="preserve">
Per FOD is a new Unit.  Contributions began in 2018</t>
        </r>
      </text>
    </comment>
    <comment ref="PNN19" authorId="0" shapeId="0" xr:uid="{E60BAC40-337C-4BC4-A780-356E1A06FAEE}">
      <text>
        <r>
          <rPr>
            <b/>
            <sz val="9"/>
            <color indexed="81"/>
            <rFont val="Tahoma"/>
            <family val="2"/>
          </rPr>
          <t>Becky Dzingeleski:</t>
        </r>
        <r>
          <rPr>
            <sz val="9"/>
            <color indexed="81"/>
            <rFont val="Tahoma"/>
            <family val="2"/>
          </rPr>
          <t xml:space="preserve">
Per FOD is a new Unit.  Contributions began in 2018</t>
        </r>
      </text>
    </comment>
    <comment ref="PNR19" authorId="0" shapeId="0" xr:uid="{7DD223EE-EBE6-457C-9819-47E3C7F5F2E0}">
      <text>
        <r>
          <rPr>
            <b/>
            <sz val="9"/>
            <color indexed="81"/>
            <rFont val="Tahoma"/>
            <family val="2"/>
          </rPr>
          <t>Becky Dzingeleski:</t>
        </r>
        <r>
          <rPr>
            <sz val="9"/>
            <color indexed="81"/>
            <rFont val="Tahoma"/>
            <family val="2"/>
          </rPr>
          <t xml:space="preserve">
Per FOD is a new Unit.  Contributions began in 2018</t>
        </r>
      </text>
    </comment>
    <comment ref="PNV19" authorId="0" shapeId="0" xr:uid="{BC7330F0-FB17-4A68-90D8-E535DCD6B512}">
      <text>
        <r>
          <rPr>
            <b/>
            <sz val="9"/>
            <color indexed="81"/>
            <rFont val="Tahoma"/>
            <family val="2"/>
          </rPr>
          <t>Becky Dzingeleski:</t>
        </r>
        <r>
          <rPr>
            <sz val="9"/>
            <color indexed="81"/>
            <rFont val="Tahoma"/>
            <family val="2"/>
          </rPr>
          <t xml:space="preserve">
Per FOD is a new Unit.  Contributions began in 2018</t>
        </r>
      </text>
    </comment>
    <comment ref="PNZ19" authorId="0" shapeId="0" xr:uid="{96CEA034-58D8-4FDB-A1F6-C96354E3E402}">
      <text>
        <r>
          <rPr>
            <b/>
            <sz val="9"/>
            <color indexed="81"/>
            <rFont val="Tahoma"/>
            <family val="2"/>
          </rPr>
          <t>Becky Dzingeleski:</t>
        </r>
        <r>
          <rPr>
            <sz val="9"/>
            <color indexed="81"/>
            <rFont val="Tahoma"/>
            <family val="2"/>
          </rPr>
          <t xml:space="preserve">
Per FOD is a new Unit.  Contributions began in 2018</t>
        </r>
      </text>
    </comment>
    <comment ref="POD19" authorId="0" shapeId="0" xr:uid="{1C3D8751-1A04-4316-8D96-6CDC3DEA9F00}">
      <text>
        <r>
          <rPr>
            <b/>
            <sz val="9"/>
            <color indexed="81"/>
            <rFont val="Tahoma"/>
            <family val="2"/>
          </rPr>
          <t>Becky Dzingeleski:</t>
        </r>
        <r>
          <rPr>
            <sz val="9"/>
            <color indexed="81"/>
            <rFont val="Tahoma"/>
            <family val="2"/>
          </rPr>
          <t xml:space="preserve">
Per FOD is a new Unit.  Contributions began in 2018</t>
        </r>
      </text>
    </comment>
    <comment ref="POH19" authorId="0" shapeId="0" xr:uid="{2C214AD8-2AC3-47F4-AB30-5CF5E746C36E}">
      <text>
        <r>
          <rPr>
            <b/>
            <sz val="9"/>
            <color indexed="81"/>
            <rFont val="Tahoma"/>
            <family val="2"/>
          </rPr>
          <t>Becky Dzingeleski:</t>
        </r>
        <r>
          <rPr>
            <sz val="9"/>
            <color indexed="81"/>
            <rFont val="Tahoma"/>
            <family val="2"/>
          </rPr>
          <t xml:space="preserve">
Per FOD is a new Unit.  Contributions began in 2018</t>
        </r>
      </text>
    </comment>
    <comment ref="POL19" authorId="0" shapeId="0" xr:uid="{6BD74C4C-69BC-44E4-93AA-4B0FA5C9EA00}">
      <text>
        <r>
          <rPr>
            <b/>
            <sz val="9"/>
            <color indexed="81"/>
            <rFont val="Tahoma"/>
            <family val="2"/>
          </rPr>
          <t>Becky Dzingeleski:</t>
        </r>
        <r>
          <rPr>
            <sz val="9"/>
            <color indexed="81"/>
            <rFont val="Tahoma"/>
            <family val="2"/>
          </rPr>
          <t xml:space="preserve">
Per FOD is a new Unit.  Contributions began in 2018</t>
        </r>
      </text>
    </comment>
    <comment ref="POP19" authorId="0" shapeId="0" xr:uid="{7EC1D153-9582-4329-81BF-1417A6727C96}">
      <text>
        <r>
          <rPr>
            <b/>
            <sz val="9"/>
            <color indexed="81"/>
            <rFont val="Tahoma"/>
            <family val="2"/>
          </rPr>
          <t>Becky Dzingeleski:</t>
        </r>
        <r>
          <rPr>
            <sz val="9"/>
            <color indexed="81"/>
            <rFont val="Tahoma"/>
            <family val="2"/>
          </rPr>
          <t xml:space="preserve">
Per FOD is a new Unit.  Contributions began in 2018</t>
        </r>
      </text>
    </comment>
    <comment ref="POT19" authorId="0" shapeId="0" xr:uid="{F604CBA3-8F79-462F-BBF8-4EAF5FDF675B}">
      <text>
        <r>
          <rPr>
            <b/>
            <sz val="9"/>
            <color indexed="81"/>
            <rFont val="Tahoma"/>
            <family val="2"/>
          </rPr>
          <t>Becky Dzingeleski:</t>
        </r>
        <r>
          <rPr>
            <sz val="9"/>
            <color indexed="81"/>
            <rFont val="Tahoma"/>
            <family val="2"/>
          </rPr>
          <t xml:space="preserve">
Per FOD is a new Unit.  Contributions began in 2018</t>
        </r>
      </text>
    </comment>
    <comment ref="POX19" authorId="0" shapeId="0" xr:uid="{539660EB-B2DD-44EE-9E6E-093D8195D6FE}">
      <text>
        <r>
          <rPr>
            <b/>
            <sz val="9"/>
            <color indexed="81"/>
            <rFont val="Tahoma"/>
            <family val="2"/>
          </rPr>
          <t>Becky Dzingeleski:</t>
        </r>
        <r>
          <rPr>
            <sz val="9"/>
            <color indexed="81"/>
            <rFont val="Tahoma"/>
            <family val="2"/>
          </rPr>
          <t xml:space="preserve">
Per FOD is a new Unit.  Contributions began in 2018</t>
        </r>
      </text>
    </comment>
    <comment ref="PPB19" authorId="0" shapeId="0" xr:uid="{5981C89B-E23A-4752-B56B-23191C776FA8}">
      <text>
        <r>
          <rPr>
            <b/>
            <sz val="9"/>
            <color indexed="81"/>
            <rFont val="Tahoma"/>
            <family val="2"/>
          </rPr>
          <t>Becky Dzingeleski:</t>
        </r>
        <r>
          <rPr>
            <sz val="9"/>
            <color indexed="81"/>
            <rFont val="Tahoma"/>
            <family val="2"/>
          </rPr>
          <t xml:space="preserve">
Per FOD is a new Unit.  Contributions began in 2018</t>
        </r>
      </text>
    </comment>
    <comment ref="PPF19" authorId="0" shapeId="0" xr:uid="{C87CA043-09F4-431D-9BCF-5676CEABEA4D}">
      <text>
        <r>
          <rPr>
            <b/>
            <sz val="9"/>
            <color indexed="81"/>
            <rFont val="Tahoma"/>
            <family val="2"/>
          </rPr>
          <t>Becky Dzingeleski:</t>
        </r>
        <r>
          <rPr>
            <sz val="9"/>
            <color indexed="81"/>
            <rFont val="Tahoma"/>
            <family val="2"/>
          </rPr>
          <t xml:space="preserve">
Per FOD is a new Unit.  Contributions began in 2018</t>
        </r>
      </text>
    </comment>
    <comment ref="PPJ19" authorId="0" shapeId="0" xr:uid="{87DA3E00-2335-4A5D-B38D-3223B81C5631}">
      <text>
        <r>
          <rPr>
            <b/>
            <sz val="9"/>
            <color indexed="81"/>
            <rFont val="Tahoma"/>
            <family val="2"/>
          </rPr>
          <t>Becky Dzingeleski:</t>
        </r>
        <r>
          <rPr>
            <sz val="9"/>
            <color indexed="81"/>
            <rFont val="Tahoma"/>
            <family val="2"/>
          </rPr>
          <t xml:space="preserve">
Per FOD is a new Unit.  Contributions began in 2018</t>
        </r>
      </text>
    </comment>
    <comment ref="PPN19" authorId="0" shapeId="0" xr:uid="{5CD5E7B2-D3D2-41F7-BE0F-04255834626C}">
      <text>
        <r>
          <rPr>
            <b/>
            <sz val="9"/>
            <color indexed="81"/>
            <rFont val="Tahoma"/>
            <family val="2"/>
          </rPr>
          <t>Becky Dzingeleski:</t>
        </r>
        <r>
          <rPr>
            <sz val="9"/>
            <color indexed="81"/>
            <rFont val="Tahoma"/>
            <family val="2"/>
          </rPr>
          <t xml:space="preserve">
Per FOD is a new Unit.  Contributions began in 2018</t>
        </r>
      </text>
    </comment>
    <comment ref="PPR19" authorId="0" shapeId="0" xr:uid="{AD7D3CEE-6BAE-41C6-AC18-CEF485759D40}">
      <text>
        <r>
          <rPr>
            <b/>
            <sz val="9"/>
            <color indexed="81"/>
            <rFont val="Tahoma"/>
            <family val="2"/>
          </rPr>
          <t>Becky Dzingeleski:</t>
        </r>
        <r>
          <rPr>
            <sz val="9"/>
            <color indexed="81"/>
            <rFont val="Tahoma"/>
            <family val="2"/>
          </rPr>
          <t xml:space="preserve">
Per FOD is a new Unit.  Contributions began in 2018</t>
        </r>
      </text>
    </comment>
    <comment ref="PPV19" authorId="0" shapeId="0" xr:uid="{EBCAEE76-3AC9-458A-862A-D7E73A2502C7}">
      <text>
        <r>
          <rPr>
            <b/>
            <sz val="9"/>
            <color indexed="81"/>
            <rFont val="Tahoma"/>
            <family val="2"/>
          </rPr>
          <t>Becky Dzingeleski:</t>
        </r>
        <r>
          <rPr>
            <sz val="9"/>
            <color indexed="81"/>
            <rFont val="Tahoma"/>
            <family val="2"/>
          </rPr>
          <t xml:space="preserve">
Per FOD is a new Unit.  Contributions began in 2018</t>
        </r>
      </text>
    </comment>
    <comment ref="PPZ19" authorId="0" shapeId="0" xr:uid="{9A91E5FB-1519-4506-9F8E-668435471E83}">
      <text>
        <r>
          <rPr>
            <b/>
            <sz val="9"/>
            <color indexed="81"/>
            <rFont val="Tahoma"/>
            <family val="2"/>
          </rPr>
          <t>Becky Dzingeleski:</t>
        </r>
        <r>
          <rPr>
            <sz val="9"/>
            <color indexed="81"/>
            <rFont val="Tahoma"/>
            <family val="2"/>
          </rPr>
          <t xml:space="preserve">
Per FOD is a new Unit.  Contributions began in 2018</t>
        </r>
      </text>
    </comment>
    <comment ref="PQD19" authorId="0" shapeId="0" xr:uid="{264C469F-D4E9-4952-B3D9-0326E0B061B0}">
      <text>
        <r>
          <rPr>
            <b/>
            <sz val="9"/>
            <color indexed="81"/>
            <rFont val="Tahoma"/>
            <family val="2"/>
          </rPr>
          <t>Becky Dzingeleski:</t>
        </r>
        <r>
          <rPr>
            <sz val="9"/>
            <color indexed="81"/>
            <rFont val="Tahoma"/>
            <family val="2"/>
          </rPr>
          <t xml:space="preserve">
Per FOD is a new Unit.  Contributions began in 2018</t>
        </r>
      </text>
    </comment>
    <comment ref="PQH19" authorId="0" shapeId="0" xr:uid="{CEBA5402-2256-400A-909B-339E2EEBA107}">
      <text>
        <r>
          <rPr>
            <b/>
            <sz val="9"/>
            <color indexed="81"/>
            <rFont val="Tahoma"/>
            <family val="2"/>
          </rPr>
          <t>Becky Dzingeleski:</t>
        </r>
        <r>
          <rPr>
            <sz val="9"/>
            <color indexed="81"/>
            <rFont val="Tahoma"/>
            <family val="2"/>
          </rPr>
          <t xml:space="preserve">
Per FOD is a new Unit.  Contributions began in 2018</t>
        </r>
      </text>
    </comment>
    <comment ref="PQL19" authorId="0" shapeId="0" xr:uid="{0B5BD101-16AB-4CA5-8279-0887FE5D7592}">
      <text>
        <r>
          <rPr>
            <b/>
            <sz val="9"/>
            <color indexed="81"/>
            <rFont val="Tahoma"/>
            <family val="2"/>
          </rPr>
          <t>Becky Dzingeleski:</t>
        </r>
        <r>
          <rPr>
            <sz val="9"/>
            <color indexed="81"/>
            <rFont val="Tahoma"/>
            <family val="2"/>
          </rPr>
          <t xml:space="preserve">
Per FOD is a new Unit.  Contributions began in 2018</t>
        </r>
      </text>
    </comment>
    <comment ref="PQP19" authorId="0" shapeId="0" xr:uid="{CB8F4C49-809C-4252-9F94-2DEB105D8F1F}">
      <text>
        <r>
          <rPr>
            <b/>
            <sz val="9"/>
            <color indexed="81"/>
            <rFont val="Tahoma"/>
            <family val="2"/>
          </rPr>
          <t>Becky Dzingeleski:</t>
        </r>
        <r>
          <rPr>
            <sz val="9"/>
            <color indexed="81"/>
            <rFont val="Tahoma"/>
            <family val="2"/>
          </rPr>
          <t xml:space="preserve">
Per FOD is a new Unit.  Contributions began in 2018</t>
        </r>
      </text>
    </comment>
    <comment ref="PQT19" authorId="0" shapeId="0" xr:uid="{0C97EEB3-984A-4B3A-A141-7201D74ADA29}">
      <text>
        <r>
          <rPr>
            <b/>
            <sz val="9"/>
            <color indexed="81"/>
            <rFont val="Tahoma"/>
            <family val="2"/>
          </rPr>
          <t>Becky Dzingeleski:</t>
        </r>
        <r>
          <rPr>
            <sz val="9"/>
            <color indexed="81"/>
            <rFont val="Tahoma"/>
            <family val="2"/>
          </rPr>
          <t xml:space="preserve">
Per FOD is a new Unit.  Contributions began in 2018</t>
        </r>
      </text>
    </comment>
    <comment ref="PQX19" authorId="0" shapeId="0" xr:uid="{75EC56D7-A35C-4893-AEB1-927E660876B2}">
      <text>
        <r>
          <rPr>
            <b/>
            <sz val="9"/>
            <color indexed="81"/>
            <rFont val="Tahoma"/>
            <family val="2"/>
          </rPr>
          <t>Becky Dzingeleski:</t>
        </r>
        <r>
          <rPr>
            <sz val="9"/>
            <color indexed="81"/>
            <rFont val="Tahoma"/>
            <family val="2"/>
          </rPr>
          <t xml:space="preserve">
Per FOD is a new Unit.  Contributions began in 2018</t>
        </r>
      </text>
    </comment>
    <comment ref="PRB19" authorId="0" shapeId="0" xr:uid="{7854B2E4-FDE1-499C-A05D-65A43AEAF008}">
      <text>
        <r>
          <rPr>
            <b/>
            <sz val="9"/>
            <color indexed="81"/>
            <rFont val="Tahoma"/>
            <family val="2"/>
          </rPr>
          <t>Becky Dzingeleski:</t>
        </r>
        <r>
          <rPr>
            <sz val="9"/>
            <color indexed="81"/>
            <rFont val="Tahoma"/>
            <family val="2"/>
          </rPr>
          <t xml:space="preserve">
Per FOD is a new Unit.  Contributions began in 2018</t>
        </r>
      </text>
    </comment>
    <comment ref="PRF19" authorId="0" shapeId="0" xr:uid="{AE63EC0F-5750-4086-9075-D6CCBBE4A935}">
      <text>
        <r>
          <rPr>
            <b/>
            <sz val="9"/>
            <color indexed="81"/>
            <rFont val="Tahoma"/>
            <family val="2"/>
          </rPr>
          <t>Becky Dzingeleski:</t>
        </r>
        <r>
          <rPr>
            <sz val="9"/>
            <color indexed="81"/>
            <rFont val="Tahoma"/>
            <family val="2"/>
          </rPr>
          <t xml:space="preserve">
Per FOD is a new Unit.  Contributions began in 2018</t>
        </r>
      </text>
    </comment>
    <comment ref="PRJ19" authorId="0" shapeId="0" xr:uid="{51209F9A-F35E-4E24-BF01-C35866AC892B}">
      <text>
        <r>
          <rPr>
            <b/>
            <sz val="9"/>
            <color indexed="81"/>
            <rFont val="Tahoma"/>
            <family val="2"/>
          </rPr>
          <t>Becky Dzingeleski:</t>
        </r>
        <r>
          <rPr>
            <sz val="9"/>
            <color indexed="81"/>
            <rFont val="Tahoma"/>
            <family val="2"/>
          </rPr>
          <t xml:space="preserve">
Per FOD is a new Unit.  Contributions began in 2018</t>
        </r>
      </text>
    </comment>
    <comment ref="PRN19" authorId="0" shapeId="0" xr:uid="{91417B49-6D8E-406F-9650-F92C1B08C617}">
      <text>
        <r>
          <rPr>
            <b/>
            <sz val="9"/>
            <color indexed="81"/>
            <rFont val="Tahoma"/>
            <family val="2"/>
          </rPr>
          <t>Becky Dzingeleski:</t>
        </r>
        <r>
          <rPr>
            <sz val="9"/>
            <color indexed="81"/>
            <rFont val="Tahoma"/>
            <family val="2"/>
          </rPr>
          <t xml:space="preserve">
Per FOD is a new Unit.  Contributions began in 2018</t>
        </r>
      </text>
    </comment>
    <comment ref="PRR19" authorId="0" shapeId="0" xr:uid="{E8E38242-B995-477A-86F7-1F700FC525EA}">
      <text>
        <r>
          <rPr>
            <b/>
            <sz val="9"/>
            <color indexed="81"/>
            <rFont val="Tahoma"/>
            <family val="2"/>
          </rPr>
          <t>Becky Dzingeleski:</t>
        </r>
        <r>
          <rPr>
            <sz val="9"/>
            <color indexed="81"/>
            <rFont val="Tahoma"/>
            <family val="2"/>
          </rPr>
          <t xml:space="preserve">
Per FOD is a new Unit.  Contributions began in 2018</t>
        </r>
      </text>
    </comment>
    <comment ref="PRV19" authorId="0" shapeId="0" xr:uid="{5D86364D-E81D-499C-8A1E-623A66D24665}">
      <text>
        <r>
          <rPr>
            <b/>
            <sz val="9"/>
            <color indexed="81"/>
            <rFont val="Tahoma"/>
            <family val="2"/>
          </rPr>
          <t>Becky Dzingeleski:</t>
        </r>
        <r>
          <rPr>
            <sz val="9"/>
            <color indexed="81"/>
            <rFont val="Tahoma"/>
            <family val="2"/>
          </rPr>
          <t xml:space="preserve">
Per FOD is a new Unit.  Contributions began in 2018</t>
        </r>
      </text>
    </comment>
    <comment ref="PRZ19" authorId="0" shapeId="0" xr:uid="{A041E8EF-BD8F-4647-A97D-3496640BCD57}">
      <text>
        <r>
          <rPr>
            <b/>
            <sz val="9"/>
            <color indexed="81"/>
            <rFont val="Tahoma"/>
            <family val="2"/>
          </rPr>
          <t>Becky Dzingeleski:</t>
        </r>
        <r>
          <rPr>
            <sz val="9"/>
            <color indexed="81"/>
            <rFont val="Tahoma"/>
            <family val="2"/>
          </rPr>
          <t xml:space="preserve">
Per FOD is a new Unit.  Contributions began in 2018</t>
        </r>
      </text>
    </comment>
    <comment ref="PSD19" authorId="0" shapeId="0" xr:uid="{8214AD32-BEED-4146-9BEF-BF1BDE72ED1C}">
      <text>
        <r>
          <rPr>
            <b/>
            <sz val="9"/>
            <color indexed="81"/>
            <rFont val="Tahoma"/>
            <family val="2"/>
          </rPr>
          <t>Becky Dzingeleski:</t>
        </r>
        <r>
          <rPr>
            <sz val="9"/>
            <color indexed="81"/>
            <rFont val="Tahoma"/>
            <family val="2"/>
          </rPr>
          <t xml:space="preserve">
Per FOD is a new Unit.  Contributions began in 2018</t>
        </r>
      </text>
    </comment>
    <comment ref="PSH19" authorId="0" shapeId="0" xr:uid="{8DE79DAB-CD55-4CF8-93CB-66469851C3D1}">
      <text>
        <r>
          <rPr>
            <b/>
            <sz val="9"/>
            <color indexed="81"/>
            <rFont val="Tahoma"/>
            <family val="2"/>
          </rPr>
          <t>Becky Dzingeleski:</t>
        </r>
        <r>
          <rPr>
            <sz val="9"/>
            <color indexed="81"/>
            <rFont val="Tahoma"/>
            <family val="2"/>
          </rPr>
          <t xml:space="preserve">
Per FOD is a new Unit.  Contributions began in 2018</t>
        </r>
      </text>
    </comment>
    <comment ref="PSL19" authorId="0" shapeId="0" xr:uid="{1C78186B-5F70-4F0F-8B40-332E5E11E1E9}">
      <text>
        <r>
          <rPr>
            <b/>
            <sz val="9"/>
            <color indexed="81"/>
            <rFont val="Tahoma"/>
            <family val="2"/>
          </rPr>
          <t>Becky Dzingeleski:</t>
        </r>
        <r>
          <rPr>
            <sz val="9"/>
            <color indexed="81"/>
            <rFont val="Tahoma"/>
            <family val="2"/>
          </rPr>
          <t xml:space="preserve">
Per FOD is a new Unit.  Contributions began in 2018</t>
        </r>
      </text>
    </comment>
    <comment ref="PSP19" authorId="0" shapeId="0" xr:uid="{D7E162FE-6372-4360-BEA5-5188F4AAB8AA}">
      <text>
        <r>
          <rPr>
            <b/>
            <sz val="9"/>
            <color indexed="81"/>
            <rFont val="Tahoma"/>
            <family val="2"/>
          </rPr>
          <t>Becky Dzingeleski:</t>
        </r>
        <r>
          <rPr>
            <sz val="9"/>
            <color indexed="81"/>
            <rFont val="Tahoma"/>
            <family val="2"/>
          </rPr>
          <t xml:space="preserve">
Per FOD is a new Unit.  Contributions began in 2018</t>
        </r>
      </text>
    </comment>
    <comment ref="PST19" authorId="0" shapeId="0" xr:uid="{56CF57B8-9592-40AC-A004-BF64634556F3}">
      <text>
        <r>
          <rPr>
            <b/>
            <sz val="9"/>
            <color indexed="81"/>
            <rFont val="Tahoma"/>
            <family val="2"/>
          </rPr>
          <t>Becky Dzingeleski:</t>
        </r>
        <r>
          <rPr>
            <sz val="9"/>
            <color indexed="81"/>
            <rFont val="Tahoma"/>
            <family val="2"/>
          </rPr>
          <t xml:space="preserve">
Per FOD is a new Unit.  Contributions began in 2018</t>
        </r>
      </text>
    </comment>
    <comment ref="PSX19" authorId="0" shapeId="0" xr:uid="{0DC2DF57-0EE7-4314-80E9-CD02DFAD577A}">
      <text>
        <r>
          <rPr>
            <b/>
            <sz val="9"/>
            <color indexed="81"/>
            <rFont val="Tahoma"/>
            <family val="2"/>
          </rPr>
          <t>Becky Dzingeleski:</t>
        </r>
        <r>
          <rPr>
            <sz val="9"/>
            <color indexed="81"/>
            <rFont val="Tahoma"/>
            <family val="2"/>
          </rPr>
          <t xml:space="preserve">
Per FOD is a new Unit.  Contributions began in 2018</t>
        </r>
      </text>
    </comment>
    <comment ref="PTB19" authorId="0" shapeId="0" xr:uid="{B9276145-388C-4D3B-BA10-12C3BCC5262F}">
      <text>
        <r>
          <rPr>
            <b/>
            <sz val="9"/>
            <color indexed="81"/>
            <rFont val="Tahoma"/>
            <family val="2"/>
          </rPr>
          <t>Becky Dzingeleski:</t>
        </r>
        <r>
          <rPr>
            <sz val="9"/>
            <color indexed="81"/>
            <rFont val="Tahoma"/>
            <family val="2"/>
          </rPr>
          <t xml:space="preserve">
Per FOD is a new Unit.  Contributions began in 2018</t>
        </r>
      </text>
    </comment>
    <comment ref="PTF19" authorId="0" shapeId="0" xr:uid="{94B8BB40-2242-4D2B-856D-E775442BDA2B}">
      <text>
        <r>
          <rPr>
            <b/>
            <sz val="9"/>
            <color indexed="81"/>
            <rFont val="Tahoma"/>
            <family val="2"/>
          </rPr>
          <t>Becky Dzingeleski:</t>
        </r>
        <r>
          <rPr>
            <sz val="9"/>
            <color indexed="81"/>
            <rFont val="Tahoma"/>
            <family val="2"/>
          </rPr>
          <t xml:space="preserve">
Per FOD is a new Unit.  Contributions began in 2018</t>
        </r>
      </text>
    </comment>
    <comment ref="PTJ19" authorId="0" shapeId="0" xr:uid="{8350FBB2-1D7E-4186-9A08-4AB13018DD8B}">
      <text>
        <r>
          <rPr>
            <b/>
            <sz val="9"/>
            <color indexed="81"/>
            <rFont val="Tahoma"/>
            <family val="2"/>
          </rPr>
          <t>Becky Dzingeleski:</t>
        </r>
        <r>
          <rPr>
            <sz val="9"/>
            <color indexed="81"/>
            <rFont val="Tahoma"/>
            <family val="2"/>
          </rPr>
          <t xml:space="preserve">
Per FOD is a new Unit.  Contributions began in 2018</t>
        </r>
      </text>
    </comment>
    <comment ref="PTN19" authorId="0" shapeId="0" xr:uid="{81326046-7D40-4877-8EB7-9600134822EF}">
      <text>
        <r>
          <rPr>
            <b/>
            <sz val="9"/>
            <color indexed="81"/>
            <rFont val="Tahoma"/>
            <family val="2"/>
          </rPr>
          <t>Becky Dzingeleski:</t>
        </r>
        <r>
          <rPr>
            <sz val="9"/>
            <color indexed="81"/>
            <rFont val="Tahoma"/>
            <family val="2"/>
          </rPr>
          <t xml:space="preserve">
Per FOD is a new Unit.  Contributions began in 2018</t>
        </r>
      </text>
    </comment>
    <comment ref="PTR19" authorId="0" shapeId="0" xr:uid="{FD34FB61-B7BF-41BC-91B9-CBE966E44D5D}">
      <text>
        <r>
          <rPr>
            <b/>
            <sz val="9"/>
            <color indexed="81"/>
            <rFont val="Tahoma"/>
            <family val="2"/>
          </rPr>
          <t>Becky Dzingeleski:</t>
        </r>
        <r>
          <rPr>
            <sz val="9"/>
            <color indexed="81"/>
            <rFont val="Tahoma"/>
            <family val="2"/>
          </rPr>
          <t xml:space="preserve">
Per FOD is a new Unit.  Contributions began in 2018</t>
        </r>
      </text>
    </comment>
    <comment ref="PTV19" authorId="0" shapeId="0" xr:uid="{AE991016-ED77-4040-AB77-BCE65BCD488D}">
      <text>
        <r>
          <rPr>
            <b/>
            <sz val="9"/>
            <color indexed="81"/>
            <rFont val="Tahoma"/>
            <family val="2"/>
          </rPr>
          <t>Becky Dzingeleski:</t>
        </r>
        <r>
          <rPr>
            <sz val="9"/>
            <color indexed="81"/>
            <rFont val="Tahoma"/>
            <family val="2"/>
          </rPr>
          <t xml:space="preserve">
Per FOD is a new Unit.  Contributions began in 2018</t>
        </r>
      </text>
    </comment>
    <comment ref="PTZ19" authorId="0" shapeId="0" xr:uid="{B78850FE-9416-481C-95F2-67903034AD74}">
      <text>
        <r>
          <rPr>
            <b/>
            <sz val="9"/>
            <color indexed="81"/>
            <rFont val="Tahoma"/>
            <family val="2"/>
          </rPr>
          <t>Becky Dzingeleski:</t>
        </r>
        <r>
          <rPr>
            <sz val="9"/>
            <color indexed="81"/>
            <rFont val="Tahoma"/>
            <family val="2"/>
          </rPr>
          <t xml:space="preserve">
Per FOD is a new Unit.  Contributions began in 2018</t>
        </r>
      </text>
    </comment>
    <comment ref="PUD19" authorId="0" shapeId="0" xr:uid="{88783D6B-4C0C-4B1E-AA38-3F03E8ED4945}">
      <text>
        <r>
          <rPr>
            <b/>
            <sz val="9"/>
            <color indexed="81"/>
            <rFont val="Tahoma"/>
            <family val="2"/>
          </rPr>
          <t>Becky Dzingeleski:</t>
        </r>
        <r>
          <rPr>
            <sz val="9"/>
            <color indexed="81"/>
            <rFont val="Tahoma"/>
            <family val="2"/>
          </rPr>
          <t xml:space="preserve">
Per FOD is a new Unit.  Contributions began in 2018</t>
        </r>
      </text>
    </comment>
    <comment ref="PUH19" authorId="0" shapeId="0" xr:uid="{9E55D683-E3EF-4152-A967-DC42A3BC5D2E}">
      <text>
        <r>
          <rPr>
            <b/>
            <sz val="9"/>
            <color indexed="81"/>
            <rFont val="Tahoma"/>
            <family val="2"/>
          </rPr>
          <t>Becky Dzingeleski:</t>
        </r>
        <r>
          <rPr>
            <sz val="9"/>
            <color indexed="81"/>
            <rFont val="Tahoma"/>
            <family val="2"/>
          </rPr>
          <t xml:space="preserve">
Per FOD is a new Unit.  Contributions began in 2018</t>
        </r>
      </text>
    </comment>
    <comment ref="PUL19" authorId="0" shapeId="0" xr:uid="{5B83A1B9-60FE-4234-AA18-66A454A11BB6}">
      <text>
        <r>
          <rPr>
            <b/>
            <sz val="9"/>
            <color indexed="81"/>
            <rFont val="Tahoma"/>
            <family val="2"/>
          </rPr>
          <t>Becky Dzingeleski:</t>
        </r>
        <r>
          <rPr>
            <sz val="9"/>
            <color indexed="81"/>
            <rFont val="Tahoma"/>
            <family val="2"/>
          </rPr>
          <t xml:space="preserve">
Per FOD is a new Unit.  Contributions began in 2018</t>
        </r>
      </text>
    </comment>
    <comment ref="PUP19" authorId="0" shapeId="0" xr:uid="{063EECCF-1019-418C-8910-E56A708FF8A1}">
      <text>
        <r>
          <rPr>
            <b/>
            <sz val="9"/>
            <color indexed="81"/>
            <rFont val="Tahoma"/>
            <family val="2"/>
          </rPr>
          <t>Becky Dzingeleski:</t>
        </r>
        <r>
          <rPr>
            <sz val="9"/>
            <color indexed="81"/>
            <rFont val="Tahoma"/>
            <family val="2"/>
          </rPr>
          <t xml:space="preserve">
Per FOD is a new Unit.  Contributions began in 2018</t>
        </r>
      </text>
    </comment>
    <comment ref="PUT19" authorId="0" shapeId="0" xr:uid="{02897B04-1B03-4541-97C4-AF49D2759DB4}">
      <text>
        <r>
          <rPr>
            <b/>
            <sz val="9"/>
            <color indexed="81"/>
            <rFont val="Tahoma"/>
            <family val="2"/>
          </rPr>
          <t>Becky Dzingeleski:</t>
        </r>
        <r>
          <rPr>
            <sz val="9"/>
            <color indexed="81"/>
            <rFont val="Tahoma"/>
            <family val="2"/>
          </rPr>
          <t xml:space="preserve">
Per FOD is a new Unit.  Contributions began in 2018</t>
        </r>
      </text>
    </comment>
    <comment ref="PUX19" authorId="0" shapeId="0" xr:uid="{11D12D4D-5DF0-4773-BBA2-64629CC6C1BC}">
      <text>
        <r>
          <rPr>
            <b/>
            <sz val="9"/>
            <color indexed="81"/>
            <rFont val="Tahoma"/>
            <family val="2"/>
          </rPr>
          <t>Becky Dzingeleski:</t>
        </r>
        <r>
          <rPr>
            <sz val="9"/>
            <color indexed="81"/>
            <rFont val="Tahoma"/>
            <family val="2"/>
          </rPr>
          <t xml:space="preserve">
Per FOD is a new Unit.  Contributions began in 2018</t>
        </r>
      </text>
    </comment>
    <comment ref="PVB19" authorId="0" shapeId="0" xr:uid="{BAED8070-16EF-4CD1-BE0F-BA3D4A02B718}">
      <text>
        <r>
          <rPr>
            <b/>
            <sz val="9"/>
            <color indexed="81"/>
            <rFont val="Tahoma"/>
            <family val="2"/>
          </rPr>
          <t>Becky Dzingeleski:</t>
        </r>
        <r>
          <rPr>
            <sz val="9"/>
            <color indexed="81"/>
            <rFont val="Tahoma"/>
            <family val="2"/>
          </rPr>
          <t xml:space="preserve">
Per FOD is a new Unit.  Contributions began in 2018</t>
        </r>
      </text>
    </comment>
    <comment ref="PVF19" authorId="0" shapeId="0" xr:uid="{91C426EC-EEED-449F-A682-5CF2DE46CD2D}">
      <text>
        <r>
          <rPr>
            <b/>
            <sz val="9"/>
            <color indexed="81"/>
            <rFont val="Tahoma"/>
            <family val="2"/>
          </rPr>
          <t>Becky Dzingeleski:</t>
        </r>
        <r>
          <rPr>
            <sz val="9"/>
            <color indexed="81"/>
            <rFont val="Tahoma"/>
            <family val="2"/>
          </rPr>
          <t xml:space="preserve">
Per FOD is a new Unit.  Contributions began in 2018</t>
        </r>
      </text>
    </comment>
    <comment ref="PVJ19" authorId="0" shapeId="0" xr:uid="{C2B6A461-B493-4B2C-BA00-CCED6F1B0A9B}">
      <text>
        <r>
          <rPr>
            <b/>
            <sz val="9"/>
            <color indexed="81"/>
            <rFont val="Tahoma"/>
            <family val="2"/>
          </rPr>
          <t>Becky Dzingeleski:</t>
        </r>
        <r>
          <rPr>
            <sz val="9"/>
            <color indexed="81"/>
            <rFont val="Tahoma"/>
            <family val="2"/>
          </rPr>
          <t xml:space="preserve">
Per FOD is a new Unit.  Contributions began in 2018</t>
        </r>
      </text>
    </comment>
    <comment ref="PVN19" authorId="0" shapeId="0" xr:uid="{E58B5038-8EA0-4917-9ABB-C481B0C017F8}">
      <text>
        <r>
          <rPr>
            <b/>
            <sz val="9"/>
            <color indexed="81"/>
            <rFont val="Tahoma"/>
            <family val="2"/>
          </rPr>
          <t>Becky Dzingeleski:</t>
        </r>
        <r>
          <rPr>
            <sz val="9"/>
            <color indexed="81"/>
            <rFont val="Tahoma"/>
            <family val="2"/>
          </rPr>
          <t xml:space="preserve">
Per FOD is a new Unit.  Contributions began in 2018</t>
        </r>
      </text>
    </comment>
    <comment ref="PVR19" authorId="0" shapeId="0" xr:uid="{E8270EF9-7BEF-445C-BB0F-F62A8DFD231A}">
      <text>
        <r>
          <rPr>
            <b/>
            <sz val="9"/>
            <color indexed="81"/>
            <rFont val="Tahoma"/>
            <family val="2"/>
          </rPr>
          <t>Becky Dzingeleski:</t>
        </r>
        <r>
          <rPr>
            <sz val="9"/>
            <color indexed="81"/>
            <rFont val="Tahoma"/>
            <family val="2"/>
          </rPr>
          <t xml:space="preserve">
Per FOD is a new Unit.  Contributions began in 2018</t>
        </r>
      </text>
    </comment>
    <comment ref="PVV19" authorId="0" shapeId="0" xr:uid="{B0C2DA7C-99E8-41A1-ACAD-E3D1B5C92DBA}">
      <text>
        <r>
          <rPr>
            <b/>
            <sz val="9"/>
            <color indexed="81"/>
            <rFont val="Tahoma"/>
            <family val="2"/>
          </rPr>
          <t>Becky Dzingeleski:</t>
        </r>
        <r>
          <rPr>
            <sz val="9"/>
            <color indexed="81"/>
            <rFont val="Tahoma"/>
            <family val="2"/>
          </rPr>
          <t xml:space="preserve">
Per FOD is a new Unit.  Contributions began in 2018</t>
        </r>
      </text>
    </comment>
    <comment ref="PVZ19" authorId="0" shapeId="0" xr:uid="{CDFB6ECF-873F-4EEE-9D6D-28448FFA4DAA}">
      <text>
        <r>
          <rPr>
            <b/>
            <sz val="9"/>
            <color indexed="81"/>
            <rFont val="Tahoma"/>
            <family val="2"/>
          </rPr>
          <t>Becky Dzingeleski:</t>
        </r>
        <r>
          <rPr>
            <sz val="9"/>
            <color indexed="81"/>
            <rFont val="Tahoma"/>
            <family val="2"/>
          </rPr>
          <t xml:space="preserve">
Per FOD is a new Unit.  Contributions began in 2018</t>
        </r>
      </text>
    </comment>
    <comment ref="PWD19" authorId="0" shapeId="0" xr:uid="{6A6A1FF1-D407-4AC3-BF4C-54ECC65B375C}">
      <text>
        <r>
          <rPr>
            <b/>
            <sz val="9"/>
            <color indexed="81"/>
            <rFont val="Tahoma"/>
            <family val="2"/>
          </rPr>
          <t>Becky Dzingeleski:</t>
        </r>
        <r>
          <rPr>
            <sz val="9"/>
            <color indexed="81"/>
            <rFont val="Tahoma"/>
            <family val="2"/>
          </rPr>
          <t xml:space="preserve">
Per FOD is a new Unit.  Contributions began in 2018</t>
        </r>
      </text>
    </comment>
    <comment ref="PWH19" authorId="0" shapeId="0" xr:uid="{2596A0AA-8640-40EA-8126-A1F54FEF633F}">
      <text>
        <r>
          <rPr>
            <b/>
            <sz val="9"/>
            <color indexed="81"/>
            <rFont val="Tahoma"/>
            <family val="2"/>
          </rPr>
          <t>Becky Dzingeleski:</t>
        </r>
        <r>
          <rPr>
            <sz val="9"/>
            <color indexed="81"/>
            <rFont val="Tahoma"/>
            <family val="2"/>
          </rPr>
          <t xml:space="preserve">
Per FOD is a new Unit.  Contributions began in 2018</t>
        </r>
      </text>
    </comment>
    <comment ref="PWL19" authorId="0" shapeId="0" xr:uid="{EF715571-C04C-45AA-88ED-135205583BFF}">
      <text>
        <r>
          <rPr>
            <b/>
            <sz val="9"/>
            <color indexed="81"/>
            <rFont val="Tahoma"/>
            <family val="2"/>
          </rPr>
          <t>Becky Dzingeleski:</t>
        </r>
        <r>
          <rPr>
            <sz val="9"/>
            <color indexed="81"/>
            <rFont val="Tahoma"/>
            <family val="2"/>
          </rPr>
          <t xml:space="preserve">
Per FOD is a new Unit.  Contributions began in 2018</t>
        </r>
      </text>
    </comment>
    <comment ref="PWP19" authorId="0" shapeId="0" xr:uid="{C329B452-895A-4A1D-8C91-4EF996DBB3CD}">
      <text>
        <r>
          <rPr>
            <b/>
            <sz val="9"/>
            <color indexed="81"/>
            <rFont val="Tahoma"/>
            <family val="2"/>
          </rPr>
          <t>Becky Dzingeleski:</t>
        </r>
        <r>
          <rPr>
            <sz val="9"/>
            <color indexed="81"/>
            <rFont val="Tahoma"/>
            <family val="2"/>
          </rPr>
          <t xml:space="preserve">
Per FOD is a new Unit.  Contributions began in 2018</t>
        </r>
      </text>
    </comment>
    <comment ref="PWT19" authorId="0" shapeId="0" xr:uid="{F04A946C-DA29-44B4-852B-92B22D87610A}">
      <text>
        <r>
          <rPr>
            <b/>
            <sz val="9"/>
            <color indexed="81"/>
            <rFont val="Tahoma"/>
            <family val="2"/>
          </rPr>
          <t>Becky Dzingeleski:</t>
        </r>
        <r>
          <rPr>
            <sz val="9"/>
            <color indexed="81"/>
            <rFont val="Tahoma"/>
            <family val="2"/>
          </rPr>
          <t xml:space="preserve">
Per FOD is a new Unit.  Contributions began in 2018</t>
        </r>
      </text>
    </comment>
    <comment ref="PWX19" authorId="0" shapeId="0" xr:uid="{12C42D2E-8596-4D15-BA1E-D891EDA7DD5B}">
      <text>
        <r>
          <rPr>
            <b/>
            <sz val="9"/>
            <color indexed="81"/>
            <rFont val="Tahoma"/>
            <family val="2"/>
          </rPr>
          <t>Becky Dzingeleski:</t>
        </r>
        <r>
          <rPr>
            <sz val="9"/>
            <color indexed="81"/>
            <rFont val="Tahoma"/>
            <family val="2"/>
          </rPr>
          <t xml:space="preserve">
Per FOD is a new Unit.  Contributions began in 2018</t>
        </r>
      </text>
    </comment>
    <comment ref="PXB19" authorId="0" shapeId="0" xr:uid="{F43AB64E-FCC2-44EB-B7E4-21EB27104288}">
      <text>
        <r>
          <rPr>
            <b/>
            <sz val="9"/>
            <color indexed="81"/>
            <rFont val="Tahoma"/>
            <family val="2"/>
          </rPr>
          <t>Becky Dzingeleski:</t>
        </r>
        <r>
          <rPr>
            <sz val="9"/>
            <color indexed="81"/>
            <rFont val="Tahoma"/>
            <family val="2"/>
          </rPr>
          <t xml:space="preserve">
Per FOD is a new Unit.  Contributions began in 2018</t>
        </r>
      </text>
    </comment>
    <comment ref="PXF19" authorId="0" shapeId="0" xr:uid="{C687730E-BAFA-4D92-BD03-3D7B97F1E59A}">
      <text>
        <r>
          <rPr>
            <b/>
            <sz val="9"/>
            <color indexed="81"/>
            <rFont val="Tahoma"/>
            <family val="2"/>
          </rPr>
          <t>Becky Dzingeleski:</t>
        </r>
        <r>
          <rPr>
            <sz val="9"/>
            <color indexed="81"/>
            <rFont val="Tahoma"/>
            <family val="2"/>
          </rPr>
          <t xml:space="preserve">
Per FOD is a new Unit.  Contributions began in 2018</t>
        </r>
      </text>
    </comment>
    <comment ref="PXJ19" authorId="0" shapeId="0" xr:uid="{F29A7087-A363-436C-84F9-7BFCA44F17CB}">
      <text>
        <r>
          <rPr>
            <b/>
            <sz val="9"/>
            <color indexed="81"/>
            <rFont val="Tahoma"/>
            <family val="2"/>
          </rPr>
          <t>Becky Dzingeleski:</t>
        </r>
        <r>
          <rPr>
            <sz val="9"/>
            <color indexed="81"/>
            <rFont val="Tahoma"/>
            <family val="2"/>
          </rPr>
          <t xml:space="preserve">
Per FOD is a new Unit.  Contributions began in 2018</t>
        </r>
      </text>
    </comment>
    <comment ref="PXN19" authorId="0" shapeId="0" xr:uid="{84BA2ACB-C1CA-456C-B719-C3F4A0A3B39B}">
      <text>
        <r>
          <rPr>
            <b/>
            <sz val="9"/>
            <color indexed="81"/>
            <rFont val="Tahoma"/>
            <family val="2"/>
          </rPr>
          <t>Becky Dzingeleski:</t>
        </r>
        <r>
          <rPr>
            <sz val="9"/>
            <color indexed="81"/>
            <rFont val="Tahoma"/>
            <family val="2"/>
          </rPr>
          <t xml:space="preserve">
Per FOD is a new Unit.  Contributions began in 2018</t>
        </r>
      </text>
    </comment>
    <comment ref="PXR19" authorId="0" shapeId="0" xr:uid="{F91D4DA8-31C2-4991-879C-C8F9FF319A03}">
      <text>
        <r>
          <rPr>
            <b/>
            <sz val="9"/>
            <color indexed="81"/>
            <rFont val="Tahoma"/>
            <family val="2"/>
          </rPr>
          <t>Becky Dzingeleski:</t>
        </r>
        <r>
          <rPr>
            <sz val="9"/>
            <color indexed="81"/>
            <rFont val="Tahoma"/>
            <family val="2"/>
          </rPr>
          <t xml:space="preserve">
Per FOD is a new Unit.  Contributions began in 2018</t>
        </r>
      </text>
    </comment>
    <comment ref="PXV19" authorId="0" shapeId="0" xr:uid="{DC39378C-807F-40CF-9E14-BA49CE673F8F}">
      <text>
        <r>
          <rPr>
            <b/>
            <sz val="9"/>
            <color indexed="81"/>
            <rFont val="Tahoma"/>
            <family val="2"/>
          </rPr>
          <t>Becky Dzingeleski:</t>
        </r>
        <r>
          <rPr>
            <sz val="9"/>
            <color indexed="81"/>
            <rFont val="Tahoma"/>
            <family val="2"/>
          </rPr>
          <t xml:space="preserve">
Per FOD is a new Unit.  Contributions began in 2018</t>
        </r>
      </text>
    </comment>
    <comment ref="PXZ19" authorId="0" shapeId="0" xr:uid="{2324CCB8-514F-4653-9298-B06D53AF1C68}">
      <text>
        <r>
          <rPr>
            <b/>
            <sz val="9"/>
            <color indexed="81"/>
            <rFont val="Tahoma"/>
            <family val="2"/>
          </rPr>
          <t>Becky Dzingeleski:</t>
        </r>
        <r>
          <rPr>
            <sz val="9"/>
            <color indexed="81"/>
            <rFont val="Tahoma"/>
            <family val="2"/>
          </rPr>
          <t xml:space="preserve">
Per FOD is a new Unit.  Contributions began in 2018</t>
        </r>
      </text>
    </comment>
    <comment ref="PYD19" authorId="0" shapeId="0" xr:uid="{71508F00-6BA0-4AAE-8494-0330769FBC51}">
      <text>
        <r>
          <rPr>
            <b/>
            <sz val="9"/>
            <color indexed="81"/>
            <rFont val="Tahoma"/>
            <family val="2"/>
          </rPr>
          <t>Becky Dzingeleski:</t>
        </r>
        <r>
          <rPr>
            <sz val="9"/>
            <color indexed="81"/>
            <rFont val="Tahoma"/>
            <family val="2"/>
          </rPr>
          <t xml:space="preserve">
Per FOD is a new Unit.  Contributions began in 2018</t>
        </r>
      </text>
    </comment>
    <comment ref="PYH19" authorId="0" shapeId="0" xr:uid="{E90E98B6-2319-4868-81A3-E26D7AE9D0E7}">
      <text>
        <r>
          <rPr>
            <b/>
            <sz val="9"/>
            <color indexed="81"/>
            <rFont val="Tahoma"/>
            <family val="2"/>
          </rPr>
          <t>Becky Dzingeleski:</t>
        </r>
        <r>
          <rPr>
            <sz val="9"/>
            <color indexed="81"/>
            <rFont val="Tahoma"/>
            <family val="2"/>
          </rPr>
          <t xml:space="preserve">
Per FOD is a new Unit.  Contributions began in 2018</t>
        </r>
      </text>
    </comment>
    <comment ref="PYL19" authorId="0" shapeId="0" xr:uid="{56DF89F6-7502-41BF-9F50-AA525366A09C}">
      <text>
        <r>
          <rPr>
            <b/>
            <sz val="9"/>
            <color indexed="81"/>
            <rFont val="Tahoma"/>
            <family val="2"/>
          </rPr>
          <t>Becky Dzingeleski:</t>
        </r>
        <r>
          <rPr>
            <sz val="9"/>
            <color indexed="81"/>
            <rFont val="Tahoma"/>
            <family val="2"/>
          </rPr>
          <t xml:space="preserve">
Per FOD is a new Unit.  Contributions began in 2018</t>
        </r>
      </text>
    </comment>
    <comment ref="PYP19" authorId="0" shapeId="0" xr:uid="{FD1C7729-9C16-47EE-A684-227E5455636D}">
      <text>
        <r>
          <rPr>
            <b/>
            <sz val="9"/>
            <color indexed="81"/>
            <rFont val="Tahoma"/>
            <family val="2"/>
          </rPr>
          <t>Becky Dzingeleski:</t>
        </r>
        <r>
          <rPr>
            <sz val="9"/>
            <color indexed="81"/>
            <rFont val="Tahoma"/>
            <family val="2"/>
          </rPr>
          <t xml:space="preserve">
Per FOD is a new Unit.  Contributions began in 2018</t>
        </r>
      </text>
    </comment>
    <comment ref="PYT19" authorId="0" shapeId="0" xr:uid="{DED5E022-B31D-4694-94BD-E5AE54D91942}">
      <text>
        <r>
          <rPr>
            <b/>
            <sz val="9"/>
            <color indexed="81"/>
            <rFont val="Tahoma"/>
            <family val="2"/>
          </rPr>
          <t>Becky Dzingeleski:</t>
        </r>
        <r>
          <rPr>
            <sz val="9"/>
            <color indexed="81"/>
            <rFont val="Tahoma"/>
            <family val="2"/>
          </rPr>
          <t xml:space="preserve">
Per FOD is a new Unit.  Contributions began in 2018</t>
        </r>
      </text>
    </comment>
    <comment ref="PYX19" authorId="0" shapeId="0" xr:uid="{10BC694C-DFC3-440F-B67A-6279344C2DB6}">
      <text>
        <r>
          <rPr>
            <b/>
            <sz val="9"/>
            <color indexed="81"/>
            <rFont val="Tahoma"/>
            <family val="2"/>
          </rPr>
          <t>Becky Dzingeleski:</t>
        </r>
        <r>
          <rPr>
            <sz val="9"/>
            <color indexed="81"/>
            <rFont val="Tahoma"/>
            <family val="2"/>
          </rPr>
          <t xml:space="preserve">
Per FOD is a new Unit.  Contributions began in 2018</t>
        </r>
      </text>
    </comment>
    <comment ref="PZB19" authorId="0" shapeId="0" xr:uid="{E370E430-02D9-4F13-A7D4-A63823751AFB}">
      <text>
        <r>
          <rPr>
            <b/>
            <sz val="9"/>
            <color indexed="81"/>
            <rFont val="Tahoma"/>
            <family val="2"/>
          </rPr>
          <t>Becky Dzingeleski:</t>
        </r>
        <r>
          <rPr>
            <sz val="9"/>
            <color indexed="81"/>
            <rFont val="Tahoma"/>
            <family val="2"/>
          </rPr>
          <t xml:space="preserve">
Per FOD is a new Unit.  Contributions began in 2018</t>
        </r>
      </text>
    </comment>
    <comment ref="PZF19" authorId="0" shapeId="0" xr:uid="{0163AE59-EFFE-477F-A5D1-AC69CC99287B}">
      <text>
        <r>
          <rPr>
            <b/>
            <sz val="9"/>
            <color indexed="81"/>
            <rFont val="Tahoma"/>
            <family val="2"/>
          </rPr>
          <t>Becky Dzingeleski:</t>
        </r>
        <r>
          <rPr>
            <sz val="9"/>
            <color indexed="81"/>
            <rFont val="Tahoma"/>
            <family val="2"/>
          </rPr>
          <t xml:space="preserve">
Per FOD is a new Unit.  Contributions began in 2018</t>
        </r>
      </text>
    </comment>
    <comment ref="PZJ19" authorId="0" shapeId="0" xr:uid="{A627F7A4-47BF-40EA-B468-957EF97B78C1}">
      <text>
        <r>
          <rPr>
            <b/>
            <sz val="9"/>
            <color indexed="81"/>
            <rFont val="Tahoma"/>
            <family val="2"/>
          </rPr>
          <t>Becky Dzingeleski:</t>
        </r>
        <r>
          <rPr>
            <sz val="9"/>
            <color indexed="81"/>
            <rFont val="Tahoma"/>
            <family val="2"/>
          </rPr>
          <t xml:space="preserve">
Per FOD is a new Unit.  Contributions began in 2018</t>
        </r>
      </text>
    </comment>
    <comment ref="PZN19" authorId="0" shapeId="0" xr:uid="{BBFB1CAC-95AB-4E36-8E8E-6C60E93A5A14}">
      <text>
        <r>
          <rPr>
            <b/>
            <sz val="9"/>
            <color indexed="81"/>
            <rFont val="Tahoma"/>
            <family val="2"/>
          </rPr>
          <t>Becky Dzingeleski:</t>
        </r>
        <r>
          <rPr>
            <sz val="9"/>
            <color indexed="81"/>
            <rFont val="Tahoma"/>
            <family val="2"/>
          </rPr>
          <t xml:space="preserve">
Per FOD is a new Unit.  Contributions began in 2018</t>
        </r>
      </text>
    </comment>
    <comment ref="PZR19" authorId="0" shapeId="0" xr:uid="{BFC68CD1-5FF3-4675-AE85-D57E90D119AD}">
      <text>
        <r>
          <rPr>
            <b/>
            <sz val="9"/>
            <color indexed="81"/>
            <rFont val="Tahoma"/>
            <family val="2"/>
          </rPr>
          <t>Becky Dzingeleski:</t>
        </r>
        <r>
          <rPr>
            <sz val="9"/>
            <color indexed="81"/>
            <rFont val="Tahoma"/>
            <family val="2"/>
          </rPr>
          <t xml:space="preserve">
Per FOD is a new Unit.  Contributions began in 2018</t>
        </r>
      </text>
    </comment>
    <comment ref="PZV19" authorId="0" shapeId="0" xr:uid="{27DC2CAE-52DF-4567-9AF8-672163672138}">
      <text>
        <r>
          <rPr>
            <b/>
            <sz val="9"/>
            <color indexed="81"/>
            <rFont val="Tahoma"/>
            <family val="2"/>
          </rPr>
          <t>Becky Dzingeleski:</t>
        </r>
        <r>
          <rPr>
            <sz val="9"/>
            <color indexed="81"/>
            <rFont val="Tahoma"/>
            <family val="2"/>
          </rPr>
          <t xml:space="preserve">
Per FOD is a new Unit.  Contributions began in 2018</t>
        </r>
      </text>
    </comment>
    <comment ref="PZZ19" authorId="0" shapeId="0" xr:uid="{CCF4A82C-EE79-4511-8E61-CD39B47FDFD6}">
      <text>
        <r>
          <rPr>
            <b/>
            <sz val="9"/>
            <color indexed="81"/>
            <rFont val="Tahoma"/>
            <family val="2"/>
          </rPr>
          <t>Becky Dzingeleski:</t>
        </r>
        <r>
          <rPr>
            <sz val="9"/>
            <color indexed="81"/>
            <rFont val="Tahoma"/>
            <family val="2"/>
          </rPr>
          <t xml:space="preserve">
Per FOD is a new Unit.  Contributions began in 2018</t>
        </r>
      </text>
    </comment>
    <comment ref="QAD19" authorId="0" shapeId="0" xr:uid="{5910C450-BB6B-48AF-BFE6-DECDA316676D}">
      <text>
        <r>
          <rPr>
            <b/>
            <sz val="9"/>
            <color indexed="81"/>
            <rFont val="Tahoma"/>
            <family val="2"/>
          </rPr>
          <t>Becky Dzingeleski:</t>
        </r>
        <r>
          <rPr>
            <sz val="9"/>
            <color indexed="81"/>
            <rFont val="Tahoma"/>
            <family val="2"/>
          </rPr>
          <t xml:space="preserve">
Per FOD is a new Unit.  Contributions began in 2018</t>
        </r>
      </text>
    </comment>
    <comment ref="QAH19" authorId="0" shapeId="0" xr:uid="{55AF86CF-E8E5-4226-86B5-4EB73190A4EE}">
      <text>
        <r>
          <rPr>
            <b/>
            <sz val="9"/>
            <color indexed="81"/>
            <rFont val="Tahoma"/>
            <family val="2"/>
          </rPr>
          <t>Becky Dzingeleski:</t>
        </r>
        <r>
          <rPr>
            <sz val="9"/>
            <color indexed="81"/>
            <rFont val="Tahoma"/>
            <family val="2"/>
          </rPr>
          <t xml:space="preserve">
Per FOD is a new Unit.  Contributions began in 2018</t>
        </r>
      </text>
    </comment>
    <comment ref="QAL19" authorId="0" shapeId="0" xr:uid="{F91435D2-D14D-42C8-B76E-3A0D54219531}">
      <text>
        <r>
          <rPr>
            <b/>
            <sz val="9"/>
            <color indexed="81"/>
            <rFont val="Tahoma"/>
            <family val="2"/>
          </rPr>
          <t>Becky Dzingeleski:</t>
        </r>
        <r>
          <rPr>
            <sz val="9"/>
            <color indexed="81"/>
            <rFont val="Tahoma"/>
            <family val="2"/>
          </rPr>
          <t xml:space="preserve">
Per FOD is a new Unit.  Contributions began in 2018</t>
        </r>
      </text>
    </comment>
    <comment ref="QAP19" authorId="0" shapeId="0" xr:uid="{98ADD094-BA55-4DBF-AFCA-D1F19C9E4ABB}">
      <text>
        <r>
          <rPr>
            <b/>
            <sz val="9"/>
            <color indexed="81"/>
            <rFont val="Tahoma"/>
            <family val="2"/>
          </rPr>
          <t>Becky Dzingeleski:</t>
        </r>
        <r>
          <rPr>
            <sz val="9"/>
            <color indexed="81"/>
            <rFont val="Tahoma"/>
            <family val="2"/>
          </rPr>
          <t xml:space="preserve">
Per FOD is a new Unit.  Contributions began in 2018</t>
        </r>
      </text>
    </comment>
    <comment ref="QAT19" authorId="0" shapeId="0" xr:uid="{DBBDDDCC-C56B-4681-AE8D-A02A1DEB0C2F}">
      <text>
        <r>
          <rPr>
            <b/>
            <sz val="9"/>
            <color indexed="81"/>
            <rFont val="Tahoma"/>
            <family val="2"/>
          </rPr>
          <t>Becky Dzingeleski:</t>
        </r>
        <r>
          <rPr>
            <sz val="9"/>
            <color indexed="81"/>
            <rFont val="Tahoma"/>
            <family val="2"/>
          </rPr>
          <t xml:space="preserve">
Per FOD is a new Unit.  Contributions began in 2018</t>
        </r>
      </text>
    </comment>
    <comment ref="QAX19" authorId="0" shapeId="0" xr:uid="{EF1629FD-0AD2-47C8-A127-35B3E12B6D7E}">
      <text>
        <r>
          <rPr>
            <b/>
            <sz val="9"/>
            <color indexed="81"/>
            <rFont val="Tahoma"/>
            <family val="2"/>
          </rPr>
          <t>Becky Dzingeleski:</t>
        </r>
        <r>
          <rPr>
            <sz val="9"/>
            <color indexed="81"/>
            <rFont val="Tahoma"/>
            <family val="2"/>
          </rPr>
          <t xml:space="preserve">
Per FOD is a new Unit.  Contributions began in 2018</t>
        </r>
      </text>
    </comment>
    <comment ref="QBB19" authorId="0" shapeId="0" xr:uid="{7C4E87B9-3104-49B0-BB08-09BC31F8BBF0}">
      <text>
        <r>
          <rPr>
            <b/>
            <sz val="9"/>
            <color indexed="81"/>
            <rFont val="Tahoma"/>
            <family val="2"/>
          </rPr>
          <t>Becky Dzingeleski:</t>
        </r>
        <r>
          <rPr>
            <sz val="9"/>
            <color indexed="81"/>
            <rFont val="Tahoma"/>
            <family val="2"/>
          </rPr>
          <t xml:space="preserve">
Per FOD is a new Unit.  Contributions began in 2018</t>
        </r>
      </text>
    </comment>
    <comment ref="QBF19" authorId="0" shapeId="0" xr:uid="{DF9A56AC-0FB2-48BF-B395-5151EDB73E21}">
      <text>
        <r>
          <rPr>
            <b/>
            <sz val="9"/>
            <color indexed="81"/>
            <rFont val="Tahoma"/>
            <family val="2"/>
          </rPr>
          <t>Becky Dzingeleski:</t>
        </r>
        <r>
          <rPr>
            <sz val="9"/>
            <color indexed="81"/>
            <rFont val="Tahoma"/>
            <family val="2"/>
          </rPr>
          <t xml:space="preserve">
Per FOD is a new Unit.  Contributions began in 2018</t>
        </r>
      </text>
    </comment>
    <comment ref="QBJ19" authorId="0" shapeId="0" xr:uid="{459026BA-E7BE-491F-8DC1-0BDB80899A1F}">
      <text>
        <r>
          <rPr>
            <b/>
            <sz val="9"/>
            <color indexed="81"/>
            <rFont val="Tahoma"/>
            <family val="2"/>
          </rPr>
          <t>Becky Dzingeleski:</t>
        </r>
        <r>
          <rPr>
            <sz val="9"/>
            <color indexed="81"/>
            <rFont val="Tahoma"/>
            <family val="2"/>
          </rPr>
          <t xml:space="preserve">
Per FOD is a new Unit.  Contributions began in 2018</t>
        </r>
      </text>
    </comment>
    <comment ref="QBN19" authorId="0" shapeId="0" xr:uid="{76622D52-E87F-402D-91C0-D50771C7F109}">
      <text>
        <r>
          <rPr>
            <b/>
            <sz val="9"/>
            <color indexed="81"/>
            <rFont val="Tahoma"/>
            <family val="2"/>
          </rPr>
          <t>Becky Dzingeleski:</t>
        </r>
        <r>
          <rPr>
            <sz val="9"/>
            <color indexed="81"/>
            <rFont val="Tahoma"/>
            <family val="2"/>
          </rPr>
          <t xml:space="preserve">
Per FOD is a new Unit.  Contributions began in 2018</t>
        </r>
      </text>
    </comment>
    <comment ref="QBR19" authorId="0" shapeId="0" xr:uid="{54EAF4D4-A813-42EE-AE27-567B446C0BB0}">
      <text>
        <r>
          <rPr>
            <b/>
            <sz val="9"/>
            <color indexed="81"/>
            <rFont val="Tahoma"/>
            <family val="2"/>
          </rPr>
          <t>Becky Dzingeleski:</t>
        </r>
        <r>
          <rPr>
            <sz val="9"/>
            <color indexed="81"/>
            <rFont val="Tahoma"/>
            <family val="2"/>
          </rPr>
          <t xml:space="preserve">
Per FOD is a new Unit.  Contributions began in 2018</t>
        </r>
      </text>
    </comment>
    <comment ref="QBV19" authorId="0" shapeId="0" xr:uid="{50205269-4B6C-4D1F-BEFB-A5AFEF740014}">
      <text>
        <r>
          <rPr>
            <b/>
            <sz val="9"/>
            <color indexed="81"/>
            <rFont val="Tahoma"/>
            <family val="2"/>
          </rPr>
          <t>Becky Dzingeleski:</t>
        </r>
        <r>
          <rPr>
            <sz val="9"/>
            <color indexed="81"/>
            <rFont val="Tahoma"/>
            <family val="2"/>
          </rPr>
          <t xml:space="preserve">
Per FOD is a new Unit.  Contributions began in 2018</t>
        </r>
      </text>
    </comment>
    <comment ref="QBZ19" authorId="0" shapeId="0" xr:uid="{5EAB6AAF-4EFE-48EE-8839-C3E6047A706F}">
      <text>
        <r>
          <rPr>
            <b/>
            <sz val="9"/>
            <color indexed="81"/>
            <rFont val="Tahoma"/>
            <family val="2"/>
          </rPr>
          <t>Becky Dzingeleski:</t>
        </r>
        <r>
          <rPr>
            <sz val="9"/>
            <color indexed="81"/>
            <rFont val="Tahoma"/>
            <family val="2"/>
          </rPr>
          <t xml:space="preserve">
Per FOD is a new Unit.  Contributions began in 2018</t>
        </r>
      </text>
    </comment>
    <comment ref="QCD19" authorId="0" shapeId="0" xr:uid="{208052FB-EFF6-456F-BA51-177C7E6D4F4B}">
      <text>
        <r>
          <rPr>
            <b/>
            <sz val="9"/>
            <color indexed="81"/>
            <rFont val="Tahoma"/>
            <family val="2"/>
          </rPr>
          <t>Becky Dzingeleski:</t>
        </r>
        <r>
          <rPr>
            <sz val="9"/>
            <color indexed="81"/>
            <rFont val="Tahoma"/>
            <family val="2"/>
          </rPr>
          <t xml:space="preserve">
Per FOD is a new Unit.  Contributions began in 2018</t>
        </r>
      </text>
    </comment>
    <comment ref="QCH19" authorId="0" shapeId="0" xr:uid="{6A060555-2852-4BF4-9EE0-378DF9D65BA3}">
      <text>
        <r>
          <rPr>
            <b/>
            <sz val="9"/>
            <color indexed="81"/>
            <rFont val="Tahoma"/>
            <family val="2"/>
          </rPr>
          <t>Becky Dzingeleski:</t>
        </r>
        <r>
          <rPr>
            <sz val="9"/>
            <color indexed="81"/>
            <rFont val="Tahoma"/>
            <family val="2"/>
          </rPr>
          <t xml:space="preserve">
Per FOD is a new Unit.  Contributions began in 2018</t>
        </r>
      </text>
    </comment>
    <comment ref="QCL19" authorId="0" shapeId="0" xr:uid="{CD5839C2-98FF-462C-AFBB-7EA489B4347C}">
      <text>
        <r>
          <rPr>
            <b/>
            <sz val="9"/>
            <color indexed="81"/>
            <rFont val="Tahoma"/>
            <family val="2"/>
          </rPr>
          <t>Becky Dzingeleski:</t>
        </r>
        <r>
          <rPr>
            <sz val="9"/>
            <color indexed="81"/>
            <rFont val="Tahoma"/>
            <family val="2"/>
          </rPr>
          <t xml:space="preserve">
Per FOD is a new Unit.  Contributions began in 2018</t>
        </r>
      </text>
    </comment>
    <comment ref="QCP19" authorId="0" shapeId="0" xr:uid="{41282E20-BDD4-4138-A6A8-259CB48ABDBE}">
      <text>
        <r>
          <rPr>
            <b/>
            <sz val="9"/>
            <color indexed="81"/>
            <rFont val="Tahoma"/>
            <family val="2"/>
          </rPr>
          <t>Becky Dzingeleski:</t>
        </r>
        <r>
          <rPr>
            <sz val="9"/>
            <color indexed="81"/>
            <rFont val="Tahoma"/>
            <family val="2"/>
          </rPr>
          <t xml:space="preserve">
Per FOD is a new Unit.  Contributions began in 2018</t>
        </r>
      </text>
    </comment>
    <comment ref="QCT19" authorId="0" shapeId="0" xr:uid="{0D5FC8CF-39BF-48BD-8385-E38911A9619D}">
      <text>
        <r>
          <rPr>
            <b/>
            <sz val="9"/>
            <color indexed="81"/>
            <rFont val="Tahoma"/>
            <family val="2"/>
          </rPr>
          <t>Becky Dzingeleski:</t>
        </r>
        <r>
          <rPr>
            <sz val="9"/>
            <color indexed="81"/>
            <rFont val="Tahoma"/>
            <family val="2"/>
          </rPr>
          <t xml:space="preserve">
Per FOD is a new Unit.  Contributions began in 2018</t>
        </r>
      </text>
    </comment>
    <comment ref="QCX19" authorId="0" shapeId="0" xr:uid="{8435C592-91E3-413B-B032-A593F0C91658}">
      <text>
        <r>
          <rPr>
            <b/>
            <sz val="9"/>
            <color indexed="81"/>
            <rFont val="Tahoma"/>
            <family val="2"/>
          </rPr>
          <t>Becky Dzingeleski:</t>
        </r>
        <r>
          <rPr>
            <sz val="9"/>
            <color indexed="81"/>
            <rFont val="Tahoma"/>
            <family val="2"/>
          </rPr>
          <t xml:space="preserve">
Per FOD is a new Unit.  Contributions began in 2018</t>
        </r>
      </text>
    </comment>
    <comment ref="QDB19" authorId="0" shapeId="0" xr:uid="{F4C777F6-B0BA-4DFB-8010-1A52C49CC151}">
      <text>
        <r>
          <rPr>
            <b/>
            <sz val="9"/>
            <color indexed="81"/>
            <rFont val="Tahoma"/>
            <family val="2"/>
          </rPr>
          <t>Becky Dzingeleski:</t>
        </r>
        <r>
          <rPr>
            <sz val="9"/>
            <color indexed="81"/>
            <rFont val="Tahoma"/>
            <family val="2"/>
          </rPr>
          <t xml:space="preserve">
Per FOD is a new Unit.  Contributions began in 2018</t>
        </r>
      </text>
    </comment>
    <comment ref="QDF19" authorId="0" shapeId="0" xr:uid="{335EA28D-FE25-4C58-8B1D-F134DCDFFF59}">
      <text>
        <r>
          <rPr>
            <b/>
            <sz val="9"/>
            <color indexed="81"/>
            <rFont val="Tahoma"/>
            <family val="2"/>
          </rPr>
          <t>Becky Dzingeleski:</t>
        </r>
        <r>
          <rPr>
            <sz val="9"/>
            <color indexed="81"/>
            <rFont val="Tahoma"/>
            <family val="2"/>
          </rPr>
          <t xml:space="preserve">
Per FOD is a new Unit.  Contributions began in 2018</t>
        </r>
      </text>
    </comment>
    <comment ref="QDJ19" authorId="0" shapeId="0" xr:uid="{2BA9B1DD-6303-4C7D-B20E-A126D0BE8846}">
      <text>
        <r>
          <rPr>
            <b/>
            <sz val="9"/>
            <color indexed="81"/>
            <rFont val="Tahoma"/>
            <family val="2"/>
          </rPr>
          <t>Becky Dzingeleski:</t>
        </r>
        <r>
          <rPr>
            <sz val="9"/>
            <color indexed="81"/>
            <rFont val="Tahoma"/>
            <family val="2"/>
          </rPr>
          <t xml:space="preserve">
Per FOD is a new Unit.  Contributions began in 2018</t>
        </r>
      </text>
    </comment>
    <comment ref="QDN19" authorId="0" shapeId="0" xr:uid="{F5C60CB7-3DAE-48FD-BF01-5834CB7F30DD}">
      <text>
        <r>
          <rPr>
            <b/>
            <sz val="9"/>
            <color indexed="81"/>
            <rFont val="Tahoma"/>
            <family val="2"/>
          </rPr>
          <t>Becky Dzingeleski:</t>
        </r>
        <r>
          <rPr>
            <sz val="9"/>
            <color indexed="81"/>
            <rFont val="Tahoma"/>
            <family val="2"/>
          </rPr>
          <t xml:space="preserve">
Per FOD is a new Unit.  Contributions began in 2018</t>
        </r>
      </text>
    </comment>
    <comment ref="QDR19" authorId="0" shapeId="0" xr:uid="{9EC116C3-959D-4062-9FD7-A7CB0C0CD290}">
      <text>
        <r>
          <rPr>
            <b/>
            <sz val="9"/>
            <color indexed="81"/>
            <rFont val="Tahoma"/>
            <family val="2"/>
          </rPr>
          <t>Becky Dzingeleski:</t>
        </r>
        <r>
          <rPr>
            <sz val="9"/>
            <color indexed="81"/>
            <rFont val="Tahoma"/>
            <family val="2"/>
          </rPr>
          <t xml:space="preserve">
Per FOD is a new Unit.  Contributions began in 2018</t>
        </r>
      </text>
    </comment>
    <comment ref="QDV19" authorId="0" shapeId="0" xr:uid="{012380A8-8A9A-4012-BF33-5DF2AE9894A6}">
      <text>
        <r>
          <rPr>
            <b/>
            <sz val="9"/>
            <color indexed="81"/>
            <rFont val="Tahoma"/>
            <family val="2"/>
          </rPr>
          <t>Becky Dzingeleski:</t>
        </r>
        <r>
          <rPr>
            <sz val="9"/>
            <color indexed="81"/>
            <rFont val="Tahoma"/>
            <family val="2"/>
          </rPr>
          <t xml:space="preserve">
Per FOD is a new Unit.  Contributions began in 2018</t>
        </r>
      </text>
    </comment>
    <comment ref="QDZ19" authorId="0" shapeId="0" xr:uid="{B282A9F7-890E-409A-BD74-DB7B13C29432}">
      <text>
        <r>
          <rPr>
            <b/>
            <sz val="9"/>
            <color indexed="81"/>
            <rFont val="Tahoma"/>
            <family val="2"/>
          </rPr>
          <t>Becky Dzingeleski:</t>
        </r>
        <r>
          <rPr>
            <sz val="9"/>
            <color indexed="81"/>
            <rFont val="Tahoma"/>
            <family val="2"/>
          </rPr>
          <t xml:space="preserve">
Per FOD is a new Unit.  Contributions began in 2018</t>
        </r>
      </text>
    </comment>
    <comment ref="QED19" authorId="0" shapeId="0" xr:uid="{828AF37E-C0E3-4003-A696-F7BB8506518B}">
      <text>
        <r>
          <rPr>
            <b/>
            <sz val="9"/>
            <color indexed="81"/>
            <rFont val="Tahoma"/>
            <family val="2"/>
          </rPr>
          <t>Becky Dzingeleski:</t>
        </r>
        <r>
          <rPr>
            <sz val="9"/>
            <color indexed="81"/>
            <rFont val="Tahoma"/>
            <family val="2"/>
          </rPr>
          <t xml:space="preserve">
Per FOD is a new Unit.  Contributions began in 2018</t>
        </r>
      </text>
    </comment>
    <comment ref="QEH19" authorId="0" shapeId="0" xr:uid="{FCC7B0A0-C5B6-42A3-BB95-91AFFAE5D8F2}">
      <text>
        <r>
          <rPr>
            <b/>
            <sz val="9"/>
            <color indexed="81"/>
            <rFont val="Tahoma"/>
            <family val="2"/>
          </rPr>
          <t>Becky Dzingeleski:</t>
        </r>
        <r>
          <rPr>
            <sz val="9"/>
            <color indexed="81"/>
            <rFont val="Tahoma"/>
            <family val="2"/>
          </rPr>
          <t xml:space="preserve">
Per FOD is a new Unit.  Contributions began in 2018</t>
        </r>
      </text>
    </comment>
    <comment ref="QEL19" authorId="0" shapeId="0" xr:uid="{13A0EEC9-941B-4316-8B1B-79449B955CE8}">
      <text>
        <r>
          <rPr>
            <b/>
            <sz val="9"/>
            <color indexed="81"/>
            <rFont val="Tahoma"/>
            <family val="2"/>
          </rPr>
          <t>Becky Dzingeleski:</t>
        </r>
        <r>
          <rPr>
            <sz val="9"/>
            <color indexed="81"/>
            <rFont val="Tahoma"/>
            <family val="2"/>
          </rPr>
          <t xml:space="preserve">
Per FOD is a new Unit.  Contributions began in 2018</t>
        </r>
      </text>
    </comment>
    <comment ref="QEP19" authorId="0" shapeId="0" xr:uid="{004764E5-0F4C-423B-AAB2-D22C7DD94A88}">
      <text>
        <r>
          <rPr>
            <b/>
            <sz val="9"/>
            <color indexed="81"/>
            <rFont val="Tahoma"/>
            <family val="2"/>
          </rPr>
          <t>Becky Dzingeleski:</t>
        </r>
        <r>
          <rPr>
            <sz val="9"/>
            <color indexed="81"/>
            <rFont val="Tahoma"/>
            <family val="2"/>
          </rPr>
          <t xml:space="preserve">
Per FOD is a new Unit.  Contributions began in 2018</t>
        </r>
      </text>
    </comment>
    <comment ref="QET19" authorId="0" shapeId="0" xr:uid="{F976EA04-0E19-407C-B8BD-BB694B4ADEDE}">
      <text>
        <r>
          <rPr>
            <b/>
            <sz val="9"/>
            <color indexed="81"/>
            <rFont val="Tahoma"/>
            <family val="2"/>
          </rPr>
          <t>Becky Dzingeleski:</t>
        </r>
        <r>
          <rPr>
            <sz val="9"/>
            <color indexed="81"/>
            <rFont val="Tahoma"/>
            <family val="2"/>
          </rPr>
          <t xml:space="preserve">
Per FOD is a new Unit.  Contributions began in 2018</t>
        </r>
      </text>
    </comment>
    <comment ref="QEX19" authorId="0" shapeId="0" xr:uid="{809D25D9-852E-4D04-8013-97E185C90391}">
      <text>
        <r>
          <rPr>
            <b/>
            <sz val="9"/>
            <color indexed="81"/>
            <rFont val="Tahoma"/>
            <family val="2"/>
          </rPr>
          <t>Becky Dzingeleski:</t>
        </r>
        <r>
          <rPr>
            <sz val="9"/>
            <color indexed="81"/>
            <rFont val="Tahoma"/>
            <family val="2"/>
          </rPr>
          <t xml:space="preserve">
Per FOD is a new Unit.  Contributions began in 2018</t>
        </r>
      </text>
    </comment>
    <comment ref="QFB19" authorId="0" shapeId="0" xr:uid="{948802D9-A1FD-48FA-835A-00F8957D852B}">
      <text>
        <r>
          <rPr>
            <b/>
            <sz val="9"/>
            <color indexed="81"/>
            <rFont val="Tahoma"/>
            <family val="2"/>
          </rPr>
          <t>Becky Dzingeleski:</t>
        </r>
        <r>
          <rPr>
            <sz val="9"/>
            <color indexed="81"/>
            <rFont val="Tahoma"/>
            <family val="2"/>
          </rPr>
          <t xml:space="preserve">
Per FOD is a new Unit.  Contributions began in 2018</t>
        </r>
      </text>
    </comment>
    <comment ref="QFF19" authorId="0" shapeId="0" xr:uid="{2FE44A0B-0823-4E6D-9030-04257AB03122}">
      <text>
        <r>
          <rPr>
            <b/>
            <sz val="9"/>
            <color indexed="81"/>
            <rFont val="Tahoma"/>
            <family val="2"/>
          </rPr>
          <t>Becky Dzingeleski:</t>
        </r>
        <r>
          <rPr>
            <sz val="9"/>
            <color indexed="81"/>
            <rFont val="Tahoma"/>
            <family val="2"/>
          </rPr>
          <t xml:space="preserve">
Per FOD is a new Unit.  Contributions began in 2018</t>
        </r>
      </text>
    </comment>
    <comment ref="QFJ19" authorId="0" shapeId="0" xr:uid="{CBC98027-3486-495E-9B5F-0CE076D58152}">
      <text>
        <r>
          <rPr>
            <b/>
            <sz val="9"/>
            <color indexed="81"/>
            <rFont val="Tahoma"/>
            <family val="2"/>
          </rPr>
          <t>Becky Dzingeleski:</t>
        </r>
        <r>
          <rPr>
            <sz val="9"/>
            <color indexed="81"/>
            <rFont val="Tahoma"/>
            <family val="2"/>
          </rPr>
          <t xml:space="preserve">
Per FOD is a new Unit.  Contributions began in 2018</t>
        </r>
      </text>
    </comment>
    <comment ref="QFN19" authorId="0" shapeId="0" xr:uid="{F825AF4B-0A44-4C56-96D2-1FB5C9C6964A}">
      <text>
        <r>
          <rPr>
            <b/>
            <sz val="9"/>
            <color indexed="81"/>
            <rFont val="Tahoma"/>
            <family val="2"/>
          </rPr>
          <t>Becky Dzingeleski:</t>
        </r>
        <r>
          <rPr>
            <sz val="9"/>
            <color indexed="81"/>
            <rFont val="Tahoma"/>
            <family val="2"/>
          </rPr>
          <t xml:space="preserve">
Per FOD is a new Unit.  Contributions began in 2018</t>
        </r>
      </text>
    </comment>
    <comment ref="QFR19" authorId="0" shapeId="0" xr:uid="{A304E95A-D289-43B8-B17D-DF0E32C361EA}">
      <text>
        <r>
          <rPr>
            <b/>
            <sz val="9"/>
            <color indexed="81"/>
            <rFont val="Tahoma"/>
            <family val="2"/>
          </rPr>
          <t>Becky Dzingeleski:</t>
        </r>
        <r>
          <rPr>
            <sz val="9"/>
            <color indexed="81"/>
            <rFont val="Tahoma"/>
            <family val="2"/>
          </rPr>
          <t xml:space="preserve">
Per FOD is a new Unit.  Contributions began in 2018</t>
        </r>
      </text>
    </comment>
    <comment ref="QFV19" authorId="0" shapeId="0" xr:uid="{7CB512D8-CF0E-4AF8-95A4-5C96D6B13163}">
      <text>
        <r>
          <rPr>
            <b/>
            <sz val="9"/>
            <color indexed="81"/>
            <rFont val="Tahoma"/>
            <family val="2"/>
          </rPr>
          <t>Becky Dzingeleski:</t>
        </r>
        <r>
          <rPr>
            <sz val="9"/>
            <color indexed="81"/>
            <rFont val="Tahoma"/>
            <family val="2"/>
          </rPr>
          <t xml:space="preserve">
Per FOD is a new Unit.  Contributions began in 2018</t>
        </r>
      </text>
    </comment>
    <comment ref="QFZ19" authorId="0" shapeId="0" xr:uid="{B1634B73-BE85-47D5-BF21-A5E0E28BBBAE}">
      <text>
        <r>
          <rPr>
            <b/>
            <sz val="9"/>
            <color indexed="81"/>
            <rFont val="Tahoma"/>
            <family val="2"/>
          </rPr>
          <t>Becky Dzingeleski:</t>
        </r>
        <r>
          <rPr>
            <sz val="9"/>
            <color indexed="81"/>
            <rFont val="Tahoma"/>
            <family val="2"/>
          </rPr>
          <t xml:space="preserve">
Per FOD is a new Unit.  Contributions began in 2018</t>
        </r>
      </text>
    </comment>
    <comment ref="QGD19" authorId="0" shapeId="0" xr:uid="{4236B5E7-784F-4641-8C7E-BA738E631057}">
      <text>
        <r>
          <rPr>
            <b/>
            <sz val="9"/>
            <color indexed="81"/>
            <rFont val="Tahoma"/>
            <family val="2"/>
          </rPr>
          <t>Becky Dzingeleski:</t>
        </r>
        <r>
          <rPr>
            <sz val="9"/>
            <color indexed="81"/>
            <rFont val="Tahoma"/>
            <family val="2"/>
          </rPr>
          <t xml:space="preserve">
Per FOD is a new Unit.  Contributions began in 2018</t>
        </r>
      </text>
    </comment>
    <comment ref="QGH19" authorId="0" shapeId="0" xr:uid="{2087DDAD-D875-48D8-AAEF-3D8BB1B275CE}">
      <text>
        <r>
          <rPr>
            <b/>
            <sz val="9"/>
            <color indexed="81"/>
            <rFont val="Tahoma"/>
            <family val="2"/>
          </rPr>
          <t>Becky Dzingeleski:</t>
        </r>
        <r>
          <rPr>
            <sz val="9"/>
            <color indexed="81"/>
            <rFont val="Tahoma"/>
            <family val="2"/>
          </rPr>
          <t xml:space="preserve">
Per FOD is a new Unit.  Contributions began in 2018</t>
        </r>
      </text>
    </comment>
    <comment ref="QGL19" authorId="0" shapeId="0" xr:uid="{5B80256D-EB52-4A86-A433-E82DF70D211E}">
      <text>
        <r>
          <rPr>
            <b/>
            <sz val="9"/>
            <color indexed="81"/>
            <rFont val="Tahoma"/>
            <family val="2"/>
          </rPr>
          <t>Becky Dzingeleski:</t>
        </r>
        <r>
          <rPr>
            <sz val="9"/>
            <color indexed="81"/>
            <rFont val="Tahoma"/>
            <family val="2"/>
          </rPr>
          <t xml:space="preserve">
Per FOD is a new Unit.  Contributions began in 2018</t>
        </r>
      </text>
    </comment>
    <comment ref="QGP19" authorId="0" shapeId="0" xr:uid="{72EAEA34-5060-4C23-AC31-46E294B75669}">
      <text>
        <r>
          <rPr>
            <b/>
            <sz val="9"/>
            <color indexed="81"/>
            <rFont val="Tahoma"/>
            <family val="2"/>
          </rPr>
          <t>Becky Dzingeleski:</t>
        </r>
        <r>
          <rPr>
            <sz val="9"/>
            <color indexed="81"/>
            <rFont val="Tahoma"/>
            <family val="2"/>
          </rPr>
          <t xml:space="preserve">
Per FOD is a new Unit.  Contributions began in 2018</t>
        </r>
      </text>
    </comment>
    <comment ref="QGT19" authorId="0" shapeId="0" xr:uid="{ABDEDD9F-C905-4868-A59E-4E65799F92F0}">
      <text>
        <r>
          <rPr>
            <b/>
            <sz val="9"/>
            <color indexed="81"/>
            <rFont val="Tahoma"/>
            <family val="2"/>
          </rPr>
          <t>Becky Dzingeleski:</t>
        </r>
        <r>
          <rPr>
            <sz val="9"/>
            <color indexed="81"/>
            <rFont val="Tahoma"/>
            <family val="2"/>
          </rPr>
          <t xml:space="preserve">
Per FOD is a new Unit.  Contributions began in 2018</t>
        </r>
      </text>
    </comment>
    <comment ref="QGX19" authorId="0" shapeId="0" xr:uid="{D905BB6A-F0CC-4CEA-8CC0-E6FCD41D6E88}">
      <text>
        <r>
          <rPr>
            <b/>
            <sz val="9"/>
            <color indexed="81"/>
            <rFont val="Tahoma"/>
            <family val="2"/>
          </rPr>
          <t>Becky Dzingeleski:</t>
        </r>
        <r>
          <rPr>
            <sz val="9"/>
            <color indexed="81"/>
            <rFont val="Tahoma"/>
            <family val="2"/>
          </rPr>
          <t xml:space="preserve">
Per FOD is a new Unit.  Contributions began in 2018</t>
        </r>
      </text>
    </comment>
    <comment ref="QHB19" authorId="0" shapeId="0" xr:uid="{3A459B59-7AD7-49FA-9163-E01F5F24C64E}">
      <text>
        <r>
          <rPr>
            <b/>
            <sz val="9"/>
            <color indexed="81"/>
            <rFont val="Tahoma"/>
            <family val="2"/>
          </rPr>
          <t>Becky Dzingeleski:</t>
        </r>
        <r>
          <rPr>
            <sz val="9"/>
            <color indexed="81"/>
            <rFont val="Tahoma"/>
            <family val="2"/>
          </rPr>
          <t xml:space="preserve">
Per FOD is a new Unit.  Contributions began in 2018</t>
        </r>
      </text>
    </comment>
    <comment ref="QHF19" authorId="0" shapeId="0" xr:uid="{256EEA84-5946-46EE-A538-E2AF264B6E90}">
      <text>
        <r>
          <rPr>
            <b/>
            <sz val="9"/>
            <color indexed="81"/>
            <rFont val="Tahoma"/>
            <family val="2"/>
          </rPr>
          <t>Becky Dzingeleski:</t>
        </r>
        <r>
          <rPr>
            <sz val="9"/>
            <color indexed="81"/>
            <rFont val="Tahoma"/>
            <family val="2"/>
          </rPr>
          <t xml:space="preserve">
Per FOD is a new Unit.  Contributions began in 2018</t>
        </r>
      </text>
    </comment>
    <comment ref="QHJ19" authorId="0" shapeId="0" xr:uid="{8FF063E8-6B3E-4FD0-A8AF-1860EB68D697}">
      <text>
        <r>
          <rPr>
            <b/>
            <sz val="9"/>
            <color indexed="81"/>
            <rFont val="Tahoma"/>
            <family val="2"/>
          </rPr>
          <t>Becky Dzingeleski:</t>
        </r>
        <r>
          <rPr>
            <sz val="9"/>
            <color indexed="81"/>
            <rFont val="Tahoma"/>
            <family val="2"/>
          </rPr>
          <t xml:space="preserve">
Per FOD is a new Unit.  Contributions began in 2018</t>
        </r>
      </text>
    </comment>
    <comment ref="QHN19" authorId="0" shapeId="0" xr:uid="{76F2A729-9CE8-4FCE-9BE7-672816F852B8}">
      <text>
        <r>
          <rPr>
            <b/>
            <sz val="9"/>
            <color indexed="81"/>
            <rFont val="Tahoma"/>
            <family val="2"/>
          </rPr>
          <t>Becky Dzingeleski:</t>
        </r>
        <r>
          <rPr>
            <sz val="9"/>
            <color indexed="81"/>
            <rFont val="Tahoma"/>
            <family val="2"/>
          </rPr>
          <t xml:space="preserve">
Per FOD is a new Unit.  Contributions began in 2018</t>
        </r>
      </text>
    </comment>
    <comment ref="QHR19" authorId="0" shapeId="0" xr:uid="{729C4366-9E05-43FD-BFC0-F545C5992153}">
      <text>
        <r>
          <rPr>
            <b/>
            <sz val="9"/>
            <color indexed="81"/>
            <rFont val="Tahoma"/>
            <family val="2"/>
          </rPr>
          <t>Becky Dzingeleski:</t>
        </r>
        <r>
          <rPr>
            <sz val="9"/>
            <color indexed="81"/>
            <rFont val="Tahoma"/>
            <family val="2"/>
          </rPr>
          <t xml:space="preserve">
Per FOD is a new Unit.  Contributions began in 2018</t>
        </r>
      </text>
    </comment>
    <comment ref="QHV19" authorId="0" shapeId="0" xr:uid="{7139F0DA-A42C-43A6-951A-F4D3DD3DB155}">
      <text>
        <r>
          <rPr>
            <b/>
            <sz val="9"/>
            <color indexed="81"/>
            <rFont val="Tahoma"/>
            <family val="2"/>
          </rPr>
          <t>Becky Dzingeleski:</t>
        </r>
        <r>
          <rPr>
            <sz val="9"/>
            <color indexed="81"/>
            <rFont val="Tahoma"/>
            <family val="2"/>
          </rPr>
          <t xml:space="preserve">
Per FOD is a new Unit.  Contributions began in 2018</t>
        </r>
      </text>
    </comment>
    <comment ref="QHZ19" authorId="0" shapeId="0" xr:uid="{7F095E1F-F51D-4B76-B476-3C2DBDA41BEA}">
      <text>
        <r>
          <rPr>
            <b/>
            <sz val="9"/>
            <color indexed="81"/>
            <rFont val="Tahoma"/>
            <family val="2"/>
          </rPr>
          <t>Becky Dzingeleski:</t>
        </r>
        <r>
          <rPr>
            <sz val="9"/>
            <color indexed="81"/>
            <rFont val="Tahoma"/>
            <family val="2"/>
          </rPr>
          <t xml:space="preserve">
Per FOD is a new Unit.  Contributions began in 2018</t>
        </r>
      </text>
    </comment>
    <comment ref="QID19" authorId="0" shapeId="0" xr:uid="{635E3A57-B008-46CA-8D29-63EF22889B0F}">
      <text>
        <r>
          <rPr>
            <b/>
            <sz val="9"/>
            <color indexed="81"/>
            <rFont val="Tahoma"/>
            <family val="2"/>
          </rPr>
          <t>Becky Dzingeleski:</t>
        </r>
        <r>
          <rPr>
            <sz val="9"/>
            <color indexed="81"/>
            <rFont val="Tahoma"/>
            <family val="2"/>
          </rPr>
          <t xml:space="preserve">
Per FOD is a new Unit.  Contributions began in 2018</t>
        </r>
      </text>
    </comment>
    <comment ref="QIH19" authorId="0" shapeId="0" xr:uid="{F3040DBF-4F84-492F-90D0-2D1DBB71125E}">
      <text>
        <r>
          <rPr>
            <b/>
            <sz val="9"/>
            <color indexed="81"/>
            <rFont val="Tahoma"/>
            <family val="2"/>
          </rPr>
          <t>Becky Dzingeleski:</t>
        </r>
        <r>
          <rPr>
            <sz val="9"/>
            <color indexed="81"/>
            <rFont val="Tahoma"/>
            <family val="2"/>
          </rPr>
          <t xml:space="preserve">
Per FOD is a new Unit.  Contributions began in 2018</t>
        </r>
      </text>
    </comment>
    <comment ref="QIL19" authorId="0" shapeId="0" xr:uid="{89B88B83-3916-4BAE-9E6B-17C6B9EB791B}">
      <text>
        <r>
          <rPr>
            <b/>
            <sz val="9"/>
            <color indexed="81"/>
            <rFont val="Tahoma"/>
            <family val="2"/>
          </rPr>
          <t>Becky Dzingeleski:</t>
        </r>
        <r>
          <rPr>
            <sz val="9"/>
            <color indexed="81"/>
            <rFont val="Tahoma"/>
            <family val="2"/>
          </rPr>
          <t xml:space="preserve">
Per FOD is a new Unit.  Contributions began in 2018</t>
        </r>
      </text>
    </comment>
    <comment ref="QIP19" authorId="0" shapeId="0" xr:uid="{00B6BFE7-DD6A-408C-8FDD-4F316A254071}">
      <text>
        <r>
          <rPr>
            <b/>
            <sz val="9"/>
            <color indexed="81"/>
            <rFont val="Tahoma"/>
            <family val="2"/>
          </rPr>
          <t>Becky Dzingeleski:</t>
        </r>
        <r>
          <rPr>
            <sz val="9"/>
            <color indexed="81"/>
            <rFont val="Tahoma"/>
            <family val="2"/>
          </rPr>
          <t xml:space="preserve">
Per FOD is a new Unit.  Contributions began in 2018</t>
        </r>
      </text>
    </comment>
    <comment ref="QIT19" authorId="0" shapeId="0" xr:uid="{D937BB5F-21E5-4D99-B9B4-FFB25CC08673}">
      <text>
        <r>
          <rPr>
            <b/>
            <sz val="9"/>
            <color indexed="81"/>
            <rFont val="Tahoma"/>
            <family val="2"/>
          </rPr>
          <t>Becky Dzingeleski:</t>
        </r>
        <r>
          <rPr>
            <sz val="9"/>
            <color indexed="81"/>
            <rFont val="Tahoma"/>
            <family val="2"/>
          </rPr>
          <t xml:space="preserve">
Per FOD is a new Unit.  Contributions began in 2018</t>
        </r>
      </text>
    </comment>
    <comment ref="QIX19" authorId="0" shapeId="0" xr:uid="{9D727786-DA7A-458C-A36B-66B1ED44AA40}">
      <text>
        <r>
          <rPr>
            <b/>
            <sz val="9"/>
            <color indexed="81"/>
            <rFont val="Tahoma"/>
            <family val="2"/>
          </rPr>
          <t>Becky Dzingeleski:</t>
        </r>
        <r>
          <rPr>
            <sz val="9"/>
            <color indexed="81"/>
            <rFont val="Tahoma"/>
            <family val="2"/>
          </rPr>
          <t xml:space="preserve">
Per FOD is a new Unit.  Contributions began in 2018</t>
        </r>
      </text>
    </comment>
    <comment ref="QJB19" authorId="0" shapeId="0" xr:uid="{1251D1B5-2EEB-4334-9D0F-8D863295A0C6}">
      <text>
        <r>
          <rPr>
            <b/>
            <sz val="9"/>
            <color indexed="81"/>
            <rFont val="Tahoma"/>
            <family val="2"/>
          </rPr>
          <t>Becky Dzingeleski:</t>
        </r>
        <r>
          <rPr>
            <sz val="9"/>
            <color indexed="81"/>
            <rFont val="Tahoma"/>
            <family val="2"/>
          </rPr>
          <t xml:space="preserve">
Per FOD is a new Unit.  Contributions began in 2018</t>
        </r>
      </text>
    </comment>
    <comment ref="QJF19" authorId="0" shapeId="0" xr:uid="{39BA16A0-A023-4B8D-8A6B-36B052A5E9C0}">
      <text>
        <r>
          <rPr>
            <b/>
            <sz val="9"/>
            <color indexed="81"/>
            <rFont val="Tahoma"/>
            <family val="2"/>
          </rPr>
          <t>Becky Dzingeleski:</t>
        </r>
        <r>
          <rPr>
            <sz val="9"/>
            <color indexed="81"/>
            <rFont val="Tahoma"/>
            <family val="2"/>
          </rPr>
          <t xml:space="preserve">
Per FOD is a new Unit.  Contributions began in 2018</t>
        </r>
      </text>
    </comment>
    <comment ref="QJJ19" authorId="0" shapeId="0" xr:uid="{244DA498-69F4-4239-9C93-9D878D0CED57}">
      <text>
        <r>
          <rPr>
            <b/>
            <sz val="9"/>
            <color indexed="81"/>
            <rFont val="Tahoma"/>
            <family val="2"/>
          </rPr>
          <t>Becky Dzingeleski:</t>
        </r>
        <r>
          <rPr>
            <sz val="9"/>
            <color indexed="81"/>
            <rFont val="Tahoma"/>
            <family val="2"/>
          </rPr>
          <t xml:space="preserve">
Per FOD is a new Unit.  Contributions began in 2018</t>
        </r>
      </text>
    </comment>
    <comment ref="QJN19" authorId="0" shapeId="0" xr:uid="{FD654761-D8AF-46AC-9470-924697258569}">
      <text>
        <r>
          <rPr>
            <b/>
            <sz val="9"/>
            <color indexed="81"/>
            <rFont val="Tahoma"/>
            <family val="2"/>
          </rPr>
          <t>Becky Dzingeleski:</t>
        </r>
        <r>
          <rPr>
            <sz val="9"/>
            <color indexed="81"/>
            <rFont val="Tahoma"/>
            <family val="2"/>
          </rPr>
          <t xml:space="preserve">
Per FOD is a new Unit.  Contributions began in 2018</t>
        </r>
      </text>
    </comment>
    <comment ref="QJR19" authorId="0" shapeId="0" xr:uid="{531BEDDA-D782-48B2-BA54-6F2D8FAC11D3}">
      <text>
        <r>
          <rPr>
            <b/>
            <sz val="9"/>
            <color indexed="81"/>
            <rFont val="Tahoma"/>
            <family val="2"/>
          </rPr>
          <t>Becky Dzingeleski:</t>
        </r>
        <r>
          <rPr>
            <sz val="9"/>
            <color indexed="81"/>
            <rFont val="Tahoma"/>
            <family val="2"/>
          </rPr>
          <t xml:space="preserve">
Per FOD is a new Unit.  Contributions began in 2018</t>
        </r>
      </text>
    </comment>
    <comment ref="QJV19" authorId="0" shapeId="0" xr:uid="{226B7BEC-B957-4632-880F-7FFA198D167B}">
      <text>
        <r>
          <rPr>
            <b/>
            <sz val="9"/>
            <color indexed="81"/>
            <rFont val="Tahoma"/>
            <family val="2"/>
          </rPr>
          <t>Becky Dzingeleski:</t>
        </r>
        <r>
          <rPr>
            <sz val="9"/>
            <color indexed="81"/>
            <rFont val="Tahoma"/>
            <family val="2"/>
          </rPr>
          <t xml:space="preserve">
Per FOD is a new Unit.  Contributions began in 2018</t>
        </r>
      </text>
    </comment>
    <comment ref="QJZ19" authorId="0" shapeId="0" xr:uid="{3C4F27F6-C792-444C-9517-945DD2DB617E}">
      <text>
        <r>
          <rPr>
            <b/>
            <sz val="9"/>
            <color indexed="81"/>
            <rFont val="Tahoma"/>
            <family val="2"/>
          </rPr>
          <t>Becky Dzingeleski:</t>
        </r>
        <r>
          <rPr>
            <sz val="9"/>
            <color indexed="81"/>
            <rFont val="Tahoma"/>
            <family val="2"/>
          </rPr>
          <t xml:space="preserve">
Per FOD is a new Unit.  Contributions began in 2018</t>
        </r>
      </text>
    </comment>
    <comment ref="QKD19" authorId="0" shapeId="0" xr:uid="{1A5FD480-2063-4B56-B022-6A6BB3CF1B1B}">
      <text>
        <r>
          <rPr>
            <b/>
            <sz val="9"/>
            <color indexed="81"/>
            <rFont val="Tahoma"/>
            <family val="2"/>
          </rPr>
          <t>Becky Dzingeleski:</t>
        </r>
        <r>
          <rPr>
            <sz val="9"/>
            <color indexed="81"/>
            <rFont val="Tahoma"/>
            <family val="2"/>
          </rPr>
          <t xml:space="preserve">
Per FOD is a new Unit.  Contributions began in 2018</t>
        </r>
      </text>
    </comment>
    <comment ref="QKH19" authorId="0" shapeId="0" xr:uid="{0611362D-6B5A-47A1-A530-375945F7C24C}">
      <text>
        <r>
          <rPr>
            <b/>
            <sz val="9"/>
            <color indexed="81"/>
            <rFont val="Tahoma"/>
            <family val="2"/>
          </rPr>
          <t>Becky Dzingeleski:</t>
        </r>
        <r>
          <rPr>
            <sz val="9"/>
            <color indexed="81"/>
            <rFont val="Tahoma"/>
            <family val="2"/>
          </rPr>
          <t xml:space="preserve">
Per FOD is a new Unit.  Contributions began in 2018</t>
        </r>
      </text>
    </comment>
    <comment ref="QKL19" authorId="0" shapeId="0" xr:uid="{9EBE9445-BEC3-48B9-A8CC-05574670E60F}">
      <text>
        <r>
          <rPr>
            <b/>
            <sz val="9"/>
            <color indexed="81"/>
            <rFont val="Tahoma"/>
            <family val="2"/>
          </rPr>
          <t>Becky Dzingeleski:</t>
        </r>
        <r>
          <rPr>
            <sz val="9"/>
            <color indexed="81"/>
            <rFont val="Tahoma"/>
            <family val="2"/>
          </rPr>
          <t xml:space="preserve">
Per FOD is a new Unit.  Contributions began in 2018</t>
        </r>
      </text>
    </comment>
    <comment ref="QKP19" authorId="0" shapeId="0" xr:uid="{82392493-53DF-45EF-A1AE-750FD819EAF0}">
      <text>
        <r>
          <rPr>
            <b/>
            <sz val="9"/>
            <color indexed="81"/>
            <rFont val="Tahoma"/>
            <family val="2"/>
          </rPr>
          <t>Becky Dzingeleski:</t>
        </r>
        <r>
          <rPr>
            <sz val="9"/>
            <color indexed="81"/>
            <rFont val="Tahoma"/>
            <family val="2"/>
          </rPr>
          <t xml:space="preserve">
Per FOD is a new Unit.  Contributions began in 2018</t>
        </r>
      </text>
    </comment>
    <comment ref="QKT19" authorId="0" shapeId="0" xr:uid="{ED03ABCD-99DB-42FD-9721-B3ACAA6FAEA5}">
      <text>
        <r>
          <rPr>
            <b/>
            <sz val="9"/>
            <color indexed="81"/>
            <rFont val="Tahoma"/>
            <family val="2"/>
          </rPr>
          <t>Becky Dzingeleski:</t>
        </r>
        <r>
          <rPr>
            <sz val="9"/>
            <color indexed="81"/>
            <rFont val="Tahoma"/>
            <family val="2"/>
          </rPr>
          <t xml:space="preserve">
Per FOD is a new Unit.  Contributions began in 2018</t>
        </r>
      </text>
    </comment>
    <comment ref="QKX19" authorId="0" shapeId="0" xr:uid="{D5500B92-1632-44AE-BCFB-FBFB5A2F3D4B}">
      <text>
        <r>
          <rPr>
            <b/>
            <sz val="9"/>
            <color indexed="81"/>
            <rFont val="Tahoma"/>
            <family val="2"/>
          </rPr>
          <t>Becky Dzingeleski:</t>
        </r>
        <r>
          <rPr>
            <sz val="9"/>
            <color indexed="81"/>
            <rFont val="Tahoma"/>
            <family val="2"/>
          </rPr>
          <t xml:space="preserve">
Per FOD is a new Unit.  Contributions began in 2018</t>
        </r>
      </text>
    </comment>
    <comment ref="QLB19" authorId="0" shapeId="0" xr:uid="{5BCE2923-9835-4652-BF32-D2EB39B5198C}">
      <text>
        <r>
          <rPr>
            <b/>
            <sz val="9"/>
            <color indexed="81"/>
            <rFont val="Tahoma"/>
            <family val="2"/>
          </rPr>
          <t>Becky Dzingeleski:</t>
        </r>
        <r>
          <rPr>
            <sz val="9"/>
            <color indexed="81"/>
            <rFont val="Tahoma"/>
            <family val="2"/>
          </rPr>
          <t xml:space="preserve">
Per FOD is a new Unit.  Contributions began in 2018</t>
        </r>
      </text>
    </comment>
    <comment ref="QLF19" authorId="0" shapeId="0" xr:uid="{00C8338C-8736-4F34-A7B2-2C430E3456E3}">
      <text>
        <r>
          <rPr>
            <b/>
            <sz val="9"/>
            <color indexed="81"/>
            <rFont val="Tahoma"/>
            <family val="2"/>
          </rPr>
          <t>Becky Dzingeleski:</t>
        </r>
        <r>
          <rPr>
            <sz val="9"/>
            <color indexed="81"/>
            <rFont val="Tahoma"/>
            <family val="2"/>
          </rPr>
          <t xml:space="preserve">
Per FOD is a new Unit.  Contributions began in 2018</t>
        </r>
      </text>
    </comment>
    <comment ref="QLJ19" authorId="0" shapeId="0" xr:uid="{FD07B869-53EC-4AF3-A8EA-22A87C295A27}">
      <text>
        <r>
          <rPr>
            <b/>
            <sz val="9"/>
            <color indexed="81"/>
            <rFont val="Tahoma"/>
            <family val="2"/>
          </rPr>
          <t>Becky Dzingeleski:</t>
        </r>
        <r>
          <rPr>
            <sz val="9"/>
            <color indexed="81"/>
            <rFont val="Tahoma"/>
            <family val="2"/>
          </rPr>
          <t xml:space="preserve">
Per FOD is a new Unit.  Contributions began in 2018</t>
        </r>
      </text>
    </comment>
    <comment ref="QLN19" authorId="0" shapeId="0" xr:uid="{CFCC1E30-626D-4BB7-8D39-B34AE7F277C6}">
      <text>
        <r>
          <rPr>
            <b/>
            <sz val="9"/>
            <color indexed="81"/>
            <rFont val="Tahoma"/>
            <family val="2"/>
          </rPr>
          <t>Becky Dzingeleski:</t>
        </r>
        <r>
          <rPr>
            <sz val="9"/>
            <color indexed="81"/>
            <rFont val="Tahoma"/>
            <family val="2"/>
          </rPr>
          <t xml:space="preserve">
Per FOD is a new Unit.  Contributions began in 2018</t>
        </r>
      </text>
    </comment>
    <comment ref="QLR19" authorId="0" shapeId="0" xr:uid="{69A38821-2029-4501-9804-A0F9A9A0327B}">
      <text>
        <r>
          <rPr>
            <b/>
            <sz val="9"/>
            <color indexed="81"/>
            <rFont val="Tahoma"/>
            <family val="2"/>
          </rPr>
          <t>Becky Dzingeleski:</t>
        </r>
        <r>
          <rPr>
            <sz val="9"/>
            <color indexed="81"/>
            <rFont val="Tahoma"/>
            <family val="2"/>
          </rPr>
          <t xml:space="preserve">
Per FOD is a new Unit.  Contributions began in 2018</t>
        </r>
      </text>
    </comment>
    <comment ref="QLV19" authorId="0" shapeId="0" xr:uid="{15B01DB3-2D8F-400B-A0AB-4AFB73BF886E}">
      <text>
        <r>
          <rPr>
            <b/>
            <sz val="9"/>
            <color indexed="81"/>
            <rFont val="Tahoma"/>
            <family val="2"/>
          </rPr>
          <t>Becky Dzingeleski:</t>
        </r>
        <r>
          <rPr>
            <sz val="9"/>
            <color indexed="81"/>
            <rFont val="Tahoma"/>
            <family val="2"/>
          </rPr>
          <t xml:space="preserve">
Per FOD is a new Unit.  Contributions began in 2018</t>
        </r>
      </text>
    </comment>
    <comment ref="QLZ19" authorId="0" shapeId="0" xr:uid="{36053529-56D1-4FE3-A486-DE92B8593323}">
      <text>
        <r>
          <rPr>
            <b/>
            <sz val="9"/>
            <color indexed="81"/>
            <rFont val="Tahoma"/>
            <family val="2"/>
          </rPr>
          <t>Becky Dzingeleski:</t>
        </r>
        <r>
          <rPr>
            <sz val="9"/>
            <color indexed="81"/>
            <rFont val="Tahoma"/>
            <family val="2"/>
          </rPr>
          <t xml:space="preserve">
Per FOD is a new Unit.  Contributions began in 2018</t>
        </r>
      </text>
    </comment>
    <comment ref="QMD19" authorId="0" shapeId="0" xr:uid="{E88F6D87-ACCF-4FB9-A7C1-562EB4B058D5}">
      <text>
        <r>
          <rPr>
            <b/>
            <sz val="9"/>
            <color indexed="81"/>
            <rFont val="Tahoma"/>
            <family val="2"/>
          </rPr>
          <t>Becky Dzingeleski:</t>
        </r>
        <r>
          <rPr>
            <sz val="9"/>
            <color indexed="81"/>
            <rFont val="Tahoma"/>
            <family val="2"/>
          </rPr>
          <t xml:space="preserve">
Per FOD is a new Unit.  Contributions began in 2018</t>
        </r>
      </text>
    </comment>
    <comment ref="QMH19" authorId="0" shapeId="0" xr:uid="{7CC623B8-7AD2-4348-9B9D-F7CD284E5C40}">
      <text>
        <r>
          <rPr>
            <b/>
            <sz val="9"/>
            <color indexed="81"/>
            <rFont val="Tahoma"/>
            <family val="2"/>
          </rPr>
          <t>Becky Dzingeleski:</t>
        </r>
        <r>
          <rPr>
            <sz val="9"/>
            <color indexed="81"/>
            <rFont val="Tahoma"/>
            <family val="2"/>
          </rPr>
          <t xml:space="preserve">
Per FOD is a new Unit.  Contributions began in 2018</t>
        </r>
      </text>
    </comment>
    <comment ref="QML19" authorId="0" shapeId="0" xr:uid="{54E06C2B-14C0-48CC-AD5A-AB1E72C22BAE}">
      <text>
        <r>
          <rPr>
            <b/>
            <sz val="9"/>
            <color indexed="81"/>
            <rFont val="Tahoma"/>
            <family val="2"/>
          </rPr>
          <t>Becky Dzingeleski:</t>
        </r>
        <r>
          <rPr>
            <sz val="9"/>
            <color indexed="81"/>
            <rFont val="Tahoma"/>
            <family val="2"/>
          </rPr>
          <t xml:space="preserve">
Per FOD is a new Unit.  Contributions began in 2018</t>
        </r>
      </text>
    </comment>
    <comment ref="QMP19" authorId="0" shapeId="0" xr:uid="{7E6DB1E4-3E8D-4E1A-9893-EA55723273D3}">
      <text>
        <r>
          <rPr>
            <b/>
            <sz val="9"/>
            <color indexed="81"/>
            <rFont val="Tahoma"/>
            <family val="2"/>
          </rPr>
          <t>Becky Dzingeleski:</t>
        </r>
        <r>
          <rPr>
            <sz val="9"/>
            <color indexed="81"/>
            <rFont val="Tahoma"/>
            <family val="2"/>
          </rPr>
          <t xml:space="preserve">
Per FOD is a new Unit.  Contributions began in 2018</t>
        </r>
      </text>
    </comment>
    <comment ref="QMT19" authorId="0" shapeId="0" xr:uid="{5B0CF7CB-2EFF-47EA-A81C-7716B080A1A7}">
      <text>
        <r>
          <rPr>
            <b/>
            <sz val="9"/>
            <color indexed="81"/>
            <rFont val="Tahoma"/>
            <family val="2"/>
          </rPr>
          <t>Becky Dzingeleski:</t>
        </r>
        <r>
          <rPr>
            <sz val="9"/>
            <color indexed="81"/>
            <rFont val="Tahoma"/>
            <family val="2"/>
          </rPr>
          <t xml:space="preserve">
Per FOD is a new Unit.  Contributions began in 2018</t>
        </r>
      </text>
    </comment>
    <comment ref="QMX19" authorId="0" shapeId="0" xr:uid="{E37DDE98-7738-4D01-801E-C4261037EB29}">
      <text>
        <r>
          <rPr>
            <b/>
            <sz val="9"/>
            <color indexed="81"/>
            <rFont val="Tahoma"/>
            <family val="2"/>
          </rPr>
          <t>Becky Dzingeleski:</t>
        </r>
        <r>
          <rPr>
            <sz val="9"/>
            <color indexed="81"/>
            <rFont val="Tahoma"/>
            <family val="2"/>
          </rPr>
          <t xml:space="preserve">
Per FOD is a new Unit.  Contributions began in 2018</t>
        </r>
      </text>
    </comment>
    <comment ref="QNB19" authorId="0" shapeId="0" xr:uid="{3453E4A1-30BE-4E31-B4F9-4EB5A7622688}">
      <text>
        <r>
          <rPr>
            <b/>
            <sz val="9"/>
            <color indexed="81"/>
            <rFont val="Tahoma"/>
            <family val="2"/>
          </rPr>
          <t>Becky Dzingeleski:</t>
        </r>
        <r>
          <rPr>
            <sz val="9"/>
            <color indexed="81"/>
            <rFont val="Tahoma"/>
            <family val="2"/>
          </rPr>
          <t xml:space="preserve">
Per FOD is a new Unit.  Contributions began in 2018</t>
        </r>
      </text>
    </comment>
    <comment ref="QNF19" authorId="0" shapeId="0" xr:uid="{86A7B347-1D0B-40F9-B0A1-F72DCAC7F4BD}">
      <text>
        <r>
          <rPr>
            <b/>
            <sz val="9"/>
            <color indexed="81"/>
            <rFont val="Tahoma"/>
            <family val="2"/>
          </rPr>
          <t>Becky Dzingeleski:</t>
        </r>
        <r>
          <rPr>
            <sz val="9"/>
            <color indexed="81"/>
            <rFont val="Tahoma"/>
            <family val="2"/>
          </rPr>
          <t xml:space="preserve">
Per FOD is a new Unit.  Contributions began in 2018</t>
        </r>
      </text>
    </comment>
    <comment ref="QNJ19" authorId="0" shapeId="0" xr:uid="{820BEAF4-17A9-4348-A233-C15779B55CFB}">
      <text>
        <r>
          <rPr>
            <b/>
            <sz val="9"/>
            <color indexed="81"/>
            <rFont val="Tahoma"/>
            <family val="2"/>
          </rPr>
          <t>Becky Dzingeleski:</t>
        </r>
        <r>
          <rPr>
            <sz val="9"/>
            <color indexed="81"/>
            <rFont val="Tahoma"/>
            <family val="2"/>
          </rPr>
          <t xml:space="preserve">
Per FOD is a new Unit.  Contributions began in 2018</t>
        </r>
      </text>
    </comment>
    <comment ref="QNN19" authorId="0" shapeId="0" xr:uid="{67982FAA-ADD1-474E-A966-0B5198C60B95}">
      <text>
        <r>
          <rPr>
            <b/>
            <sz val="9"/>
            <color indexed="81"/>
            <rFont val="Tahoma"/>
            <family val="2"/>
          </rPr>
          <t>Becky Dzingeleski:</t>
        </r>
        <r>
          <rPr>
            <sz val="9"/>
            <color indexed="81"/>
            <rFont val="Tahoma"/>
            <family val="2"/>
          </rPr>
          <t xml:space="preserve">
Per FOD is a new Unit.  Contributions began in 2018</t>
        </r>
      </text>
    </comment>
    <comment ref="QNR19" authorId="0" shapeId="0" xr:uid="{7EB701D9-72E3-4B7A-B55E-D52F9906AA10}">
      <text>
        <r>
          <rPr>
            <b/>
            <sz val="9"/>
            <color indexed="81"/>
            <rFont val="Tahoma"/>
            <family val="2"/>
          </rPr>
          <t>Becky Dzingeleski:</t>
        </r>
        <r>
          <rPr>
            <sz val="9"/>
            <color indexed="81"/>
            <rFont val="Tahoma"/>
            <family val="2"/>
          </rPr>
          <t xml:space="preserve">
Per FOD is a new Unit.  Contributions began in 2018</t>
        </r>
      </text>
    </comment>
    <comment ref="QNV19" authorId="0" shapeId="0" xr:uid="{19FBD6DC-58FA-4AF0-8761-9B110045096E}">
      <text>
        <r>
          <rPr>
            <b/>
            <sz val="9"/>
            <color indexed="81"/>
            <rFont val="Tahoma"/>
            <family val="2"/>
          </rPr>
          <t>Becky Dzingeleski:</t>
        </r>
        <r>
          <rPr>
            <sz val="9"/>
            <color indexed="81"/>
            <rFont val="Tahoma"/>
            <family val="2"/>
          </rPr>
          <t xml:space="preserve">
Per FOD is a new Unit.  Contributions began in 2018</t>
        </r>
      </text>
    </comment>
    <comment ref="QNZ19" authorId="0" shapeId="0" xr:uid="{20DF9026-BC8B-4021-8310-EC530A9E34E1}">
      <text>
        <r>
          <rPr>
            <b/>
            <sz val="9"/>
            <color indexed="81"/>
            <rFont val="Tahoma"/>
            <family val="2"/>
          </rPr>
          <t>Becky Dzingeleski:</t>
        </r>
        <r>
          <rPr>
            <sz val="9"/>
            <color indexed="81"/>
            <rFont val="Tahoma"/>
            <family val="2"/>
          </rPr>
          <t xml:space="preserve">
Per FOD is a new Unit.  Contributions began in 2018</t>
        </r>
      </text>
    </comment>
    <comment ref="QOD19" authorId="0" shapeId="0" xr:uid="{8138A9A8-84F2-4FDA-A368-236111B0F3C5}">
      <text>
        <r>
          <rPr>
            <b/>
            <sz val="9"/>
            <color indexed="81"/>
            <rFont val="Tahoma"/>
            <family val="2"/>
          </rPr>
          <t>Becky Dzingeleski:</t>
        </r>
        <r>
          <rPr>
            <sz val="9"/>
            <color indexed="81"/>
            <rFont val="Tahoma"/>
            <family val="2"/>
          </rPr>
          <t xml:space="preserve">
Per FOD is a new Unit.  Contributions began in 2018</t>
        </r>
      </text>
    </comment>
    <comment ref="QOH19" authorId="0" shapeId="0" xr:uid="{22F6DF7C-08FC-4D50-A6A3-07C5DC6999DF}">
      <text>
        <r>
          <rPr>
            <b/>
            <sz val="9"/>
            <color indexed="81"/>
            <rFont val="Tahoma"/>
            <family val="2"/>
          </rPr>
          <t>Becky Dzingeleski:</t>
        </r>
        <r>
          <rPr>
            <sz val="9"/>
            <color indexed="81"/>
            <rFont val="Tahoma"/>
            <family val="2"/>
          </rPr>
          <t xml:space="preserve">
Per FOD is a new Unit.  Contributions began in 2018</t>
        </r>
      </text>
    </comment>
    <comment ref="QOL19" authorId="0" shapeId="0" xr:uid="{77060658-BBAB-494D-B818-691A87A7D257}">
      <text>
        <r>
          <rPr>
            <b/>
            <sz val="9"/>
            <color indexed="81"/>
            <rFont val="Tahoma"/>
            <family val="2"/>
          </rPr>
          <t>Becky Dzingeleski:</t>
        </r>
        <r>
          <rPr>
            <sz val="9"/>
            <color indexed="81"/>
            <rFont val="Tahoma"/>
            <family val="2"/>
          </rPr>
          <t xml:space="preserve">
Per FOD is a new Unit.  Contributions began in 2018</t>
        </r>
      </text>
    </comment>
    <comment ref="QOP19" authorId="0" shapeId="0" xr:uid="{D91CBFE9-5E04-483A-B54A-BAA950031854}">
      <text>
        <r>
          <rPr>
            <b/>
            <sz val="9"/>
            <color indexed="81"/>
            <rFont val="Tahoma"/>
            <family val="2"/>
          </rPr>
          <t>Becky Dzingeleski:</t>
        </r>
        <r>
          <rPr>
            <sz val="9"/>
            <color indexed="81"/>
            <rFont val="Tahoma"/>
            <family val="2"/>
          </rPr>
          <t xml:space="preserve">
Per FOD is a new Unit.  Contributions began in 2018</t>
        </r>
      </text>
    </comment>
    <comment ref="QOT19" authorId="0" shapeId="0" xr:uid="{A552307A-6904-4779-BE99-5EE53A177271}">
      <text>
        <r>
          <rPr>
            <b/>
            <sz val="9"/>
            <color indexed="81"/>
            <rFont val="Tahoma"/>
            <family val="2"/>
          </rPr>
          <t>Becky Dzingeleski:</t>
        </r>
        <r>
          <rPr>
            <sz val="9"/>
            <color indexed="81"/>
            <rFont val="Tahoma"/>
            <family val="2"/>
          </rPr>
          <t xml:space="preserve">
Per FOD is a new Unit.  Contributions began in 2018</t>
        </r>
      </text>
    </comment>
    <comment ref="QOX19" authorId="0" shapeId="0" xr:uid="{A5A1E1BE-8E9A-4B58-A9AF-1CC91F0FE23C}">
      <text>
        <r>
          <rPr>
            <b/>
            <sz val="9"/>
            <color indexed="81"/>
            <rFont val="Tahoma"/>
            <family val="2"/>
          </rPr>
          <t>Becky Dzingeleski:</t>
        </r>
        <r>
          <rPr>
            <sz val="9"/>
            <color indexed="81"/>
            <rFont val="Tahoma"/>
            <family val="2"/>
          </rPr>
          <t xml:space="preserve">
Per FOD is a new Unit.  Contributions began in 2018</t>
        </r>
      </text>
    </comment>
    <comment ref="QPB19" authorId="0" shapeId="0" xr:uid="{E719E436-A02C-4771-8916-D9D54EE18C10}">
      <text>
        <r>
          <rPr>
            <b/>
            <sz val="9"/>
            <color indexed="81"/>
            <rFont val="Tahoma"/>
            <family val="2"/>
          </rPr>
          <t>Becky Dzingeleski:</t>
        </r>
        <r>
          <rPr>
            <sz val="9"/>
            <color indexed="81"/>
            <rFont val="Tahoma"/>
            <family val="2"/>
          </rPr>
          <t xml:space="preserve">
Per FOD is a new Unit.  Contributions began in 2018</t>
        </r>
      </text>
    </comment>
    <comment ref="QPF19" authorId="0" shapeId="0" xr:uid="{94DB380C-D5EA-4BF5-B9EE-82D1416C0009}">
      <text>
        <r>
          <rPr>
            <b/>
            <sz val="9"/>
            <color indexed="81"/>
            <rFont val="Tahoma"/>
            <family val="2"/>
          </rPr>
          <t>Becky Dzingeleski:</t>
        </r>
        <r>
          <rPr>
            <sz val="9"/>
            <color indexed="81"/>
            <rFont val="Tahoma"/>
            <family val="2"/>
          </rPr>
          <t xml:space="preserve">
Per FOD is a new Unit.  Contributions began in 2018</t>
        </r>
      </text>
    </comment>
    <comment ref="QPJ19" authorId="0" shapeId="0" xr:uid="{3695AE69-361C-4D4B-B072-2BF21883232D}">
      <text>
        <r>
          <rPr>
            <b/>
            <sz val="9"/>
            <color indexed="81"/>
            <rFont val="Tahoma"/>
            <family val="2"/>
          </rPr>
          <t>Becky Dzingeleski:</t>
        </r>
        <r>
          <rPr>
            <sz val="9"/>
            <color indexed="81"/>
            <rFont val="Tahoma"/>
            <family val="2"/>
          </rPr>
          <t xml:space="preserve">
Per FOD is a new Unit.  Contributions began in 2018</t>
        </r>
      </text>
    </comment>
    <comment ref="QPN19" authorId="0" shapeId="0" xr:uid="{89DD078B-C895-46AA-874D-695685251588}">
      <text>
        <r>
          <rPr>
            <b/>
            <sz val="9"/>
            <color indexed="81"/>
            <rFont val="Tahoma"/>
            <family val="2"/>
          </rPr>
          <t>Becky Dzingeleski:</t>
        </r>
        <r>
          <rPr>
            <sz val="9"/>
            <color indexed="81"/>
            <rFont val="Tahoma"/>
            <family val="2"/>
          </rPr>
          <t xml:space="preserve">
Per FOD is a new Unit.  Contributions began in 2018</t>
        </r>
      </text>
    </comment>
    <comment ref="QPR19" authorId="0" shapeId="0" xr:uid="{8C131693-916E-4F3A-8B64-8550FE64B50B}">
      <text>
        <r>
          <rPr>
            <b/>
            <sz val="9"/>
            <color indexed="81"/>
            <rFont val="Tahoma"/>
            <family val="2"/>
          </rPr>
          <t>Becky Dzingeleski:</t>
        </r>
        <r>
          <rPr>
            <sz val="9"/>
            <color indexed="81"/>
            <rFont val="Tahoma"/>
            <family val="2"/>
          </rPr>
          <t xml:space="preserve">
Per FOD is a new Unit.  Contributions began in 2018</t>
        </r>
      </text>
    </comment>
    <comment ref="QPV19" authorId="0" shapeId="0" xr:uid="{EE31A3D4-F272-439D-A5CC-243AD14A5F75}">
      <text>
        <r>
          <rPr>
            <b/>
            <sz val="9"/>
            <color indexed="81"/>
            <rFont val="Tahoma"/>
            <family val="2"/>
          </rPr>
          <t>Becky Dzingeleski:</t>
        </r>
        <r>
          <rPr>
            <sz val="9"/>
            <color indexed="81"/>
            <rFont val="Tahoma"/>
            <family val="2"/>
          </rPr>
          <t xml:space="preserve">
Per FOD is a new Unit.  Contributions began in 2018</t>
        </r>
      </text>
    </comment>
    <comment ref="QPZ19" authorId="0" shapeId="0" xr:uid="{53109EF2-0004-4A79-ACA3-0663412A4453}">
      <text>
        <r>
          <rPr>
            <b/>
            <sz val="9"/>
            <color indexed="81"/>
            <rFont val="Tahoma"/>
            <family val="2"/>
          </rPr>
          <t>Becky Dzingeleski:</t>
        </r>
        <r>
          <rPr>
            <sz val="9"/>
            <color indexed="81"/>
            <rFont val="Tahoma"/>
            <family val="2"/>
          </rPr>
          <t xml:space="preserve">
Per FOD is a new Unit.  Contributions began in 2018</t>
        </r>
      </text>
    </comment>
    <comment ref="QQD19" authorId="0" shapeId="0" xr:uid="{0A68E54E-FD0A-4B75-B208-4214AA87A001}">
      <text>
        <r>
          <rPr>
            <b/>
            <sz val="9"/>
            <color indexed="81"/>
            <rFont val="Tahoma"/>
            <family val="2"/>
          </rPr>
          <t>Becky Dzingeleski:</t>
        </r>
        <r>
          <rPr>
            <sz val="9"/>
            <color indexed="81"/>
            <rFont val="Tahoma"/>
            <family val="2"/>
          </rPr>
          <t xml:space="preserve">
Per FOD is a new Unit.  Contributions began in 2018</t>
        </r>
      </text>
    </comment>
    <comment ref="QQH19" authorId="0" shapeId="0" xr:uid="{344B7F4E-FA9B-48E2-9976-4E79C74DB775}">
      <text>
        <r>
          <rPr>
            <b/>
            <sz val="9"/>
            <color indexed="81"/>
            <rFont val="Tahoma"/>
            <family val="2"/>
          </rPr>
          <t>Becky Dzingeleski:</t>
        </r>
        <r>
          <rPr>
            <sz val="9"/>
            <color indexed="81"/>
            <rFont val="Tahoma"/>
            <family val="2"/>
          </rPr>
          <t xml:space="preserve">
Per FOD is a new Unit.  Contributions began in 2018</t>
        </r>
      </text>
    </comment>
    <comment ref="QQL19" authorId="0" shapeId="0" xr:uid="{19F32358-C461-4B5D-B78F-50709C17A688}">
      <text>
        <r>
          <rPr>
            <b/>
            <sz val="9"/>
            <color indexed="81"/>
            <rFont val="Tahoma"/>
            <family val="2"/>
          </rPr>
          <t>Becky Dzingeleski:</t>
        </r>
        <r>
          <rPr>
            <sz val="9"/>
            <color indexed="81"/>
            <rFont val="Tahoma"/>
            <family val="2"/>
          </rPr>
          <t xml:space="preserve">
Per FOD is a new Unit.  Contributions began in 2018</t>
        </r>
      </text>
    </comment>
    <comment ref="QQP19" authorId="0" shapeId="0" xr:uid="{1E025B88-8DC3-4674-8488-17B05219243F}">
      <text>
        <r>
          <rPr>
            <b/>
            <sz val="9"/>
            <color indexed="81"/>
            <rFont val="Tahoma"/>
            <family val="2"/>
          </rPr>
          <t>Becky Dzingeleski:</t>
        </r>
        <r>
          <rPr>
            <sz val="9"/>
            <color indexed="81"/>
            <rFont val="Tahoma"/>
            <family val="2"/>
          </rPr>
          <t xml:space="preserve">
Per FOD is a new Unit.  Contributions began in 2018</t>
        </r>
      </text>
    </comment>
    <comment ref="QQT19" authorId="0" shapeId="0" xr:uid="{B98B6DEA-C7F7-442B-AAA5-3CEEA9226005}">
      <text>
        <r>
          <rPr>
            <b/>
            <sz val="9"/>
            <color indexed="81"/>
            <rFont val="Tahoma"/>
            <family val="2"/>
          </rPr>
          <t>Becky Dzingeleski:</t>
        </r>
        <r>
          <rPr>
            <sz val="9"/>
            <color indexed="81"/>
            <rFont val="Tahoma"/>
            <family val="2"/>
          </rPr>
          <t xml:space="preserve">
Per FOD is a new Unit.  Contributions began in 2018</t>
        </r>
      </text>
    </comment>
    <comment ref="QQX19" authorId="0" shapeId="0" xr:uid="{86403901-EEA4-42CC-B8F6-E3862D960EFB}">
      <text>
        <r>
          <rPr>
            <b/>
            <sz val="9"/>
            <color indexed="81"/>
            <rFont val="Tahoma"/>
            <family val="2"/>
          </rPr>
          <t>Becky Dzingeleski:</t>
        </r>
        <r>
          <rPr>
            <sz val="9"/>
            <color indexed="81"/>
            <rFont val="Tahoma"/>
            <family val="2"/>
          </rPr>
          <t xml:space="preserve">
Per FOD is a new Unit.  Contributions began in 2018</t>
        </r>
      </text>
    </comment>
    <comment ref="QRB19" authorId="0" shapeId="0" xr:uid="{478489DA-0D2D-4880-8615-0B2204C1957F}">
      <text>
        <r>
          <rPr>
            <b/>
            <sz val="9"/>
            <color indexed="81"/>
            <rFont val="Tahoma"/>
            <family val="2"/>
          </rPr>
          <t>Becky Dzingeleski:</t>
        </r>
        <r>
          <rPr>
            <sz val="9"/>
            <color indexed="81"/>
            <rFont val="Tahoma"/>
            <family val="2"/>
          </rPr>
          <t xml:space="preserve">
Per FOD is a new Unit.  Contributions began in 2018</t>
        </r>
      </text>
    </comment>
    <comment ref="QRF19" authorId="0" shapeId="0" xr:uid="{ADBE39B9-51AD-433D-84AD-264047772458}">
      <text>
        <r>
          <rPr>
            <b/>
            <sz val="9"/>
            <color indexed="81"/>
            <rFont val="Tahoma"/>
            <family val="2"/>
          </rPr>
          <t>Becky Dzingeleski:</t>
        </r>
        <r>
          <rPr>
            <sz val="9"/>
            <color indexed="81"/>
            <rFont val="Tahoma"/>
            <family val="2"/>
          </rPr>
          <t xml:space="preserve">
Per FOD is a new Unit.  Contributions began in 2018</t>
        </r>
      </text>
    </comment>
    <comment ref="QRJ19" authorId="0" shapeId="0" xr:uid="{30AD5941-58BE-45C7-931B-B065234158D4}">
      <text>
        <r>
          <rPr>
            <b/>
            <sz val="9"/>
            <color indexed="81"/>
            <rFont val="Tahoma"/>
            <family val="2"/>
          </rPr>
          <t>Becky Dzingeleski:</t>
        </r>
        <r>
          <rPr>
            <sz val="9"/>
            <color indexed="81"/>
            <rFont val="Tahoma"/>
            <family val="2"/>
          </rPr>
          <t xml:space="preserve">
Per FOD is a new Unit.  Contributions began in 2018</t>
        </r>
      </text>
    </comment>
    <comment ref="QRN19" authorId="0" shapeId="0" xr:uid="{8FEEA2FB-C2A8-42F4-AAB2-53ABF522E7B3}">
      <text>
        <r>
          <rPr>
            <b/>
            <sz val="9"/>
            <color indexed="81"/>
            <rFont val="Tahoma"/>
            <family val="2"/>
          </rPr>
          <t>Becky Dzingeleski:</t>
        </r>
        <r>
          <rPr>
            <sz val="9"/>
            <color indexed="81"/>
            <rFont val="Tahoma"/>
            <family val="2"/>
          </rPr>
          <t xml:space="preserve">
Per FOD is a new Unit.  Contributions began in 2018</t>
        </r>
      </text>
    </comment>
    <comment ref="QRR19" authorId="0" shapeId="0" xr:uid="{58098E39-9B47-4EAD-8807-B9AF04CD4536}">
      <text>
        <r>
          <rPr>
            <b/>
            <sz val="9"/>
            <color indexed="81"/>
            <rFont val="Tahoma"/>
            <family val="2"/>
          </rPr>
          <t>Becky Dzingeleski:</t>
        </r>
        <r>
          <rPr>
            <sz val="9"/>
            <color indexed="81"/>
            <rFont val="Tahoma"/>
            <family val="2"/>
          </rPr>
          <t xml:space="preserve">
Per FOD is a new Unit.  Contributions began in 2018</t>
        </r>
      </text>
    </comment>
    <comment ref="QRV19" authorId="0" shapeId="0" xr:uid="{51C1CFBA-8092-438C-8A74-694FB56AB72C}">
      <text>
        <r>
          <rPr>
            <b/>
            <sz val="9"/>
            <color indexed="81"/>
            <rFont val="Tahoma"/>
            <family val="2"/>
          </rPr>
          <t>Becky Dzingeleski:</t>
        </r>
        <r>
          <rPr>
            <sz val="9"/>
            <color indexed="81"/>
            <rFont val="Tahoma"/>
            <family val="2"/>
          </rPr>
          <t xml:space="preserve">
Per FOD is a new Unit.  Contributions began in 2018</t>
        </r>
      </text>
    </comment>
    <comment ref="QRZ19" authorId="0" shapeId="0" xr:uid="{39E5C512-FAB0-4D75-94F3-E37275EBDD09}">
      <text>
        <r>
          <rPr>
            <b/>
            <sz val="9"/>
            <color indexed="81"/>
            <rFont val="Tahoma"/>
            <family val="2"/>
          </rPr>
          <t>Becky Dzingeleski:</t>
        </r>
        <r>
          <rPr>
            <sz val="9"/>
            <color indexed="81"/>
            <rFont val="Tahoma"/>
            <family val="2"/>
          </rPr>
          <t xml:space="preserve">
Per FOD is a new Unit.  Contributions began in 2018</t>
        </r>
      </text>
    </comment>
    <comment ref="QSD19" authorId="0" shapeId="0" xr:uid="{1056CD0C-2491-4E36-9FEC-B5E1768D21B3}">
      <text>
        <r>
          <rPr>
            <b/>
            <sz val="9"/>
            <color indexed="81"/>
            <rFont val="Tahoma"/>
            <family val="2"/>
          </rPr>
          <t>Becky Dzingeleski:</t>
        </r>
        <r>
          <rPr>
            <sz val="9"/>
            <color indexed="81"/>
            <rFont val="Tahoma"/>
            <family val="2"/>
          </rPr>
          <t xml:space="preserve">
Per FOD is a new Unit.  Contributions began in 2018</t>
        </r>
      </text>
    </comment>
    <comment ref="QSH19" authorId="0" shapeId="0" xr:uid="{C0617990-2594-47D8-A8A5-7F738F389387}">
      <text>
        <r>
          <rPr>
            <b/>
            <sz val="9"/>
            <color indexed="81"/>
            <rFont val="Tahoma"/>
            <family val="2"/>
          </rPr>
          <t>Becky Dzingeleski:</t>
        </r>
        <r>
          <rPr>
            <sz val="9"/>
            <color indexed="81"/>
            <rFont val="Tahoma"/>
            <family val="2"/>
          </rPr>
          <t xml:space="preserve">
Per FOD is a new Unit.  Contributions began in 2018</t>
        </r>
      </text>
    </comment>
    <comment ref="QSL19" authorId="0" shapeId="0" xr:uid="{6A67B7AC-B361-4EAF-B437-B6A665E60AE6}">
      <text>
        <r>
          <rPr>
            <b/>
            <sz val="9"/>
            <color indexed="81"/>
            <rFont val="Tahoma"/>
            <family val="2"/>
          </rPr>
          <t>Becky Dzingeleski:</t>
        </r>
        <r>
          <rPr>
            <sz val="9"/>
            <color indexed="81"/>
            <rFont val="Tahoma"/>
            <family val="2"/>
          </rPr>
          <t xml:space="preserve">
Per FOD is a new Unit.  Contributions began in 2018</t>
        </r>
      </text>
    </comment>
    <comment ref="QSP19" authorId="0" shapeId="0" xr:uid="{F7B1BB7C-6EF9-4B7A-B63C-771A13E6A41C}">
      <text>
        <r>
          <rPr>
            <b/>
            <sz val="9"/>
            <color indexed="81"/>
            <rFont val="Tahoma"/>
            <family val="2"/>
          </rPr>
          <t>Becky Dzingeleski:</t>
        </r>
        <r>
          <rPr>
            <sz val="9"/>
            <color indexed="81"/>
            <rFont val="Tahoma"/>
            <family val="2"/>
          </rPr>
          <t xml:space="preserve">
Per FOD is a new Unit.  Contributions began in 2018</t>
        </r>
      </text>
    </comment>
    <comment ref="QST19" authorId="0" shapeId="0" xr:uid="{1678701F-E55B-4D44-BDB5-3DD2BB523CF5}">
      <text>
        <r>
          <rPr>
            <b/>
            <sz val="9"/>
            <color indexed="81"/>
            <rFont val="Tahoma"/>
            <family val="2"/>
          </rPr>
          <t>Becky Dzingeleski:</t>
        </r>
        <r>
          <rPr>
            <sz val="9"/>
            <color indexed="81"/>
            <rFont val="Tahoma"/>
            <family val="2"/>
          </rPr>
          <t xml:space="preserve">
Per FOD is a new Unit.  Contributions began in 2018</t>
        </r>
      </text>
    </comment>
    <comment ref="QSX19" authorId="0" shapeId="0" xr:uid="{E5E2341C-B261-40CB-B2D4-6BD814858660}">
      <text>
        <r>
          <rPr>
            <b/>
            <sz val="9"/>
            <color indexed="81"/>
            <rFont val="Tahoma"/>
            <family val="2"/>
          </rPr>
          <t>Becky Dzingeleski:</t>
        </r>
        <r>
          <rPr>
            <sz val="9"/>
            <color indexed="81"/>
            <rFont val="Tahoma"/>
            <family val="2"/>
          </rPr>
          <t xml:space="preserve">
Per FOD is a new Unit.  Contributions began in 2018</t>
        </r>
      </text>
    </comment>
    <comment ref="QTB19" authorId="0" shapeId="0" xr:uid="{806610EF-C217-4972-8918-6AFD730DBE0A}">
      <text>
        <r>
          <rPr>
            <b/>
            <sz val="9"/>
            <color indexed="81"/>
            <rFont val="Tahoma"/>
            <family val="2"/>
          </rPr>
          <t>Becky Dzingeleski:</t>
        </r>
        <r>
          <rPr>
            <sz val="9"/>
            <color indexed="81"/>
            <rFont val="Tahoma"/>
            <family val="2"/>
          </rPr>
          <t xml:space="preserve">
Per FOD is a new Unit.  Contributions began in 2018</t>
        </r>
      </text>
    </comment>
    <comment ref="QTF19" authorId="0" shapeId="0" xr:uid="{1B3C3B84-773A-480A-A8AF-E63C27810F69}">
      <text>
        <r>
          <rPr>
            <b/>
            <sz val="9"/>
            <color indexed="81"/>
            <rFont val="Tahoma"/>
            <family val="2"/>
          </rPr>
          <t>Becky Dzingeleski:</t>
        </r>
        <r>
          <rPr>
            <sz val="9"/>
            <color indexed="81"/>
            <rFont val="Tahoma"/>
            <family val="2"/>
          </rPr>
          <t xml:space="preserve">
Per FOD is a new Unit.  Contributions began in 2018</t>
        </r>
      </text>
    </comment>
    <comment ref="QTJ19" authorId="0" shapeId="0" xr:uid="{1E4BA4F9-62AF-4D43-B5CE-6ED49AF2EE25}">
      <text>
        <r>
          <rPr>
            <b/>
            <sz val="9"/>
            <color indexed="81"/>
            <rFont val="Tahoma"/>
            <family val="2"/>
          </rPr>
          <t>Becky Dzingeleski:</t>
        </r>
        <r>
          <rPr>
            <sz val="9"/>
            <color indexed="81"/>
            <rFont val="Tahoma"/>
            <family val="2"/>
          </rPr>
          <t xml:space="preserve">
Per FOD is a new Unit.  Contributions began in 2018</t>
        </r>
      </text>
    </comment>
    <comment ref="QTN19" authorId="0" shapeId="0" xr:uid="{F2E61000-B753-47DF-B535-0B30733DB4B0}">
      <text>
        <r>
          <rPr>
            <b/>
            <sz val="9"/>
            <color indexed="81"/>
            <rFont val="Tahoma"/>
            <family val="2"/>
          </rPr>
          <t>Becky Dzingeleski:</t>
        </r>
        <r>
          <rPr>
            <sz val="9"/>
            <color indexed="81"/>
            <rFont val="Tahoma"/>
            <family val="2"/>
          </rPr>
          <t xml:space="preserve">
Per FOD is a new Unit.  Contributions began in 2018</t>
        </r>
      </text>
    </comment>
    <comment ref="QTR19" authorId="0" shapeId="0" xr:uid="{5B6DEFC9-BCCA-468D-9B20-253DD41E5A45}">
      <text>
        <r>
          <rPr>
            <b/>
            <sz val="9"/>
            <color indexed="81"/>
            <rFont val="Tahoma"/>
            <family val="2"/>
          </rPr>
          <t>Becky Dzingeleski:</t>
        </r>
        <r>
          <rPr>
            <sz val="9"/>
            <color indexed="81"/>
            <rFont val="Tahoma"/>
            <family val="2"/>
          </rPr>
          <t xml:space="preserve">
Per FOD is a new Unit.  Contributions began in 2018</t>
        </r>
      </text>
    </comment>
    <comment ref="QTV19" authorId="0" shapeId="0" xr:uid="{A97D6DD2-6AD8-4DC2-8781-572C8016C390}">
      <text>
        <r>
          <rPr>
            <b/>
            <sz val="9"/>
            <color indexed="81"/>
            <rFont val="Tahoma"/>
            <family val="2"/>
          </rPr>
          <t>Becky Dzingeleski:</t>
        </r>
        <r>
          <rPr>
            <sz val="9"/>
            <color indexed="81"/>
            <rFont val="Tahoma"/>
            <family val="2"/>
          </rPr>
          <t xml:space="preserve">
Per FOD is a new Unit.  Contributions began in 2018</t>
        </r>
      </text>
    </comment>
    <comment ref="QTZ19" authorId="0" shapeId="0" xr:uid="{5363539E-FE8B-4BDC-A13B-FCB0F6678D5F}">
      <text>
        <r>
          <rPr>
            <b/>
            <sz val="9"/>
            <color indexed="81"/>
            <rFont val="Tahoma"/>
            <family val="2"/>
          </rPr>
          <t>Becky Dzingeleski:</t>
        </r>
        <r>
          <rPr>
            <sz val="9"/>
            <color indexed="81"/>
            <rFont val="Tahoma"/>
            <family val="2"/>
          </rPr>
          <t xml:space="preserve">
Per FOD is a new Unit.  Contributions began in 2018</t>
        </r>
      </text>
    </comment>
    <comment ref="QUD19" authorId="0" shapeId="0" xr:uid="{91546A39-761C-4129-B63F-0B8E841CBEE3}">
      <text>
        <r>
          <rPr>
            <b/>
            <sz val="9"/>
            <color indexed="81"/>
            <rFont val="Tahoma"/>
            <family val="2"/>
          </rPr>
          <t>Becky Dzingeleski:</t>
        </r>
        <r>
          <rPr>
            <sz val="9"/>
            <color indexed="81"/>
            <rFont val="Tahoma"/>
            <family val="2"/>
          </rPr>
          <t xml:space="preserve">
Per FOD is a new Unit.  Contributions began in 2018</t>
        </r>
      </text>
    </comment>
    <comment ref="QUH19" authorId="0" shapeId="0" xr:uid="{9CA123BC-3592-4BC0-A495-F03A49D61EE5}">
      <text>
        <r>
          <rPr>
            <b/>
            <sz val="9"/>
            <color indexed="81"/>
            <rFont val="Tahoma"/>
            <family val="2"/>
          </rPr>
          <t>Becky Dzingeleski:</t>
        </r>
        <r>
          <rPr>
            <sz val="9"/>
            <color indexed="81"/>
            <rFont val="Tahoma"/>
            <family val="2"/>
          </rPr>
          <t xml:space="preserve">
Per FOD is a new Unit.  Contributions began in 2018</t>
        </r>
      </text>
    </comment>
    <comment ref="QUL19" authorId="0" shapeId="0" xr:uid="{298CCA00-B582-4D35-B9AF-833FF3787E1B}">
      <text>
        <r>
          <rPr>
            <b/>
            <sz val="9"/>
            <color indexed="81"/>
            <rFont val="Tahoma"/>
            <family val="2"/>
          </rPr>
          <t>Becky Dzingeleski:</t>
        </r>
        <r>
          <rPr>
            <sz val="9"/>
            <color indexed="81"/>
            <rFont val="Tahoma"/>
            <family val="2"/>
          </rPr>
          <t xml:space="preserve">
Per FOD is a new Unit.  Contributions began in 2018</t>
        </r>
      </text>
    </comment>
    <comment ref="QUP19" authorId="0" shapeId="0" xr:uid="{3D380194-8E06-4E7D-9887-B40276F2DFB4}">
      <text>
        <r>
          <rPr>
            <b/>
            <sz val="9"/>
            <color indexed="81"/>
            <rFont val="Tahoma"/>
            <family val="2"/>
          </rPr>
          <t>Becky Dzingeleski:</t>
        </r>
        <r>
          <rPr>
            <sz val="9"/>
            <color indexed="81"/>
            <rFont val="Tahoma"/>
            <family val="2"/>
          </rPr>
          <t xml:space="preserve">
Per FOD is a new Unit.  Contributions began in 2018</t>
        </r>
      </text>
    </comment>
    <comment ref="QUT19" authorId="0" shapeId="0" xr:uid="{553C3FF1-DF79-45E1-B41C-904EACDF68A7}">
      <text>
        <r>
          <rPr>
            <b/>
            <sz val="9"/>
            <color indexed="81"/>
            <rFont val="Tahoma"/>
            <family val="2"/>
          </rPr>
          <t>Becky Dzingeleski:</t>
        </r>
        <r>
          <rPr>
            <sz val="9"/>
            <color indexed="81"/>
            <rFont val="Tahoma"/>
            <family val="2"/>
          </rPr>
          <t xml:space="preserve">
Per FOD is a new Unit.  Contributions began in 2018</t>
        </r>
      </text>
    </comment>
    <comment ref="QUX19" authorId="0" shapeId="0" xr:uid="{33907F05-AC54-4096-972C-ED6B09973353}">
      <text>
        <r>
          <rPr>
            <b/>
            <sz val="9"/>
            <color indexed="81"/>
            <rFont val="Tahoma"/>
            <family val="2"/>
          </rPr>
          <t>Becky Dzingeleski:</t>
        </r>
        <r>
          <rPr>
            <sz val="9"/>
            <color indexed="81"/>
            <rFont val="Tahoma"/>
            <family val="2"/>
          </rPr>
          <t xml:space="preserve">
Per FOD is a new Unit.  Contributions began in 2018</t>
        </r>
      </text>
    </comment>
    <comment ref="QVB19" authorId="0" shapeId="0" xr:uid="{09456627-BCA5-4F37-A39A-47C8A1A62057}">
      <text>
        <r>
          <rPr>
            <b/>
            <sz val="9"/>
            <color indexed="81"/>
            <rFont val="Tahoma"/>
            <family val="2"/>
          </rPr>
          <t>Becky Dzingeleski:</t>
        </r>
        <r>
          <rPr>
            <sz val="9"/>
            <color indexed="81"/>
            <rFont val="Tahoma"/>
            <family val="2"/>
          </rPr>
          <t xml:space="preserve">
Per FOD is a new Unit.  Contributions began in 2018</t>
        </r>
      </text>
    </comment>
    <comment ref="QVF19" authorId="0" shapeId="0" xr:uid="{5D35A993-BF26-4460-8105-2EF5A7BBF14E}">
      <text>
        <r>
          <rPr>
            <b/>
            <sz val="9"/>
            <color indexed="81"/>
            <rFont val="Tahoma"/>
            <family val="2"/>
          </rPr>
          <t>Becky Dzingeleski:</t>
        </r>
        <r>
          <rPr>
            <sz val="9"/>
            <color indexed="81"/>
            <rFont val="Tahoma"/>
            <family val="2"/>
          </rPr>
          <t xml:space="preserve">
Per FOD is a new Unit.  Contributions began in 2018</t>
        </r>
      </text>
    </comment>
    <comment ref="QVJ19" authorId="0" shapeId="0" xr:uid="{A92ECFB0-08AE-44B1-9A5F-8EB6860BF37F}">
      <text>
        <r>
          <rPr>
            <b/>
            <sz val="9"/>
            <color indexed="81"/>
            <rFont val="Tahoma"/>
            <family val="2"/>
          </rPr>
          <t>Becky Dzingeleski:</t>
        </r>
        <r>
          <rPr>
            <sz val="9"/>
            <color indexed="81"/>
            <rFont val="Tahoma"/>
            <family val="2"/>
          </rPr>
          <t xml:space="preserve">
Per FOD is a new Unit.  Contributions began in 2018</t>
        </r>
      </text>
    </comment>
    <comment ref="QVN19" authorId="0" shapeId="0" xr:uid="{CFB0E71F-F473-4CEF-84FC-ADA105A03234}">
      <text>
        <r>
          <rPr>
            <b/>
            <sz val="9"/>
            <color indexed="81"/>
            <rFont val="Tahoma"/>
            <family val="2"/>
          </rPr>
          <t>Becky Dzingeleski:</t>
        </r>
        <r>
          <rPr>
            <sz val="9"/>
            <color indexed="81"/>
            <rFont val="Tahoma"/>
            <family val="2"/>
          </rPr>
          <t xml:space="preserve">
Per FOD is a new Unit.  Contributions began in 2018</t>
        </r>
      </text>
    </comment>
    <comment ref="QVR19" authorId="0" shapeId="0" xr:uid="{19A9DEAF-E6FF-4C39-A88E-D02FC1979610}">
      <text>
        <r>
          <rPr>
            <b/>
            <sz val="9"/>
            <color indexed="81"/>
            <rFont val="Tahoma"/>
            <family val="2"/>
          </rPr>
          <t>Becky Dzingeleski:</t>
        </r>
        <r>
          <rPr>
            <sz val="9"/>
            <color indexed="81"/>
            <rFont val="Tahoma"/>
            <family val="2"/>
          </rPr>
          <t xml:space="preserve">
Per FOD is a new Unit.  Contributions began in 2018</t>
        </r>
      </text>
    </comment>
    <comment ref="QVV19" authorId="0" shapeId="0" xr:uid="{A09D673D-2CEF-4E4F-9823-298000B4A246}">
      <text>
        <r>
          <rPr>
            <b/>
            <sz val="9"/>
            <color indexed="81"/>
            <rFont val="Tahoma"/>
            <family val="2"/>
          </rPr>
          <t>Becky Dzingeleski:</t>
        </r>
        <r>
          <rPr>
            <sz val="9"/>
            <color indexed="81"/>
            <rFont val="Tahoma"/>
            <family val="2"/>
          </rPr>
          <t xml:space="preserve">
Per FOD is a new Unit.  Contributions began in 2018</t>
        </r>
      </text>
    </comment>
    <comment ref="QVZ19" authorId="0" shapeId="0" xr:uid="{E5786EA3-B0DE-49AB-ACA2-35793F48DCA6}">
      <text>
        <r>
          <rPr>
            <b/>
            <sz val="9"/>
            <color indexed="81"/>
            <rFont val="Tahoma"/>
            <family val="2"/>
          </rPr>
          <t>Becky Dzingeleski:</t>
        </r>
        <r>
          <rPr>
            <sz val="9"/>
            <color indexed="81"/>
            <rFont val="Tahoma"/>
            <family val="2"/>
          </rPr>
          <t xml:space="preserve">
Per FOD is a new Unit.  Contributions began in 2018</t>
        </r>
      </text>
    </comment>
    <comment ref="QWD19" authorId="0" shapeId="0" xr:uid="{653B8EE7-E30F-4AB2-9368-1B781ECCC4D1}">
      <text>
        <r>
          <rPr>
            <b/>
            <sz val="9"/>
            <color indexed="81"/>
            <rFont val="Tahoma"/>
            <family val="2"/>
          </rPr>
          <t>Becky Dzingeleski:</t>
        </r>
        <r>
          <rPr>
            <sz val="9"/>
            <color indexed="81"/>
            <rFont val="Tahoma"/>
            <family val="2"/>
          </rPr>
          <t xml:space="preserve">
Per FOD is a new Unit.  Contributions began in 2018</t>
        </r>
      </text>
    </comment>
    <comment ref="QWH19" authorId="0" shapeId="0" xr:uid="{0ABF698F-8538-4FEE-AD4F-CC0364C94881}">
      <text>
        <r>
          <rPr>
            <b/>
            <sz val="9"/>
            <color indexed="81"/>
            <rFont val="Tahoma"/>
            <family val="2"/>
          </rPr>
          <t>Becky Dzingeleski:</t>
        </r>
        <r>
          <rPr>
            <sz val="9"/>
            <color indexed="81"/>
            <rFont val="Tahoma"/>
            <family val="2"/>
          </rPr>
          <t xml:space="preserve">
Per FOD is a new Unit.  Contributions began in 2018</t>
        </r>
      </text>
    </comment>
    <comment ref="QWL19" authorId="0" shapeId="0" xr:uid="{881CFC01-8353-4678-A939-F3EBCC6FD2F4}">
      <text>
        <r>
          <rPr>
            <b/>
            <sz val="9"/>
            <color indexed="81"/>
            <rFont val="Tahoma"/>
            <family val="2"/>
          </rPr>
          <t>Becky Dzingeleski:</t>
        </r>
        <r>
          <rPr>
            <sz val="9"/>
            <color indexed="81"/>
            <rFont val="Tahoma"/>
            <family val="2"/>
          </rPr>
          <t xml:space="preserve">
Per FOD is a new Unit.  Contributions began in 2018</t>
        </r>
      </text>
    </comment>
    <comment ref="QWP19" authorId="0" shapeId="0" xr:uid="{35FDFB96-12AD-445F-AC93-33BB61C4CE11}">
      <text>
        <r>
          <rPr>
            <b/>
            <sz val="9"/>
            <color indexed="81"/>
            <rFont val="Tahoma"/>
            <family val="2"/>
          </rPr>
          <t>Becky Dzingeleski:</t>
        </r>
        <r>
          <rPr>
            <sz val="9"/>
            <color indexed="81"/>
            <rFont val="Tahoma"/>
            <family val="2"/>
          </rPr>
          <t xml:space="preserve">
Per FOD is a new Unit.  Contributions began in 2018</t>
        </r>
      </text>
    </comment>
    <comment ref="QWT19" authorId="0" shapeId="0" xr:uid="{52224F1D-A7F6-4FCD-B3A7-CD681E3938AA}">
      <text>
        <r>
          <rPr>
            <b/>
            <sz val="9"/>
            <color indexed="81"/>
            <rFont val="Tahoma"/>
            <family val="2"/>
          </rPr>
          <t>Becky Dzingeleski:</t>
        </r>
        <r>
          <rPr>
            <sz val="9"/>
            <color indexed="81"/>
            <rFont val="Tahoma"/>
            <family val="2"/>
          </rPr>
          <t xml:space="preserve">
Per FOD is a new Unit.  Contributions began in 2018</t>
        </r>
      </text>
    </comment>
    <comment ref="QWX19" authorId="0" shapeId="0" xr:uid="{46E2EF8A-75EE-4AA7-BFB8-3BF5FA18AB21}">
      <text>
        <r>
          <rPr>
            <b/>
            <sz val="9"/>
            <color indexed="81"/>
            <rFont val="Tahoma"/>
            <family val="2"/>
          </rPr>
          <t>Becky Dzingeleski:</t>
        </r>
        <r>
          <rPr>
            <sz val="9"/>
            <color indexed="81"/>
            <rFont val="Tahoma"/>
            <family val="2"/>
          </rPr>
          <t xml:space="preserve">
Per FOD is a new Unit.  Contributions began in 2018</t>
        </r>
      </text>
    </comment>
    <comment ref="QXB19" authorId="0" shapeId="0" xr:uid="{5E97809E-C371-48D5-9857-87DEE50F105F}">
      <text>
        <r>
          <rPr>
            <b/>
            <sz val="9"/>
            <color indexed="81"/>
            <rFont val="Tahoma"/>
            <family val="2"/>
          </rPr>
          <t>Becky Dzingeleski:</t>
        </r>
        <r>
          <rPr>
            <sz val="9"/>
            <color indexed="81"/>
            <rFont val="Tahoma"/>
            <family val="2"/>
          </rPr>
          <t xml:space="preserve">
Per FOD is a new Unit.  Contributions began in 2018</t>
        </r>
      </text>
    </comment>
    <comment ref="QXF19" authorId="0" shapeId="0" xr:uid="{F9A26C21-FEF4-4944-B285-D6CEF7F1D8D7}">
      <text>
        <r>
          <rPr>
            <b/>
            <sz val="9"/>
            <color indexed="81"/>
            <rFont val="Tahoma"/>
            <family val="2"/>
          </rPr>
          <t>Becky Dzingeleski:</t>
        </r>
        <r>
          <rPr>
            <sz val="9"/>
            <color indexed="81"/>
            <rFont val="Tahoma"/>
            <family val="2"/>
          </rPr>
          <t xml:space="preserve">
Per FOD is a new Unit.  Contributions began in 2018</t>
        </r>
      </text>
    </comment>
    <comment ref="QXJ19" authorId="0" shapeId="0" xr:uid="{B082DD3B-A7DE-4B7C-8871-7A55C9E6D830}">
      <text>
        <r>
          <rPr>
            <b/>
            <sz val="9"/>
            <color indexed="81"/>
            <rFont val="Tahoma"/>
            <family val="2"/>
          </rPr>
          <t>Becky Dzingeleski:</t>
        </r>
        <r>
          <rPr>
            <sz val="9"/>
            <color indexed="81"/>
            <rFont val="Tahoma"/>
            <family val="2"/>
          </rPr>
          <t xml:space="preserve">
Per FOD is a new Unit.  Contributions began in 2018</t>
        </r>
      </text>
    </comment>
    <comment ref="QXN19" authorId="0" shapeId="0" xr:uid="{A146C6C1-4741-42B2-A6BD-98C5820D0B5B}">
      <text>
        <r>
          <rPr>
            <b/>
            <sz val="9"/>
            <color indexed="81"/>
            <rFont val="Tahoma"/>
            <family val="2"/>
          </rPr>
          <t>Becky Dzingeleski:</t>
        </r>
        <r>
          <rPr>
            <sz val="9"/>
            <color indexed="81"/>
            <rFont val="Tahoma"/>
            <family val="2"/>
          </rPr>
          <t xml:space="preserve">
Per FOD is a new Unit.  Contributions began in 2018</t>
        </r>
      </text>
    </comment>
    <comment ref="QXR19" authorId="0" shapeId="0" xr:uid="{40BA3785-3854-4E44-8D43-D2F0973926C6}">
      <text>
        <r>
          <rPr>
            <b/>
            <sz val="9"/>
            <color indexed="81"/>
            <rFont val="Tahoma"/>
            <family val="2"/>
          </rPr>
          <t>Becky Dzingeleski:</t>
        </r>
        <r>
          <rPr>
            <sz val="9"/>
            <color indexed="81"/>
            <rFont val="Tahoma"/>
            <family val="2"/>
          </rPr>
          <t xml:space="preserve">
Per FOD is a new Unit.  Contributions began in 2018</t>
        </r>
      </text>
    </comment>
    <comment ref="QXV19" authorId="0" shapeId="0" xr:uid="{396C21EA-F664-4A82-89D3-ED49FA9138C1}">
      <text>
        <r>
          <rPr>
            <b/>
            <sz val="9"/>
            <color indexed="81"/>
            <rFont val="Tahoma"/>
            <family val="2"/>
          </rPr>
          <t>Becky Dzingeleski:</t>
        </r>
        <r>
          <rPr>
            <sz val="9"/>
            <color indexed="81"/>
            <rFont val="Tahoma"/>
            <family val="2"/>
          </rPr>
          <t xml:space="preserve">
Per FOD is a new Unit.  Contributions began in 2018</t>
        </r>
      </text>
    </comment>
    <comment ref="QXZ19" authorId="0" shapeId="0" xr:uid="{4EC76F5D-250D-48CF-B31D-E8FC723976E4}">
      <text>
        <r>
          <rPr>
            <b/>
            <sz val="9"/>
            <color indexed="81"/>
            <rFont val="Tahoma"/>
            <family val="2"/>
          </rPr>
          <t>Becky Dzingeleski:</t>
        </r>
        <r>
          <rPr>
            <sz val="9"/>
            <color indexed="81"/>
            <rFont val="Tahoma"/>
            <family val="2"/>
          </rPr>
          <t xml:space="preserve">
Per FOD is a new Unit.  Contributions began in 2018</t>
        </r>
      </text>
    </comment>
    <comment ref="QYD19" authorId="0" shapeId="0" xr:uid="{A03F76D6-F35C-4F7A-89D1-DA57481CD1CA}">
      <text>
        <r>
          <rPr>
            <b/>
            <sz val="9"/>
            <color indexed="81"/>
            <rFont val="Tahoma"/>
            <family val="2"/>
          </rPr>
          <t>Becky Dzingeleski:</t>
        </r>
        <r>
          <rPr>
            <sz val="9"/>
            <color indexed="81"/>
            <rFont val="Tahoma"/>
            <family val="2"/>
          </rPr>
          <t xml:space="preserve">
Per FOD is a new Unit.  Contributions began in 2018</t>
        </r>
      </text>
    </comment>
    <comment ref="QYH19" authorId="0" shapeId="0" xr:uid="{92FDFBF2-6DFD-4391-BFD1-1F14D4BCFBCE}">
      <text>
        <r>
          <rPr>
            <b/>
            <sz val="9"/>
            <color indexed="81"/>
            <rFont val="Tahoma"/>
            <family val="2"/>
          </rPr>
          <t>Becky Dzingeleski:</t>
        </r>
        <r>
          <rPr>
            <sz val="9"/>
            <color indexed="81"/>
            <rFont val="Tahoma"/>
            <family val="2"/>
          </rPr>
          <t xml:space="preserve">
Per FOD is a new Unit.  Contributions began in 2018</t>
        </r>
      </text>
    </comment>
    <comment ref="QYL19" authorId="0" shapeId="0" xr:uid="{EB9EE97F-3393-4B09-9CC6-258B464DAC43}">
      <text>
        <r>
          <rPr>
            <b/>
            <sz val="9"/>
            <color indexed="81"/>
            <rFont val="Tahoma"/>
            <family val="2"/>
          </rPr>
          <t>Becky Dzingeleski:</t>
        </r>
        <r>
          <rPr>
            <sz val="9"/>
            <color indexed="81"/>
            <rFont val="Tahoma"/>
            <family val="2"/>
          </rPr>
          <t xml:space="preserve">
Per FOD is a new Unit.  Contributions began in 2018</t>
        </r>
      </text>
    </comment>
    <comment ref="QYP19" authorId="0" shapeId="0" xr:uid="{0431315E-F964-4637-B885-C53C3BE433A5}">
      <text>
        <r>
          <rPr>
            <b/>
            <sz val="9"/>
            <color indexed="81"/>
            <rFont val="Tahoma"/>
            <family val="2"/>
          </rPr>
          <t>Becky Dzingeleski:</t>
        </r>
        <r>
          <rPr>
            <sz val="9"/>
            <color indexed="81"/>
            <rFont val="Tahoma"/>
            <family val="2"/>
          </rPr>
          <t xml:space="preserve">
Per FOD is a new Unit.  Contributions began in 2018</t>
        </r>
      </text>
    </comment>
    <comment ref="QYT19" authorId="0" shapeId="0" xr:uid="{679B9343-DBC8-4806-9E54-F5231BA9A975}">
      <text>
        <r>
          <rPr>
            <b/>
            <sz val="9"/>
            <color indexed="81"/>
            <rFont val="Tahoma"/>
            <family val="2"/>
          </rPr>
          <t>Becky Dzingeleski:</t>
        </r>
        <r>
          <rPr>
            <sz val="9"/>
            <color indexed="81"/>
            <rFont val="Tahoma"/>
            <family val="2"/>
          </rPr>
          <t xml:space="preserve">
Per FOD is a new Unit.  Contributions began in 2018</t>
        </r>
      </text>
    </comment>
    <comment ref="QYX19" authorId="0" shapeId="0" xr:uid="{525D54D5-9539-4A42-AEBD-2CCDD12BF16D}">
      <text>
        <r>
          <rPr>
            <b/>
            <sz val="9"/>
            <color indexed="81"/>
            <rFont val="Tahoma"/>
            <family val="2"/>
          </rPr>
          <t>Becky Dzingeleski:</t>
        </r>
        <r>
          <rPr>
            <sz val="9"/>
            <color indexed="81"/>
            <rFont val="Tahoma"/>
            <family val="2"/>
          </rPr>
          <t xml:space="preserve">
Per FOD is a new Unit.  Contributions began in 2018</t>
        </r>
      </text>
    </comment>
    <comment ref="QZB19" authorId="0" shapeId="0" xr:uid="{56584F9D-7B26-4E78-8816-08EFC8A9710A}">
      <text>
        <r>
          <rPr>
            <b/>
            <sz val="9"/>
            <color indexed="81"/>
            <rFont val="Tahoma"/>
            <family val="2"/>
          </rPr>
          <t>Becky Dzingeleski:</t>
        </r>
        <r>
          <rPr>
            <sz val="9"/>
            <color indexed="81"/>
            <rFont val="Tahoma"/>
            <family val="2"/>
          </rPr>
          <t xml:space="preserve">
Per FOD is a new Unit.  Contributions began in 2018</t>
        </r>
      </text>
    </comment>
    <comment ref="QZF19" authorId="0" shapeId="0" xr:uid="{5AB12494-E5BA-441A-A8C1-D6103B531BBD}">
      <text>
        <r>
          <rPr>
            <b/>
            <sz val="9"/>
            <color indexed="81"/>
            <rFont val="Tahoma"/>
            <family val="2"/>
          </rPr>
          <t>Becky Dzingeleski:</t>
        </r>
        <r>
          <rPr>
            <sz val="9"/>
            <color indexed="81"/>
            <rFont val="Tahoma"/>
            <family val="2"/>
          </rPr>
          <t xml:space="preserve">
Per FOD is a new Unit.  Contributions began in 2018</t>
        </r>
      </text>
    </comment>
    <comment ref="QZJ19" authorId="0" shapeId="0" xr:uid="{50F9C51D-5BC9-4609-BFE7-57327A8C05E8}">
      <text>
        <r>
          <rPr>
            <b/>
            <sz val="9"/>
            <color indexed="81"/>
            <rFont val="Tahoma"/>
            <family val="2"/>
          </rPr>
          <t>Becky Dzingeleski:</t>
        </r>
        <r>
          <rPr>
            <sz val="9"/>
            <color indexed="81"/>
            <rFont val="Tahoma"/>
            <family val="2"/>
          </rPr>
          <t xml:space="preserve">
Per FOD is a new Unit.  Contributions began in 2018</t>
        </r>
      </text>
    </comment>
    <comment ref="QZN19" authorId="0" shapeId="0" xr:uid="{466D8A7D-30B9-46BF-A2E4-C1E72FB9CBBD}">
      <text>
        <r>
          <rPr>
            <b/>
            <sz val="9"/>
            <color indexed="81"/>
            <rFont val="Tahoma"/>
            <family val="2"/>
          </rPr>
          <t>Becky Dzingeleski:</t>
        </r>
        <r>
          <rPr>
            <sz val="9"/>
            <color indexed="81"/>
            <rFont val="Tahoma"/>
            <family val="2"/>
          </rPr>
          <t xml:space="preserve">
Per FOD is a new Unit.  Contributions began in 2018</t>
        </r>
      </text>
    </comment>
    <comment ref="QZR19" authorId="0" shapeId="0" xr:uid="{9139883B-5E4C-444E-A563-A02BCEC88228}">
      <text>
        <r>
          <rPr>
            <b/>
            <sz val="9"/>
            <color indexed="81"/>
            <rFont val="Tahoma"/>
            <family val="2"/>
          </rPr>
          <t>Becky Dzingeleski:</t>
        </r>
        <r>
          <rPr>
            <sz val="9"/>
            <color indexed="81"/>
            <rFont val="Tahoma"/>
            <family val="2"/>
          </rPr>
          <t xml:space="preserve">
Per FOD is a new Unit.  Contributions began in 2018</t>
        </r>
      </text>
    </comment>
    <comment ref="QZV19" authorId="0" shapeId="0" xr:uid="{A8D98E2C-1603-411D-B5D8-9DAB82AE6235}">
      <text>
        <r>
          <rPr>
            <b/>
            <sz val="9"/>
            <color indexed="81"/>
            <rFont val="Tahoma"/>
            <family val="2"/>
          </rPr>
          <t>Becky Dzingeleski:</t>
        </r>
        <r>
          <rPr>
            <sz val="9"/>
            <color indexed="81"/>
            <rFont val="Tahoma"/>
            <family val="2"/>
          </rPr>
          <t xml:space="preserve">
Per FOD is a new Unit.  Contributions began in 2018</t>
        </r>
      </text>
    </comment>
    <comment ref="QZZ19" authorId="0" shapeId="0" xr:uid="{6020D4CE-48F8-4741-8BC3-F1E2DE815295}">
      <text>
        <r>
          <rPr>
            <b/>
            <sz val="9"/>
            <color indexed="81"/>
            <rFont val="Tahoma"/>
            <family val="2"/>
          </rPr>
          <t>Becky Dzingeleski:</t>
        </r>
        <r>
          <rPr>
            <sz val="9"/>
            <color indexed="81"/>
            <rFont val="Tahoma"/>
            <family val="2"/>
          </rPr>
          <t xml:space="preserve">
Per FOD is a new Unit.  Contributions began in 2018</t>
        </r>
      </text>
    </comment>
    <comment ref="RAD19" authorId="0" shapeId="0" xr:uid="{A0CD944C-576A-4B1D-AB8C-8445D794FA8C}">
      <text>
        <r>
          <rPr>
            <b/>
            <sz val="9"/>
            <color indexed="81"/>
            <rFont val="Tahoma"/>
            <family val="2"/>
          </rPr>
          <t>Becky Dzingeleski:</t>
        </r>
        <r>
          <rPr>
            <sz val="9"/>
            <color indexed="81"/>
            <rFont val="Tahoma"/>
            <family val="2"/>
          </rPr>
          <t xml:space="preserve">
Per FOD is a new Unit.  Contributions began in 2018</t>
        </r>
      </text>
    </comment>
    <comment ref="RAH19" authorId="0" shapeId="0" xr:uid="{264744D6-4EDE-4049-8738-7DB73BB3F2D9}">
      <text>
        <r>
          <rPr>
            <b/>
            <sz val="9"/>
            <color indexed="81"/>
            <rFont val="Tahoma"/>
            <family val="2"/>
          </rPr>
          <t>Becky Dzingeleski:</t>
        </r>
        <r>
          <rPr>
            <sz val="9"/>
            <color indexed="81"/>
            <rFont val="Tahoma"/>
            <family val="2"/>
          </rPr>
          <t xml:space="preserve">
Per FOD is a new Unit.  Contributions began in 2018</t>
        </r>
      </text>
    </comment>
    <comment ref="RAL19" authorId="0" shapeId="0" xr:uid="{F6B59D62-E070-4EE1-91A4-ADC36DB0B0BE}">
      <text>
        <r>
          <rPr>
            <b/>
            <sz val="9"/>
            <color indexed="81"/>
            <rFont val="Tahoma"/>
            <family val="2"/>
          </rPr>
          <t>Becky Dzingeleski:</t>
        </r>
        <r>
          <rPr>
            <sz val="9"/>
            <color indexed="81"/>
            <rFont val="Tahoma"/>
            <family val="2"/>
          </rPr>
          <t xml:space="preserve">
Per FOD is a new Unit.  Contributions began in 2018</t>
        </r>
      </text>
    </comment>
    <comment ref="RAP19" authorId="0" shapeId="0" xr:uid="{11DAB4D3-E0FA-467B-AB61-B07AF8BB3FF2}">
      <text>
        <r>
          <rPr>
            <b/>
            <sz val="9"/>
            <color indexed="81"/>
            <rFont val="Tahoma"/>
            <family val="2"/>
          </rPr>
          <t>Becky Dzingeleski:</t>
        </r>
        <r>
          <rPr>
            <sz val="9"/>
            <color indexed="81"/>
            <rFont val="Tahoma"/>
            <family val="2"/>
          </rPr>
          <t xml:space="preserve">
Per FOD is a new Unit.  Contributions began in 2018</t>
        </r>
      </text>
    </comment>
    <comment ref="RAT19" authorId="0" shapeId="0" xr:uid="{EA415D6E-2723-44C2-81A0-B862A60A3FD8}">
      <text>
        <r>
          <rPr>
            <b/>
            <sz val="9"/>
            <color indexed="81"/>
            <rFont val="Tahoma"/>
            <family val="2"/>
          </rPr>
          <t>Becky Dzingeleski:</t>
        </r>
        <r>
          <rPr>
            <sz val="9"/>
            <color indexed="81"/>
            <rFont val="Tahoma"/>
            <family val="2"/>
          </rPr>
          <t xml:space="preserve">
Per FOD is a new Unit.  Contributions began in 2018</t>
        </r>
      </text>
    </comment>
    <comment ref="RAX19" authorId="0" shapeId="0" xr:uid="{16B48B4B-0E10-41A9-ACAC-667C1B119864}">
      <text>
        <r>
          <rPr>
            <b/>
            <sz val="9"/>
            <color indexed="81"/>
            <rFont val="Tahoma"/>
            <family val="2"/>
          </rPr>
          <t>Becky Dzingeleski:</t>
        </r>
        <r>
          <rPr>
            <sz val="9"/>
            <color indexed="81"/>
            <rFont val="Tahoma"/>
            <family val="2"/>
          </rPr>
          <t xml:space="preserve">
Per FOD is a new Unit.  Contributions began in 2018</t>
        </r>
      </text>
    </comment>
    <comment ref="RBB19" authorId="0" shapeId="0" xr:uid="{0648B121-9401-4599-BEDE-97ECF21A9404}">
      <text>
        <r>
          <rPr>
            <b/>
            <sz val="9"/>
            <color indexed="81"/>
            <rFont val="Tahoma"/>
            <family val="2"/>
          </rPr>
          <t>Becky Dzingeleski:</t>
        </r>
        <r>
          <rPr>
            <sz val="9"/>
            <color indexed="81"/>
            <rFont val="Tahoma"/>
            <family val="2"/>
          </rPr>
          <t xml:space="preserve">
Per FOD is a new Unit.  Contributions began in 2018</t>
        </r>
      </text>
    </comment>
    <comment ref="RBF19" authorId="0" shapeId="0" xr:uid="{A873AA06-BEDB-481C-80B6-B0A4A14443B2}">
      <text>
        <r>
          <rPr>
            <b/>
            <sz val="9"/>
            <color indexed="81"/>
            <rFont val="Tahoma"/>
            <family val="2"/>
          </rPr>
          <t>Becky Dzingeleski:</t>
        </r>
        <r>
          <rPr>
            <sz val="9"/>
            <color indexed="81"/>
            <rFont val="Tahoma"/>
            <family val="2"/>
          </rPr>
          <t xml:space="preserve">
Per FOD is a new Unit.  Contributions began in 2018</t>
        </r>
      </text>
    </comment>
    <comment ref="RBJ19" authorId="0" shapeId="0" xr:uid="{F6C7C13B-1513-4EF2-9DBF-8FC8843F3DFC}">
      <text>
        <r>
          <rPr>
            <b/>
            <sz val="9"/>
            <color indexed="81"/>
            <rFont val="Tahoma"/>
            <family val="2"/>
          </rPr>
          <t>Becky Dzingeleski:</t>
        </r>
        <r>
          <rPr>
            <sz val="9"/>
            <color indexed="81"/>
            <rFont val="Tahoma"/>
            <family val="2"/>
          </rPr>
          <t xml:space="preserve">
Per FOD is a new Unit.  Contributions began in 2018</t>
        </r>
      </text>
    </comment>
    <comment ref="RBN19" authorId="0" shapeId="0" xr:uid="{3DA17AAC-5F9C-431E-A022-31C2236D3E14}">
      <text>
        <r>
          <rPr>
            <b/>
            <sz val="9"/>
            <color indexed="81"/>
            <rFont val="Tahoma"/>
            <family val="2"/>
          </rPr>
          <t>Becky Dzingeleski:</t>
        </r>
        <r>
          <rPr>
            <sz val="9"/>
            <color indexed="81"/>
            <rFont val="Tahoma"/>
            <family val="2"/>
          </rPr>
          <t xml:space="preserve">
Per FOD is a new Unit.  Contributions began in 2018</t>
        </r>
      </text>
    </comment>
    <comment ref="RBR19" authorId="0" shapeId="0" xr:uid="{6D4E1435-F302-440A-8B24-0D7CFAF84547}">
      <text>
        <r>
          <rPr>
            <b/>
            <sz val="9"/>
            <color indexed="81"/>
            <rFont val="Tahoma"/>
            <family val="2"/>
          </rPr>
          <t>Becky Dzingeleski:</t>
        </r>
        <r>
          <rPr>
            <sz val="9"/>
            <color indexed="81"/>
            <rFont val="Tahoma"/>
            <family val="2"/>
          </rPr>
          <t xml:space="preserve">
Per FOD is a new Unit.  Contributions began in 2018</t>
        </r>
      </text>
    </comment>
    <comment ref="RBV19" authorId="0" shapeId="0" xr:uid="{446F27A5-82E6-4C39-B524-FDB29343E257}">
      <text>
        <r>
          <rPr>
            <b/>
            <sz val="9"/>
            <color indexed="81"/>
            <rFont val="Tahoma"/>
            <family val="2"/>
          </rPr>
          <t>Becky Dzingeleski:</t>
        </r>
        <r>
          <rPr>
            <sz val="9"/>
            <color indexed="81"/>
            <rFont val="Tahoma"/>
            <family val="2"/>
          </rPr>
          <t xml:space="preserve">
Per FOD is a new Unit.  Contributions began in 2018</t>
        </r>
      </text>
    </comment>
    <comment ref="RBZ19" authorId="0" shapeId="0" xr:uid="{A8CA7851-DE59-414C-9774-A30ED2DA1589}">
      <text>
        <r>
          <rPr>
            <b/>
            <sz val="9"/>
            <color indexed="81"/>
            <rFont val="Tahoma"/>
            <family val="2"/>
          </rPr>
          <t>Becky Dzingeleski:</t>
        </r>
        <r>
          <rPr>
            <sz val="9"/>
            <color indexed="81"/>
            <rFont val="Tahoma"/>
            <family val="2"/>
          </rPr>
          <t xml:space="preserve">
Per FOD is a new Unit.  Contributions began in 2018</t>
        </r>
      </text>
    </comment>
    <comment ref="RCD19" authorId="0" shapeId="0" xr:uid="{C8A329A9-B23B-433F-B894-561F29281B9F}">
      <text>
        <r>
          <rPr>
            <b/>
            <sz val="9"/>
            <color indexed="81"/>
            <rFont val="Tahoma"/>
            <family val="2"/>
          </rPr>
          <t>Becky Dzingeleski:</t>
        </r>
        <r>
          <rPr>
            <sz val="9"/>
            <color indexed="81"/>
            <rFont val="Tahoma"/>
            <family val="2"/>
          </rPr>
          <t xml:space="preserve">
Per FOD is a new Unit.  Contributions began in 2018</t>
        </r>
      </text>
    </comment>
    <comment ref="RCH19" authorId="0" shapeId="0" xr:uid="{B4E53B53-BB68-4388-B532-B263B93B30E1}">
      <text>
        <r>
          <rPr>
            <b/>
            <sz val="9"/>
            <color indexed="81"/>
            <rFont val="Tahoma"/>
            <family val="2"/>
          </rPr>
          <t>Becky Dzingeleski:</t>
        </r>
        <r>
          <rPr>
            <sz val="9"/>
            <color indexed="81"/>
            <rFont val="Tahoma"/>
            <family val="2"/>
          </rPr>
          <t xml:space="preserve">
Per FOD is a new Unit.  Contributions began in 2018</t>
        </r>
      </text>
    </comment>
    <comment ref="RCL19" authorId="0" shapeId="0" xr:uid="{65897B5A-A18F-494B-AD61-3B2C6472A4E8}">
      <text>
        <r>
          <rPr>
            <b/>
            <sz val="9"/>
            <color indexed="81"/>
            <rFont val="Tahoma"/>
            <family val="2"/>
          </rPr>
          <t>Becky Dzingeleski:</t>
        </r>
        <r>
          <rPr>
            <sz val="9"/>
            <color indexed="81"/>
            <rFont val="Tahoma"/>
            <family val="2"/>
          </rPr>
          <t xml:space="preserve">
Per FOD is a new Unit.  Contributions began in 2018</t>
        </r>
      </text>
    </comment>
    <comment ref="RCP19" authorId="0" shapeId="0" xr:uid="{14C72A65-BCAD-45CF-A4DB-4A5666630F14}">
      <text>
        <r>
          <rPr>
            <b/>
            <sz val="9"/>
            <color indexed="81"/>
            <rFont val="Tahoma"/>
            <family val="2"/>
          </rPr>
          <t>Becky Dzingeleski:</t>
        </r>
        <r>
          <rPr>
            <sz val="9"/>
            <color indexed="81"/>
            <rFont val="Tahoma"/>
            <family val="2"/>
          </rPr>
          <t xml:space="preserve">
Per FOD is a new Unit.  Contributions began in 2018</t>
        </r>
      </text>
    </comment>
    <comment ref="RCT19" authorId="0" shapeId="0" xr:uid="{76BFBDFA-68F6-4995-B83B-8B0304EEB16B}">
      <text>
        <r>
          <rPr>
            <b/>
            <sz val="9"/>
            <color indexed="81"/>
            <rFont val="Tahoma"/>
            <family val="2"/>
          </rPr>
          <t>Becky Dzingeleski:</t>
        </r>
        <r>
          <rPr>
            <sz val="9"/>
            <color indexed="81"/>
            <rFont val="Tahoma"/>
            <family val="2"/>
          </rPr>
          <t xml:space="preserve">
Per FOD is a new Unit.  Contributions began in 2018</t>
        </r>
      </text>
    </comment>
    <comment ref="RCX19" authorId="0" shapeId="0" xr:uid="{5AF213CF-9B14-4B2F-9DEA-2AB002E2481C}">
      <text>
        <r>
          <rPr>
            <b/>
            <sz val="9"/>
            <color indexed="81"/>
            <rFont val="Tahoma"/>
            <family val="2"/>
          </rPr>
          <t>Becky Dzingeleski:</t>
        </r>
        <r>
          <rPr>
            <sz val="9"/>
            <color indexed="81"/>
            <rFont val="Tahoma"/>
            <family val="2"/>
          </rPr>
          <t xml:space="preserve">
Per FOD is a new Unit.  Contributions began in 2018</t>
        </r>
      </text>
    </comment>
    <comment ref="RDB19" authorId="0" shapeId="0" xr:uid="{F59E7A34-AA0A-450D-A04F-06C6A9121F94}">
      <text>
        <r>
          <rPr>
            <b/>
            <sz val="9"/>
            <color indexed="81"/>
            <rFont val="Tahoma"/>
            <family val="2"/>
          </rPr>
          <t>Becky Dzingeleski:</t>
        </r>
        <r>
          <rPr>
            <sz val="9"/>
            <color indexed="81"/>
            <rFont val="Tahoma"/>
            <family val="2"/>
          </rPr>
          <t xml:space="preserve">
Per FOD is a new Unit.  Contributions began in 2018</t>
        </r>
      </text>
    </comment>
    <comment ref="RDF19" authorId="0" shapeId="0" xr:uid="{79F921A6-BEE1-4A8F-8E9D-E67D1C073C3E}">
      <text>
        <r>
          <rPr>
            <b/>
            <sz val="9"/>
            <color indexed="81"/>
            <rFont val="Tahoma"/>
            <family val="2"/>
          </rPr>
          <t>Becky Dzingeleski:</t>
        </r>
        <r>
          <rPr>
            <sz val="9"/>
            <color indexed="81"/>
            <rFont val="Tahoma"/>
            <family val="2"/>
          </rPr>
          <t xml:space="preserve">
Per FOD is a new Unit.  Contributions began in 2018</t>
        </r>
      </text>
    </comment>
    <comment ref="RDJ19" authorId="0" shapeId="0" xr:uid="{116DB672-8F25-4833-8F3D-E38913BC0204}">
      <text>
        <r>
          <rPr>
            <b/>
            <sz val="9"/>
            <color indexed="81"/>
            <rFont val="Tahoma"/>
            <family val="2"/>
          </rPr>
          <t>Becky Dzingeleski:</t>
        </r>
        <r>
          <rPr>
            <sz val="9"/>
            <color indexed="81"/>
            <rFont val="Tahoma"/>
            <family val="2"/>
          </rPr>
          <t xml:space="preserve">
Per FOD is a new Unit.  Contributions began in 2018</t>
        </r>
      </text>
    </comment>
    <comment ref="RDN19" authorId="0" shapeId="0" xr:uid="{A1C7655F-C0B7-4706-BC1B-D094C7A2A132}">
      <text>
        <r>
          <rPr>
            <b/>
            <sz val="9"/>
            <color indexed="81"/>
            <rFont val="Tahoma"/>
            <family val="2"/>
          </rPr>
          <t>Becky Dzingeleski:</t>
        </r>
        <r>
          <rPr>
            <sz val="9"/>
            <color indexed="81"/>
            <rFont val="Tahoma"/>
            <family val="2"/>
          </rPr>
          <t xml:space="preserve">
Per FOD is a new Unit.  Contributions began in 2018</t>
        </r>
      </text>
    </comment>
    <comment ref="RDR19" authorId="0" shapeId="0" xr:uid="{96DBF5B4-05A5-40E6-A72B-8DA4EAF07571}">
      <text>
        <r>
          <rPr>
            <b/>
            <sz val="9"/>
            <color indexed="81"/>
            <rFont val="Tahoma"/>
            <family val="2"/>
          </rPr>
          <t>Becky Dzingeleski:</t>
        </r>
        <r>
          <rPr>
            <sz val="9"/>
            <color indexed="81"/>
            <rFont val="Tahoma"/>
            <family val="2"/>
          </rPr>
          <t xml:space="preserve">
Per FOD is a new Unit.  Contributions began in 2018</t>
        </r>
      </text>
    </comment>
    <comment ref="RDV19" authorId="0" shapeId="0" xr:uid="{A0D0CDAB-26E4-4E5E-A9F4-B17440D70C3B}">
      <text>
        <r>
          <rPr>
            <b/>
            <sz val="9"/>
            <color indexed="81"/>
            <rFont val="Tahoma"/>
            <family val="2"/>
          </rPr>
          <t>Becky Dzingeleski:</t>
        </r>
        <r>
          <rPr>
            <sz val="9"/>
            <color indexed="81"/>
            <rFont val="Tahoma"/>
            <family val="2"/>
          </rPr>
          <t xml:space="preserve">
Per FOD is a new Unit.  Contributions began in 2018</t>
        </r>
      </text>
    </comment>
    <comment ref="RDZ19" authorId="0" shapeId="0" xr:uid="{F883A250-B443-4D2E-9FFB-775C9738DE72}">
      <text>
        <r>
          <rPr>
            <b/>
            <sz val="9"/>
            <color indexed="81"/>
            <rFont val="Tahoma"/>
            <family val="2"/>
          </rPr>
          <t>Becky Dzingeleski:</t>
        </r>
        <r>
          <rPr>
            <sz val="9"/>
            <color indexed="81"/>
            <rFont val="Tahoma"/>
            <family val="2"/>
          </rPr>
          <t xml:space="preserve">
Per FOD is a new Unit.  Contributions began in 2018</t>
        </r>
      </text>
    </comment>
    <comment ref="RED19" authorId="0" shapeId="0" xr:uid="{4DF77D31-65CB-49CC-97D8-A91F961400DE}">
      <text>
        <r>
          <rPr>
            <b/>
            <sz val="9"/>
            <color indexed="81"/>
            <rFont val="Tahoma"/>
            <family val="2"/>
          </rPr>
          <t>Becky Dzingeleski:</t>
        </r>
        <r>
          <rPr>
            <sz val="9"/>
            <color indexed="81"/>
            <rFont val="Tahoma"/>
            <family val="2"/>
          </rPr>
          <t xml:space="preserve">
Per FOD is a new Unit.  Contributions began in 2018</t>
        </r>
      </text>
    </comment>
    <comment ref="REH19" authorId="0" shapeId="0" xr:uid="{1DF05947-8A68-4C24-A38E-E52BE46698E1}">
      <text>
        <r>
          <rPr>
            <b/>
            <sz val="9"/>
            <color indexed="81"/>
            <rFont val="Tahoma"/>
            <family val="2"/>
          </rPr>
          <t>Becky Dzingeleski:</t>
        </r>
        <r>
          <rPr>
            <sz val="9"/>
            <color indexed="81"/>
            <rFont val="Tahoma"/>
            <family val="2"/>
          </rPr>
          <t xml:space="preserve">
Per FOD is a new Unit.  Contributions began in 2018</t>
        </r>
      </text>
    </comment>
    <comment ref="REL19" authorId="0" shapeId="0" xr:uid="{9544C66A-DB13-42E7-81F7-33F4F025B1E7}">
      <text>
        <r>
          <rPr>
            <b/>
            <sz val="9"/>
            <color indexed="81"/>
            <rFont val="Tahoma"/>
            <family val="2"/>
          </rPr>
          <t>Becky Dzingeleski:</t>
        </r>
        <r>
          <rPr>
            <sz val="9"/>
            <color indexed="81"/>
            <rFont val="Tahoma"/>
            <family val="2"/>
          </rPr>
          <t xml:space="preserve">
Per FOD is a new Unit.  Contributions began in 2018</t>
        </r>
      </text>
    </comment>
    <comment ref="REP19" authorId="0" shapeId="0" xr:uid="{542E56C2-9414-45FC-A709-56E2296AD34F}">
      <text>
        <r>
          <rPr>
            <b/>
            <sz val="9"/>
            <color indexed="81"/>
            <rFont val="Tahoma"/>
            <family val="2"/>
          </rPr>
          <t>Becky Dzingeleski:</t>
        </r>
        <r>
          <rPr>
            <sz val="9"/>
            <color indexed="81"/>
            <rFont val="Tahoma"/>
            <family val="2"/>
          </rPr>
          <t xml:space="preserve">
Per FOD is a new Unit.  Contributions began in 2018</t>
        </r>
      </text>
    </comment>
    <comment ref="RET19" authorId="0" shapeId="0" xr:uid="{A2EF8DC7-D85F-4337-BD13-6330BA7E1EE7}">
      <text>
        <r>
          <rPr>
            <b/>
            <sz val="9"/>
            <color indexed="81"/>
            <rFont val="Tahoma"/>
            <family val="2"/>
          </rPr>
          <t>Becky Dzingeleski:</t>
        </r>
        <r>
          <rPr>
            <sz val="9"/>
            <color indexed="81"/>
            <rFont val="Tahoma"/>
            <family val="2"/>
          </rPr>
          <t xml:space="preserve">
Per FOD is a new Unit.  Contributions began in 2018</t>
        </r>
      </text>
    </comment>
    <comment ref="REX19" authorId="0" shapeId="0" xr:uid="{92952078-E15D-4AB2-9EC8-D457243F9B0F}">
      <text>
        <r>
          <rPr>
            <b/>
            <sz val="9"/>
            <color indexed="81"/>
            <rFont val="Tahoma"/>
            <family val="2"/>
          </rPr>
          <t>Becky Dzingeleski:</t>
        </r>
        <r>
          <rPr>
            <sz val="9"/>
            <color indexed="81"/>
            <rFont val="Tahoma"/>
            <family val="2"/>
          </rPr>
          <t xml:space="preserve">
Per FOD is a new Unit.  Contributions began in 2018</t>
        </r>
      </text>
    </comment>
    <comment ref="RFB19" authorId="0" shapeId="0" xr:uid="{CA0D51D1-807C-44E0-A00C-45B89FCF57D0}">
      <text>
        <r>
          <rPr>
            <b/>
            <sz val="9"/>
            <color indexed="81"/>
            <rFont val="Tahoma"/>
            <family val="2"/>
          </rPr>
          <t>Becky Dzingeleski:</t>
        </r>
        <r>
          <rPr>
            <sz val="9"/>
            <color indexed="81"/>
            <rFont val="Tahoma"/>
            <family val="2"/>
          </rPr>
          <t xml:space="preserve">
Per FOD is a new Unit.  Contributions began in 2018</t>
        </r>
      </text>
    </comment>
    <comment ref="RFF19" authorId="0" shapeId="0" xr:uid="{3A106629-B0C5-4258-B5FB-4AD7A2AE1443}">
      <text>
        <r>
          <rPr>
            <b/>
            <sz val="9"/>
            <color indexed="81"/>
            <rFont val="Tahoma"/>
            <family val="2"/>
          </rPr>
          <t>Becky Dzingeleski:</t>
        </r>
        <r>
          <rPr>
            <sz val="9"/>
            <color indexed="81"/>
            <rFont val="Tahoma"/>
            <family val="2"/>
          </rPr>
          <t xml:space="preserve">
Per FOD is a new Unit.  Contributions began in 2018</t>
        </r>
      </text>
    </comment>
    <comment ref="RFJ19" authorId="0" shapeId="0" xr:uid="{C2C4D588-B5F7-436A-BA09-C9AD0768A34A}">
      <text>
        <r>
          <rPr>
            <b/>
            <sz val="9"/>
            <color indexed="81"/>
            <rFont val="Tahoma"/>
            <family val="2"/>
          </rPr>
          <t>Becky Dzingeleski:</t>
        </r>
        <r>
          <rPr>
            <sz val="9"/>
            <color indexed="81"/>
            <rFont val="Tahoma"/>
            <family val="2"/>
          </rPr>
          <t xml:space="preserve">
Per FOD is a new Unit.  Contributions began in 2018</t>
        </r>
      </text>
    </comment>
    <comment ref="RFN19" authorId="0" shapeId="0" xr:uid="{BE5D41E5-7964-4EF2-80C2-15777DABEACD}">
      <text>
        <r>
          <rPr>
            <b/>
            <sz val="9"/>
            <color indexed="81"/>
            <rFont val="Tahoma"/>
            <family val="2"/>
          </rPr>
          <t>Becky Dzingeleski:</t>
        </r>
        <r>
          <rPr>
            <sz val="9"/>
            <color indexed="81"/>
            <rFont val="Tahoma"/>
            <family val="2"/>
          </rPr>
          <t xml:space="preserve">
Per FOD is a new Unit.  Contributions began in 2018</t>
        </r>
      </text>
    </comment>
    <comment ref="RFR19" authorId="0" shapeId="0" xr:uid="{3D37AFCC-AC39-4E75-9627-33232B373A76}">
      <text>
        <r>
          <rPr>
            <b/>
            <sz val="9"/>
            <color indexed="81"/>
            <rFont val="Tahoma"/>
            <family val="2"/>
          </rPr>
          <t>Becky Dzingeleski:</t>
        </r>
        <r>
          <rPr>
            <sz val="9"/>
            <color indexed="81"/>
            <rFont val="Tahoma"/>
            <family val="2"/>
          </rPr>
          <t xml:space="preserve">
Per FOD is a new Unit.  Contributions began in 2018</t>
        </r>
      </text>
    </comment>
    <comment ref="RFV19" authorId="0" shapeId="0" xr:uid="{35DADD29-6EE1-4BDD-9998-28F708856E1D}">
      <text>
        <r>
          <rPr>
            <b/>
            <sz val="9"/>
            <color indexed="81"/>
            <rFont val="Tahoma"/>
            <family val="2"/>
          </rPr>
          <t>Becky Dzingeleski:</t>
        </r>
        <r>
          <rPr>
            <sz val="9"/>
            <color indexed="81"/>
            <rFont val="Tahoma"/>
            <family val="2"/>
          </rPr>
          <t xml:space="preserve">
Per FOD is a new Unit.  Contributions began in 2018</t>
        </r>
      </text>
    </comment>
    <comment ref="RFZ19" authorId="0" shapeId="0" xr:uid="{9B9F59E1-357D-423C-AB5B-2559230C7B2A}">
      <text>
        <r>
          <rPr>
            <b/>
            <sz val="9"/>
            <color indexed="81"/>
            <rFont val="Tahoma"/>
            <family val="2"/>
          </rPr>
          <t>Becky Dzingeleski:</t>
        </r>
        <r>
          <rPr>
            <sz val="9"/>
            <color indexed="81"/>
            <rFont val="Tahoma"/>
            <family val="2"/>
          </rPr>
          <t xml:space="preserve">
Per FOD is a new Unit.  Contributions began in 2018</t>
        </r>
      </text>
    </comment>
    <comment ref="RGD19" authorId="0" shapeId="0" xr:uid="{CF5E61D7-B818-477B-BB18-DB44DB27B243}">
      <text>
        <r>
          <rPr>
            <b/>
            <sz val="9"/>
            <color indexed="81"/>
            <rFont val="Tahoma"/>
            <family val="2"/>
          </rPr>
          <t>Becky Dzingeleski:</t>
        </r>
        <r>
          <rPr>
            <sz val="9"/>
            <color indexed="81"/>
            <rFont val="Tahoma"/>
            <family val="2"/>
          </rPr>
          <t xml:space="preserve">
Per FOD is a new Unit.  Contributions began in 2018</t>
        </r>
      </text>
    </comment>
    <comment ref="RGH19" authorId="0" shapeId="0" xr:uid="{860E177D-DF92-40FA-A2CF-74419EBD4801}">
      <text>
        <r>
          <rPr>
            <b/>
            <sz val="9"/>
            <color indexed="81"/>
            <rFont val="Tahoma"/>
            <family val="2"/>
          </rPr>
          <t>Becky Dzingeleski:</t>
        </r>
        <r>
          <rPr>
            <sz val="9"/>
            <color indexed="81"/>
            <rFont val="Tahoma"/>
            <family val="2"/>
          </rPr>
          <t xml:space="preserve">
Per FOD is a new Unit.  Contributions began in 2018</t>
        </r>
      </text>
    </comment>
    <comment ref="RGL19" authorId="0" shapeId="0" xr:uid="{E2681019-CC63-4EA9-9B7F-BA87C59231D3}">
      <text>
        <r>
          <rPr>
            <b/>
            <sz val="9"/>
            <color indexed="81"/>
            <rFont val="Tahoma"/>
            <family val="2"/>
          </rPr>
          <t>Becky Dzingeleski:</t>
        </r>
        <r>
          <rPr>
            <sz val="9"/>
            <color indexed="81"/>
            <rFont val="Tahoma"/>
            <family val="2"/>
          </rPr>
          <t xml:space="preserve">
Per FOD is a new Unit.  Contributions began in 2018</t>
        </r>
      </text>
    </comment>
    <comment ref="RGP19" authorId="0" shapeId="0" xr:uid="{EDD934BE-0B7C-49AF-98E2-685190C9EEED}">
      <text>
        <r>
          <rPr>
            <b/>
            <sz val="9"/>
            <color indexed="81"/>
            <rFont val="Tahoma"/>
            <family val="2"/>
          </rPr>
          <t>Becky Dzingeleski:</t>
        </r>
        <r>
          <rPr>
            <sz val="9"/>
            <color indexed="81"/>
            <rFont val="Tahoma"/>
            <family val="2"/>
          </rPr>
          <t xml:space="preserve">
Per FOD is a new Unit.  Contributions began in 2018</t>
        </r>
      </text>
    </comment>
    <comment ref="RGT19" authorId="0" shapeId="0" xr:uid="{AEC16EEF-C73E-4E90-9BEA-FB9E6591581C}">
      <text>
        <r>
          <rPr>
            <b/>
            <sz val="9"/>
            <color indexed="81"/>
            <rFont val="Tahoma"/>
            <family val="2"/>
          </rPr>
          <t>Becky Dzingeleski:</t>
        </r>
        <r>
          <rPr>
            <sz val="9"/>
            <color indexed="81"/>
            <rFont val="Tahoma"/>
            <family val="2"/>
          </rPr>
          <t xml:space="preserve">
Per FOD is a new Unit.  Contributions began in 2018</t>
        </r>
      </text>
    </comment>
    <comment ref="RGX19" authorId="0" shapeId="0" xr:uid="{6BE041F0-C0EC-4E67-A189-5096E713177F}">
      <text>
        <r>
          <rPr>
            <b/>
            <sz val="9"/>
            <color indexed="81"/>
            <rFont val="Tahoma"/>
            <family val="2"/>
          </rPr>
          <t>Becky Dzingeleski:</t>
        </r>
        <r>
          <rPr>
            <sz val="9"/>
            <color indexed="81"/>
            <rFont val="Tahoma"/>
            <family val="2"/>
          </rPr>
          <t xml:space="preserve">
Per FOD is a new Unit.  Contributions began in 2018</t>
        </r>
      </text>
    </comment>
    <comment ref="RHB19" authorId="0" shapeId="0" xr:uid="{1FB33074-97CF-403B-B507-F7E34E83B1D7}">
      <text>
        <r>
          <rPr>
            <b/>
            <sz val="9"/>
            <color indexed="81"/>
            <rFont val="Tahoma"/>
            <family val="2"/>
          </rPr>
          <t>Becky Dzingeleski:</t>
        </r>
        <r>
          <rPr>
            <sz val="9"/>
            <color indexed="81"/>
            <rFont val="Tahoma"/>
            <family val="2"/>
          </rPr>
          <t xml:space="preserve">
Per FOD is a new Unit.  Contributions began in 2018</t>
        </r>
      </text>
    </comment>
    <comment ref="RHF19" authorId="0" shapeId="0" xr:uid="{AAF1A330-0E1E-46BB-B267-9A267BE8EA97}">
      <text>
        <r>
          <rPr>
            <b/>
            <sz val="9"/>
            <color indexed="81"/>
            <rFont val="Tahoma"/>
            <family val="2"/>
          </rPr>
          <t>Becky Dzingeleski:</t>
        </r>
        <r>
          <rPr>
            <sz val="9"/>
            <color indexed="81"/>
            <rFont val="Tahoma"/>
            <family val="2"/>
          </rPr>
          <t xml:space="preserve">
Per FOD is a new Unit.  Contributions began in 2018</t>
        </r>
      </text>
    </comment>
    <comment ref="RHJ19" authorId="0" shapeId="0" xr:uid="{A73DC96D-7244-4EF0-9466-9F8B0D11AB6B}">
      <text>
        <r>
          <rPr>
            <b/>
            <sz val="9"/>
            <color indexed="81"/>
            <rFont val="Tahoma"/>
            <family val="2"/>
          </rPr>
          <t>Becky Dzingeleski:</t>
        </r>
        <r>
          <rPr>
            <sz val="9"/>
            <color indexed="81"/>
            <rFont val="Tahoma"/>
            <family val="2"/>
          </rPr>
          <t xml:space="preserve">
Per FOD is a new Unit.  Contributions began in 2018</t>
        </r>
      </text>
    </comment>
    <comment ref="RHN19" authorId="0" shapeId="0" xr:uid="{07FE4F0D-3038-4B3F-8141-B55ADE392AE3}">
      <text>
        <r>
          <rPr>
            <b/>
            <sz val="9"/>
            <color indexed="81"/>
            <rFont val="Tahoma"/>
            <family val="2"/>
          </rPr>
          <t>Becky Dzingeleski:</t>
        </r>
        <r>
          <rPr>
            <sz val="9"/>
            <color indexed="81"/>
            <rFont val="Tahoma"/>
            <family val="2"/>
          </rPr>
          <t xml:space="preserve">
Per FOD is a new Unit.  Contributions began in 2018</t>
        </r>
      </text>
    </comment>
    <comment ref="RHR19" authorId="0" shapeId="0" xr:uid="{D9BC5A26-ECF7-4F37-8006-1AF90096CA76}">
      <text>
        <r>
          <rPr>
            <b/>
            <sz val="9"/>
            <color indexed="81"/>
            <rFont val="Tahoma"/>
            <family val="2"/>
          </rPr>
          <t>Becky Dzingeleski:</t>
        </r>
        <r>
          <rPr>
            <sz val="9"/>
            <color indexed="81"/>
            <rFont val="Tahoma"/>
            <family val="2"/>
          </rPr>
          <t xml:space="preserve">
Per FOD is a new Unit.  Contributions began in 2018</t>
        </r>
      </text>
    </comment>
    <comment ref="RHV19" authorId="0" shapeId="0" xr:uid="{CE1EBB58-EE03-4C56-9E2C-88315D4CC399}">
      <text>
        <r>
          <rPr>
            <b/>
            <sz val="9"/>
            <color indexed="81"/>
            <rFont val="Tahoma"/>
            <family val="2"/>
          </rPr>
          <t>Becky Dzingeleski:</t>
        </r>
        <r>
          <rPr>
            <sz val="9"/>
            <color indexed="81"/>
            <rFont val="Tahoma"/>
            <family val="2"/>
          </rPr>
          <t xml:space="preserve">
Per FOD is a new Unit.  Contributions began in 2018</t>
        </r>
      </text>
    </comment>
    <comment ref="RHZ19" authorId="0" shapeId="0" xr:uid="{BBE65FE7-03B7-4BD2-8BE2-FB1D203B80B3}">
      <text>
        <r>
          <rPr>
            <b/>
            <sz val="9"/>
            <color indexed="81"/>
            <rFont val="Tahoma"/>
            <family val="2"/>
          </rPr>
          <t>Becky Dzingeleski:</t>
        </r>
        <r>
          <rPr>
            <sz val="9"/>
            <color indexed="81"/>
            <rFont val="Tahoma"/>
            <family val="2"/>
          </rPr>
          <t xml:space="preserve">
Per FOD is a new Unit.  Contributions began in 2018</t>
        </r>
      </text>
    </comment>
    <comment ref="RID19" authorId="0" shapeId="0" xr:uid="{D51BCFE1-D4DD-409F-92AA-DA5FD3F41000}">
      <text>
        <r>
          <rPr>
            <b/>
            <sz val="9"/>
            <color indexed="81"/>
            <rFont val="Tahoma"/>
            <family val="2"/>
          </rPr>
          <t>Becky Dzingeleski:</t>
        </r>
        <r>
          <rPr>
            <sz val="9"/>
            <color indexed="81"/>
            <rFont val="Tahoma"/>
            <family val="2"/>
          </rPr>
          <t xml:space="preserve">
Per FOD is a new Unit.  Contributions began in 2018</t>
        </r>
      </text>
    </comment>
    <comment ref="RIH19" authorId="0" shapeId="0" xr:uid="{FED9F04F-62FA-4CF4-9F79-667753B1DC94}">
      <text>
        <r>
          <rPr>
            <b/>
            <sz val="9"/>
            <color indexed="81"/>
            <rFont val="Tahoma"/>
            <family val="2"/>
          </rPr>
          <t>Becky Dzingeleski:</t>
        </r>
        <r>
          <rPr>
            <sz val="9"/>
            <color indexed="81"/>
            <rFont val="Tahoma"/>
            <family val="2"/>
          </rPr>
          <t xml:space="preserve">
Per FOD is a new Unit.  Contributions began in 2018</t>
        </r>
      </text>
    </comment>
    <comment ref="RIL19" authorId="0" shapeId="0" xr:uid="{5EE40E35-9631-4EFC-9587-41FFE040DB5B}">
      <text>
        <r>
          <rPr>
            <b/>
            <sz val="9"/>
            <color indexed="81"/>
            <rFont val="Tahoma"/>
            <family val="2"/>
          </rPr>
          <t>Becky Dzingeleski:</t>
        </r>
        <r>
          <rPr>
            <sz val="9"/>
            <color indexed="81"/>
            <rFont val="Tahoma"/>
            <family val="2"/>
          </rPr>
          <t xml:space="preserve">
Per FOD is a new Unit.  Contributions began in 2018</t>
        </r>
      </text>
    </comment>
    <comment ref="RIP19" authorId="0" shapeId="0" xr:uid="{960223FB-9A1D-4944-BCA6-5C27EEFFDD4D}">
      <text>
        <r>
          <rPr>
            <b/>
            <sz val="9"/>
            <color indexed="81"/>
            <rFont val="Tahoma"/>
            <family val="2"/>
          </rPr>
          <t>Becky Dzingeleski:</t>
        </r>
        <r>
          <rPr>
            <sz val="9"/>
            <color indexed="81"/>
            <rFont val="Tahoma"/>
            <family val="2"/>
          </rPr>
          <t xml:space="preserve">
Per FOD is a new Unit.  Contributions began in 2018</t>
        </r>
      </text>
    </comment>
    <comment ref="RIT19" authorId="0" shapeId="0" xr:uid="{F4E82F05-B799-4528-891D-8C1BECBA0565}">
      <text>
        <r>
          <rPr>
            <b/>
            <sz val="9"/>
            <color indexed="81"/>
            <rFont val="Tahoma"/>
            <family val="2"/>
          </rPr>
          <t>Becky Dzingeleski:</t>
        </r>
        <r>
          <rPr>
            <sz val="9"/>
            <color indexed="81"/>
            <rFont val="Tahoma"/>
            <family val="2"/>
          </rPr>
          <t xml:space="preserve">
Per FOD is a new Unit.  Contributions began in 2018</t>
        </r>
      </text>
    </comment>
    <comment ref="RIX19" authorId="0" shapeId="0" xr:uid="{AE2EC391-B23D-46F5-A1A6-292C0F9BEB91}">
      <text>
        <r>
          <rPr>
            <b/>
            <sz val="9"/>
            <color indexed="81"/>
            <rFont val="Tahoma"/>
            <family val="2"/>
          </rPr>
          <t>Becky Dzingeleski:</t>
        </r>
        <r>
          <rPr>
            <sz val="9"/>
            <color indexed="81"/>
            <rFont val="Tahoma"/>
            <family val="2"/>
          </rPr>
          <t xml:space="preserve">
Per FOD is a new Unit.  Contributions began in 2018</t>
        </r>
      </text>
    </comment>
    <comment ref="RJB19" authorId="0" shapeId="0" xr:uid="{15123032-594D-4064-8703-7415CF754E62}">
      <text>
        <r>
          <rPr>
            <b/>
            <sz val="9"/>
            <color indexed="81"/>
            <rFont val="Tahoma"/>
            <family val="2"/>
          </rPr>
          <t>Becky Dzingeleski:</t>
        </r>
        <r>
          <rPr>
            <sz val="9"/>
            <color indexed="81"/>
            <rFont val="Tahoma"/>
            <family val="2"/>
          </rPr>
          <t xml:space="preserve">
Per FOD is a new Unit.  Contributions began in 2018</t>
        </r>
      </text>
    </comment>
    <comment ref="RJF19" authorId="0" shapeId="0" xr:uid="{B97F83D4-22E2-4688-95BB-7013C957DCE4}">
      <text>
        <r>
          <rPr>
            <b/>
            <sz val="9"/>
            <color indexed="81"/>
            <rFont val="Tahoma"/>
            <family val="2"/>
          </rPr>
          <t>Becky Dzingeleski:</t>
        </r>
        <r>
          <rPr>
            <sz val="9"/>
            <color indexed="81"/>
            <rFont val="Tahoma"/>
            <family val="2"/>
          </rPr>
          <t xml:space="preserve">
Per FOD is a new Unit.  Contributions began in 2018</t>
        </r>
      </text>
    </comment>
    <comment ref="RJJ19" authorId="0" shapeId="0" xr:uid="{750CD9D0-F6B7-4837-A548-A6CD0047B882}">
      <text>
        <r>
          <rPr>
            <b/>
            <sz val="9"/>
            <color indexed="81"/>
            <rFont val="Tahoma"/>
            <family val="2"/>
          </rPr>
          <t>Becky Dzingeleski:</t>
        </r>
        <r>
          <rPr>
            <sz val="9"/>
            <color indexed="81"/>
            <rFont val="Tahoma"/>
            <family val="2"/>
          </rPr>
          <t xml:space="preserve">
Per FOD is a new Unit.  Contributions began in 2018</t>
        </r>
      </text>
    </comment>
    <comment ref="RJN19" authorId="0" shapeId="0" xr:uid="{8813BBD2-9D8A-4AA8-9719-E00F2F9C230F}">
      <text>
        <r>
          <rPr>
            <b/>
            <sz val="9"/>
            <color indexed="81"/>
            <rFont val="Tahoma"/>
            <family val="2"/>
          </rPr>
          <t>Becky Dzingeleski:</t>
        </r>
        <r>
          <rPr>
            <sz val="9"/>
            <color indexed="81"/>
            <rFont val="Tahoma"/>
            <family val="2"/>
          </rPr>
          <t xml:space="preserve">
Per FOD is a new Unit.  Contributions began in 2018</t>
        </r>
      </text>
    </comment>
    <comment ref="RJR19" authorId="0" shapeId="0" xr:uid="{50C75783-674C-40A3-9076-54FE6417B7A0}">
      <text>
        <r>
          <rPr>
            <b/>
            <sz val="9"/>
            <color indexed="81"/>
            <rFont val="Tahoma"/>
            <family val="2"/>
          </rPr>
          <t>Becky Dzingeleski:</t>
        </r>
        <r>
          <rPr>
            <sz val="9"/>
            <color indexed="81"/>
            <rFont val="Tahoma"/>
            <family val="2"/>
          </rPr>
          <t xml:space="preserve">
Per FOD is a new Unit.  Contributions began in 2018</t>
        </r>
      </text>
    </comment>
    <comment ref="RJV19" authorId="0" shapeId="0" xr:uid="{9180C301-2C10-41D4-A5F3-B8D182EDFB23}">
      <text>
        <r>
          <rPr>
            <b/>
            <sz val="9"/>
            <color indexed="81"/>
            <rFont val="Tahoma"/>
            <family val="2"/>
          </rPr>
          <t>Becky Dzingeleski:</t>
        </r>
        <r>
          <rPr>
            <sz val="9"/>
            <color indexed="81"/>
            <rFont val="Tahoma"/>
            <family val="2"/>
          </rPr>
          <t xml:space="preserve">
Per FOD is a new Unit.  Contributions began in 2018</t>
        </r>
      </text>
    </comment>
    <comment ref="RJZ19" authorId="0" shapeId="0" xr:uid="{D9732205-9843-44C8-B92E-B34EE1CB9029}">
      <text>
        <r>
          <rPr>
            <b/>
            <sz val="9"/>
            <color indexed="81"/>
            <rFont val="Tahoma"/>
            <family val="2"/>
          </rPr>
          <t>Becky Dzingeleski:</t>
        </r>
        <r>
          <rPr>
            <sz val="9"/>
            <color indexed="81"/>
            <rFont val="Tahoma"/>
            <family val="2"/>
          </rPr>
          <t xml:space="preserve">
Per FOD is a new Unit.  Contributions began in 2018</t>
        </r>
      </text>
    </comment>
    <comment ref="RKD19" authorId="0" shapeId="0" xr:uid="{A772555A-904F-4F8E-9DDF-F133BDC1EF9A}">
      <text>
        <r>
          <rPr>
            <b/>
            <sz val="9"/>
            <color indexed="81"/>
            <rFont val="Tahoma"/>
            <family val="2"/>
          </rPr>
          <t>Becky Dzingeleski:</t>
        </r>
        <r>
          <rPr>
            <sz val="9"/>
            <color indexed="81"/>
            <rFont val="Tahoma"/>
            <family val="2"/>
          </rPr>
          <t xml:space="preserve">
Per FOD is a new Unit.  Contributions began in 2018</t>
        </r>
      </text>
    </comment>
    <comment ref="RKH19" authorId="0" shapeId="0" xr:uid="{883B6A34-2072-4CCC-B40C-3A29B5DD9B46}">
      <text>
        <r>
          <rPr>
            <b/>
            <sz val="9"/>
            <color indexed="81"/>
            <rFont val="Tahoma"/>
            <family val="2"/>
          </rPr>
          <t>Becky Dzingeleski:</t>
        </r>
        <r>
          <rPr>
            <sz val="9"/>
            <color indexed="81"/>
            <rFont val="Tahoma"/>
            <family val="2"/>
          </rPr>
          <t xml:space="preserve">
Per FOD is a new Unit.  Contributions began in 2018</t>
        </r>
      </text>
    </comment>
    <comment ref="RKL19" authorId="0" shapeId="0" xr:uid="{0EED2AB9-951C-493F-AA85-3578C0C39169}">
      <text>
        <r>
          <rPr>
            <b/>
            <sz val="9"/>
            <color indexed="81"/>
            <rFont val="Tahoma"/>
            <family val="2"/>
          </rPr>
          <t>Becky Dzingeleski:</t>
        </r>
        <r>
          <rPr>
            <sz val="9"/>
            <color indexed="81"/>
            <rFont val="Tahoma"/>
            <family val="2"/>
          </rPr>
          <t xml:space="preserve">
Per FOD is a new Unit.  Contributions began in 2018</t>
        </r>
      </text>
    </comment>
    <comment ref="RKP19" authorId="0" shapeId="0" xr:uid="{DC005AB4-5BD9-4C1E-A561-94C7F561C6D0}">
      <text>
        <r>
          <rPr>
            <b/>
            <sz val="9"/>
            <color indexed="81"/>
            <rFont val="Tahoma"/>
            <family val="2"/>
          </rPr>
          <t>Becky Dzingeleski:</t>
        </r>
        <r>
          <rPr>
            <sz val="9"/>
            <color indexed="81"/>
            <rFont val="Tahoma"/>
            <family val="2"/>
          </rPr>
          <t xml:space="preserve">
Per FOD is a new Unit.  Contributions began in 2018</t>
        </r>
      </text>
    </comment>
    <comment ref="RKT19" authorId="0" shapeId="0" xr:uid="{6FFEF3C9-7DC5-4D08-8FB7-5670935C81F1}">
      <text>
        <r>
          <rPr>
            <b/>
            <sz val="9"/>
            <color indexed="81"/>
            <rFont val="Tahoma"/>
            <family val="2"/>
          </rPr>
          <t>Becky Dzingeleski:</t>
        </r>
        <r>
          <rPr>
            <sz val="9"/>
            <color indexed="81"/>
            <rFont val="Tahoma"/>
            <family val="2"/>
          </rPr>
          <t xml:space="preserve">
Per FOD is a new Unit.  Contributions began in 2018</t>
        </r>
      </text>
    </comment>
    <comment ref="RKX19" authorId="0" shapeId="0" xr:uid="{21D715A7-2DA8-470E-8833-70198D274997}">
      <text>
        <r>
          <rPr>
            <b/>
            <sz val="9"/>
            <color indexed="81"/>
            <rFont val="Tahoma"/>
            <family val="2"/>
          </rPr>
          <t>Becky Dzingeleski:</t>
        </r>
        <r>
          <rPr>
            <sz val="9"/>
            <color indexed="81"/>
            <rFont val="Tahoma"/>
            <family val="2"/>
          </rPr>
          <t xml:space="preserve">
Per FOD is a new Unit.  Contributions began in 2018</t>
        </r>
      </text>
    </comment>
    <comment ref="RLB19" authorId="0" shapeId="0" xr:uid="{907835E3-6D21-4EE2-9DC4-236C894D800A}">
      <text>
        <r>
          <rPr>
            <b/>
            <sz val="9"/>
            <color indexed="81"/>
            <rFont val="Tahoma"/>
            <family val="2"/>
          </rPr>
          <t>Becky Dzingeleski:</t>
        </r>
        <r>
          <rPr>
            <sz val="9"/>
            <color indexed="81"/>
            <rFont val="Tahoma"/>
            <family val="2"/>
          </rPr>
          <t xml:space="preserve">
Per FOD is a new Unit.  Contributions began in 2018</t>
        </r>
      </text>
    </comment>
    <comment ref="RLF19" authorId="0" shapeId="0" xr:uid="{E5FA76BE-0335-4BE1-BAB7-03D0F3B472EE}">
      <text>
        <r>
          <rPr>
            <b/>
            <sz val="9"/>
            <color indexed="81"/>
            <rFont val="Tahoma"/>
            <family val="2"/>
          </rPr>
          <t>Becky Dzingeleski:</t>
        </r>
        <r>
          <rPr>
            <sz val="9"/>
            <color indexed="81"/>
            <rFont val="Tahoma"/>
            <family val="2"/>
          </rPr>
          <t xml:space="preserve">
Per FOD is a new Unit.  Contributions began in 2018</t>
        </r>
      </text>
    </comment>
    <comment ref="RLJ19" authorId="0" shapeId="0" xr:uid="{6D3E0256-1F1D-4495-88E5-72AE693BE096}">
      <text>
        <r>
          <rPr>
            <b/>
            <sz val="9"/>
            <color indexed="81"/>
            <rFont val="Tahoma"/>
            <family val="2"/>
          </rPr>
          <t>Becky Dzingeleski:</t>
        </r>
        <r>
          <rPr>
            <sz val="9"/>
            <color indexed="81"/>
            <rFont val="Tahoma"/>
            <family val="2"/>
          </rPr>
          <t xml:space="preserve">
Per FOD is a new Unit.  Contributions began in 2018</t>
        </r>
      </text>
    </comment>
    <comment ref="RLN19" authorId="0" shapeId="0" xr:uid="{C5F064A1-DC12-4A6B-B779-320305D3E52C}">
      <text>
        <r>
          <rPr>
            <b/>
            <sz val="9"/>
            <color indexed="81"/>
            <rFont val="Tahoma"/>
            <family val="2"/>
          </rPr>
          <t>Becky Dzingeleski:</t>
        </r>
        <r>
          <rPr>
            <sz val="9"/>
            <color indexed="81"/>
            <rFont val="Tahoma"/>
            <family val="2"/>
          </rPr>
          <t xml:space="preserve">
Per FOD is a new Unit.  Contributions began in 2018</t>
        </r>
      </text>
    </comment>
    <comment ref="RLR19" authorId="0" shapeId="0" xr:uid="{DB58945C-1AB5-4031-A279-061596E7FD7B}">
      <text>
        <r>
          <rPr>
            <b/>
            <sz val="9"/>
            <color indexed="81"/>
            <rFont val="Tahoma"/>
            <family val="2"/>
          </rPr>
          <t>Becky Dzingeleski:</t>
        </r>
        <r>
          <rPr>
            <sz val="9"/>
            <color indexed="81"/>
            <rFont val="Tahoma"/>
            <family val="2"/>
          </rPr>
          <t xml:space="preserve">
Per FOD is a new Unit.  Contributions began in 2018</t>
        </r>
      </text>
    </comment>
    <comment ref="RLV19" authorId="0" shapeId="0" xr:uid="{67123EA4-2FE6-421F-BBB0-3F7AE74D0216}">
      <text>
        <r>
          <rPr>
            <b/>
            <sz val="9"/>
            <color indexed="81"/>
            <rFont val="Tahoma"/>
            <family val="2"/>
          </rPr>
          <t>Becky Dzingeleski:</t>
        </r>
        <r>
          <rPr>
            <sz val="9"/>
            <color indexed="81"/>
            <rFont val="Tahoma"/>
            <family val="2"/>
          </rPr>
          <t xml:space="preserve">
Per FOD is a new Unit.  Contributions began in 2018</t>
        </r>
      </text>
    </comment>
    <comment ref="RLZ19" authorId="0" shapeId="0" xr:uid="{58302255-7998-435D-860A-394B922F129C}">
      <text>
        <r>
          <rPr>
            <b/>
            <sz val="9"/>
            <color indexed="81"/>
            <rFont val="Tahoma"/>
            <family val="2"/>
          </rPr>
          <t>Becky Dzingeleski:</t>
        </r>
        <r>
          <rPr>
            <sz val="9"/>
            <color indexed="81"/>
            <rFont val="Tahoma"/>
            <family val="2"/>
          </rPr>
          <t xml:space="preserve">
Per FOD is a new Unit.  Contributions began in 2018</t>
        </r>
      </text>
    </comment>
    <comment ref="RMD19" authorId="0" shapeId="0" xr:uid="{C623C96F-027D-4FEF-9430-F45BD1DBC553}">
      <text>
        <r>
          <rPr>
            <b/>
            <sz val="9"/>
            <color indexed="81"/>
            <rFont val="Tahoma"/>
            <family val="2"/>
          </rPr>
          <t>Becky Dzingeleski:</t>
        </r>
        <r>
          <rPr>
            <sz val="9"/>
            <color indexed="81"/>
            <rFont val="Tahoma"/>
            <family val="2"/>
          </rPr>
          <t xml:space="preserve">
Per FOD is a new Unit.  Contributions began in 2018</t>
        </r>
      </text>
    </comment>
    <comment ref="RMH19" authorId="0" shapeId="0" xr:uid="{3F910541-E6DA-4F48-B67E-D89E72F86EF5}">
      <text>
        <r>
          <rPr>
            <b/>
            <sz val="9"/>
            <color indexed="81"/>
            <rFont val="Tahoma"/>
            <family val="2"/>
          </rPr>
          <t>Becky Dzingeleski:</t>
        </r>
        <r>
          <rPr>
            <sz val="9"/>
            <color indexed="81"/>
            <rFont val="Tahoma"/>
            <family val="2"/>
          </rPr>
          <t xml:space="preserve">
Per FOD is a new Unit.  Contributions began in 2018</t>
        </r>
      </text>
    </comment>
    <comment ref="RML19" authorId="0" shapeId="0" xr:uid="{9FC5BDD3-891C-4066-9518-E378F03428EF}">
      <text>
        <r>
          <rPr>
            <b/>
            <sz val="9"/>
            <color indexed="81"/>
            <rFont val="Tahoma"/>
            <family val="2"/>
          </rPr>
          <t>Becky Dzingeleski:</t>
        </r>
        <r>
          <rPr>
            <sz val="9"/>
            <color indexed="81"/>
            <rFont val="Tahoma"/>
            <family val="2"/>
          </rPr>
          <t xml:space="preserve">
Per FOD is a new Unit.  Contributions began in 2018</t>
        </r>
      </text>
    </comment>
    <comment ref="RMP19" authorId="0" shapeId="0" xr:uid="{D1DD3B3F-FE7F-4D4B-8B78-62A7497DAC13}">
      <text>
        <r>
          <rPr>
            <b/>
            <sz val="9"/>
            <color indexed="81"/>
            <rFont val="Tahoma"/>
            <family val="2"/>
          </rPr>
          <t>Becky Dzingeleski:</t>
        </r>
        <r>
          <rPr>
            <sz val="9"/>
            <color indexed="81"/>
            <rFont val="Tahoma"/>
            <family val="2"/>
          </rPr>
          <t xml:space="preserve">
Per FOD is a new Unit.  Contributions began in 2018</t>
        </r>
      </text>
    </comment>
    <comment ref="RMT19" authorId="0" shapeId="0" xr:uid="{3377520F-42DF-497E-9A57-270AF2CBDAAD}">
      <text>
        <r>
          <rPr>
            <b/>
            <sz val="9"/>
            <color indexed="81"/>
            <rFont val="Tahoma"/>
            <family val="2"/>
          </rPr>
          <t>Becky Dzingeleski:</t>
        </r>
        <r>
          <rPr>
            <sz val="9"/>
            <color indexed="81"/>
            <rFont val="Tahoma"/>
            <family val="2"/>
          </rPr>
          <t xml:space="preserve">
Per FOD is a new Unit.  Contributions began in 2018</t>
        </r>
      </text>
    </comment>
    <comment ref="RMX19" authorId="0" shapeId="0" xr:uid="{2D4FB6DB-9801-458A-85CE-30358B228B18}">
      <text>
        <r>
          <rPr>
            <b/>
            <sz val="9"/>
            <color indexed="81"/>
            <rFont val="Tahoma"/>
            <family val="2"/>
          </rPr>
          <t>Becky Dzingeleski:</t>
        </r>
        <r>
          <rPr>
            <sz val="9"/>
            <color indexed="81"/>
            <rFont val="Tahoma"/>
            <family val="2"/>
          </rPr>
          <t xml:space="preserve">
Per FOD is a new Unit.  Contributions began in 2018</t>
        </r>
      </text>
    </comment>
    <comment ref="RNB19" authorId="0" shapeId="0" xr:uid="{C8251FCC-9230-4A7A-9072-871D20BE9539}">
      <text>
        <r>
          <rPr>
            <b/>
            <sz val="9"/>
            <color indexed="81"/>
            <rFont val="Tahoma"/>
            <family val="2"/>
          </rPr>
          <t>Becky Dzingeleski:</t>
        </r>
        <r>
          <rPr>
            <sz val="9"/>
            <color indexed="81"/>
            <rFont val="Tahoma"/>
            <family val="2"/>
          </rPr>
          <t xml:space="preserve">
Per FOD is a new Unit.  Contributions began in 2018</t>
        </r>
      </text>
    </comment>
    <comment ref="RNF19" authorId="0" shapeId="0" xr:uid="{DFF17CD6-DB46-4B7F-9BB0-84E3EF936D3D}">
      <text>
        <r>
          <rPr>
            <b/>
            <sz val="9"/>
            <color indexed="81"/>
            <rFont val="Tahoma"/>
            <family val="2"/>
          </rPr>
          <t>Becky Dzingeleski:</t>
        </r>
        <r>
          <rPr>
            <sz val="9"/>
            <color indexed="81"/>
            <rFont val="Tahoma"/>
            <family val="2"/>
          </rPr>
          <t xml:space="preserve">
Per FOD is a new Unit.  Contributions began in 2018</t>
        </r>
      </text>
    </comment>
    <comment ref="RNJ19" authorId="0" shapeId="0" xr:uid="{085400D4-EF32-4C3A-A961-CCACD4BBFE62}">
      <text>
        <r>
          <rPr>
            <b/>
            <sz val="9"/>
            <color indexed="81"/>
            <rFont val="Tahoma"/>
            <family val="2"/>
          </rPr>
          <t>Becky Dzingeleski:</t>
        </r>
        <r>
          <rPr>
            <sz val="9"/>
            <color indexed="81"/>
            <rFont val="Tahoma"/>
            <family val="2"/>
          </rPr>
          <t xml:space="preserve">
Per FOD is a new Unit.  Contributions began in 2018</t>
        </r>
      </text>
    </comment>
    <comment ref="RNN19" authorId="0" shapeId="0" xr:uid="{E1917B41-9DB7-453F-BBD1-35F22E05C0B9}">
      <text>
        <r>
          <rPr>
            <b/>
            <sz val="9"/>
            <color indexed="81"/>
            <rFont val="Tahoma"/>
            <family val="2"/>
          </rPr>
          <t>Becky Dzingeleski:</t>
        </r>
        <r>
          <rPr>
            <sz val="9"/>
            <color indexed="81"/>
            <rFont val="Tahoma"/>
            <family val="2"/>
          </rPr>
          <t xml:space="preserve">
Per FOD is a new Unit.  Contributions began in 2018</t>
        </r>
      </text>
    </comment>
    <comment ref="RNR19" authorId="0" shapeId="0" xr:uid="{5565495A-724E-42C0-9E90-8D3589F6B30C}">
      <text>
        <r>
          <rPr>
            <b/>
            <sz val="9"/>
            <color indexed="81"/>
            <rFont val="Tahoma"/>
            <family val="2"/>
          </rPr>
          <t>Becky Dzingeleski:</t>
        </r>
        <r>
          <rPr>
            <sz val="9"/>
            <color indexed="81"/>
            <rFont val="Tahoma"/>
            <family val="2"/>
          </rPr>
          <t xml:space="preserve">
Per FOD is a new Unit.  Contributions began in 2018</t>
        </r>
      </text>
    </comment>
    <comment ref="RNV19" authorId="0" shapeId="0" xr:uid="{AFC1DE88-06D4-41F0-9430-CA6C0CC61354}">
      <text>
        <r>
          <rPr>
            <b/>
            <sz val="9"/>
            <color indexed="81"/>
            <rFont val="Tahoma"/>
            <family val="2"/>
          </rPr>
          <t>Becky Dzingeleski:</t>
        </r>
        <r>
          <rPr>
            <sz val="9"/>
            <color indexed="81"/>
            <rFont val="Tahoma"/>
            <family val="2"/>
          </rPr>
          <t xml:space="preserve">
Per FOD is a new Unit.  Contributions began in 2018</t>
        </r>
      </text>
    </comment>
    <comment ref="RNZ19" authorId="0" shapeId="0" xr:uid="{C434BC9F-9B92-49B0-8C2E-A7B0BEC30BDE}">
      <text>
        <r>
          <rPr>
            <b/>
            <sz val="9"/>
            <color indexed="81"/>
            <rFont val="Tahoma"/>
            <family val="2"/>
          </rPr>
          <t>Becky Dzingeleski:</t>
        </r>
        <r>
          <rPr>
            <sz val="9"/>
            <color indexed="81"/>
            <rFont val="Tahoma"/>
            <family val="2"/>
          </rPr>
          <t xml:space="preserve">
Per FOD is a new Unit.  Contributions began in 2018</t>
        </r>
      </text>
    </comment>
    <comment ref="ROD19" authorId="0" shapeId="0" xr:uid="{B6484866-B152-4BA1-88BC-712DCBDB67D5}">
      <text>
        <r>
          <rPr>
            <b/>
            <sz val="9"/>
            <color indexed="81"/>
            <rFont val="Tahoma"/>
            <family val="2"/>
          </rPr>
          <t>Becky Dzingeleski:</t>
        </r>
        <r>
          <rPr>
            <sz val="9"/>
            <color indexed="81"/>
            <rFont val="Tahoma"/>
            <family val="2"/>
          </rPr>
          <t xml:space="preserve">
Per FOD is a new Unit.  Contributions began in 2018</t>
        </r>
      </text>
    </comment>
    <comment ref="ROH19" authorId="0" shapeId="0" xr:uid="{D363AC88-D744-4CB0-9AAA-2847C12EB096}">
      <text>
        <r>
          <rPr>
            <b/>
            <sz val="9"/>
            <color indexed="81"/>
            <rFont val="Tahoma"/>
            <family val="2"/>
          </rPr>
          <t>Becky Dzingeleski:</t>
        </r>
        <r>
          <rPr>
            <sz val="9"/>
            <color indexed="81"/>
            <rFont val="Tahoma"/>
            <family val="2"/>
          </rPr>
          <t xml:space="preserve">
Per FOD is a new Unit.  Contributions began in 2018</t>
        </r>
      </text>
    </comment>
    <comment ref="ROL19" authorId="0" shapeId="0" xr:uid="{0B09A4F7-CC93-46E8-A80F-41B29187B82E}">
      <text>
        <r>
          <rPr>
            <b/>
            <sz val="9"/>
            <color indexed="81"/>
            <rFont val="Tahoma"/>
            <family val="2"/>
          </rPr>
          <t>Becky Dzingeleski:</t>
        </r>
        <r>
          <rPr>
            <sz val="9"/>
            <color indexed="81"/>
            <rFont val="Tahoma"/>
            <family val="2"/>
          </rPr>
          <t xml:space="preserve">
Per FOD is a new Unit.  Contributions began in 2018</t>
        </r>
      </text>
    </comment>
    <comment ref="ROP19" authorId="0" shapeId="0" xr:uid="{997D9F4D-D4B0-4EFE-BF63-21C04334E83C}">
      <text>
        <r>
          <rPr>
            <b/>
            <sz val="9"/>
            <color indexed="81"/>
            <rFont val="Tahoma"/>
            <family val="2"/>
          </rPr>
          <t>Becky Dzingeleski:</t>
        </r>
        <r>
          <rPr>
            <sz val="9"/>
            <color indexed="81"/>
            <rFont val="Tahoma"/>
            <family val="2"/>
          </rPr>
          <t xml:space="preserve">
Per FOD is a new Unit.  Contributions began in 2018</t>
        </r>
      </text>
    </comment>
    <comment ref="ROT19" authorId="0" shapeId="0" xr:uid="{72ABADEE-5E48-44EC-B72A-19C60D292A63}">
      <text>
        <r>
          <rPr>
            <b/>
            <sz val="9"/>
            <color indexed="81"/>
            <rFont val="Tahoma"/>
            <family val="2"/>
          </rPr>
          <t>Becky Dzingeleski:</t>
        </r>
        <r>
          <rPr>
            <sz val="9"/>
            <color indexed="81"/>
            <rFont val="Tahoma"/>
            <family val="2"/>
          </rPr>
          <t xml:space="preserve">
Per FOD is a new Unit.  Contributions began in 2018</t>
        </r>
      </text>
    </comment>
    <comment ref="ROX19" authorId="0" shapeId="0" xr:uid="{58CBA580-5077-40A4-8C5E-CC10026F5EEB}">
      <text>
        <r>
          <rPr>
            <b/>
            <sz val="9"/>
            <color indexed="81"/>
            <rFont val="Tahoma"/>
            <family val="2"/>
          </rPr>
          <t>Becky Dzingeleski:</t>
        </r>
        <r>
          <rPr>
            <sz val="9"/>
            <color indexed="81"/>
            <rFont val="Tahoma"/>
            <family val="2"/>
          </rPr>
          <t xml:space="preserve">
Per FOD is a new Unit.  Contributions began in 2018</t>
        </r>
      </text>
    </comment>
    <comment ref="RPB19" authorId="0" shapeId="0" xr:uid="{C84B0360-D668-431D-A44C-2C82E20A03A5}">
      <text>
        <r>
          <rPr>
            <b/>
            <sz val="9"/>
            <color indexed="81"/>
            <rFont val="Tahoma"/>
            <family val="2"/>
          </rPr>
          <t>Becky Dzingeleski:</t>
        </r>
        <r>
          <rPr>
            <sz val="9"/>
            <color indexed="81"/>
            <rFont val="Tahoma"/>
            <family val="2"/>
          </rPr>
          <t xml:space="preserve">
Per FOD is a new Unit.  Contributions began in 2018</t>
        </r>
      </text>
    </comment>
    <comment ref="RPF19" authorId="0" shapeId="0" xr:uid="{A57D9A5A-5B5A-4934-BF40-7FF624F0D7CB}">
      <text>
        <r>
          <rPr>
            <b/>
            <sz val="9"/>
            <color indexed="81"/>
            <rFont val="Tahoma"/>
            <family val="2"/>
          </rPr>
          <t>Becky Dzingeleski:</t>
        </r>
        <r>
          <rPr>
            <sz val="9"/>
            <color indexed="81"/>
            <rFont val="Tahoma"/>
            <family val="2"/>
          </rPr>
          <t xml:space="preserve">
Per FOD is a new Unit.  Contributions began in 2018</t>
        </r>
      </text>
    </comment>
    <comment ref="RPJ19" authorId="0" shapeId="0" xr:uid="{4BC81DDE-18C2-4DD7-A7EA-C6670F1F56BA}">
      <text>
        <r>
          <rPr>
            <b/>
            <sz val="9"/>
            <color indexed="81"/>
            <rFont val="Tahoma"/>
            <family val="2"/>
          </rPr>
          <t>Becky Dzingeleski:</t>
        </r>
        <r>
          <rPr>
            <sz val="9"/>
            <color indexed="81"/>
            <rFont val="Tahoma"/>
            <family val="2"/>
          </rPr>
          <t xml:space="preserve">
Per FOD is a new Unit.  Contributions began in 2018</t>
        </r>
      </text>
    </comment>
    <comment ref="RPN19" authorId="0" shapeId="0" xr:uid="{E8DEABEF-0B37-42ED-81E5-86B97C99DD20}">
      <text>
        <r>
          <rPr>
            <b/>
            <sz val="9"/>
            <color indexed="81"/>
            <rFont val="Tahoma"/>
            <family val="2"/>
          </rPr>
          <t>Becky Dzingeleski:</t>
        </r>
        <r>
          <rPr>
            <sz val="9"/>
            <color indexed="81"/>
            <rFont val="Tahoma"/>
            <family val="2"/>
          </rPr>
          <t xml:space="preserve">
Per FOD is a new Unit.  Contributions began in 2018</t>
        </r>
      </text>
    </comment>
    <comment ref="RPR19" authorId="0" shapeId="0" xr:uid="{A51E3E82-84BB-4876-B196-F9350C1D9AB9}">
      <text>
        <r>
          <rPr>
            <b/>
            <sz val="9"/>
            <color indexed="81"/>
            <rFont val="Tahoma"/>
            <family val="2"/>
          </rPr>
          <t>Becky Dzingeleski:</t>
        </r>
        <r>
          <rPr>
            <sz val="9"/>
            <color indexed="81"/>
            <rFont val="Tahoma"/>
            <family val="2"/>
          </rPr>
          <t xml:space="preserve">
Per FOD is a new Unit.  Contributions began in 2018</t>
        </r>
      </text>
    </comment>
    <comment ref="RPV19" authorId="0" shapeId="0" xr:uid="{0AB88792-60DC-47FC-8765-E687E83623DF}">
      <text>
        <r>
          <rPr>
            <b/>
            <sz val="9"/>
            <color indexed="81"/>
            <rFont val="Tahoma"/>
            <family val="2"/>
          </rPr>
          <t>Becky Dzingeleski:</t>
        </r>
        <r>
          <rPr>
            <sz val="9"/>
            <color indexed="81"/>
            <rFont val="Tahoma"/>
            <family val="2"/>
          </rPr>
          <t xml:space="preserve">
Per FOD is a new Unit.  Contributions began in 2018</t>
        </r>
      </text>
    </comment>
    <comment ref="RPZ19" authorId="0" shapeId="0" xr:uid="{CFF9C7F7-808B-4406-8BAB-57DD007A9EE9}">
      <text>
        <r>
          <rPr>
            <b/>
            <sz val="9"/>
            <color indexed="81"/>
            <rFont val="Tahoma"/>
            <family val="2"/>
          </rPr>
          <t>Becky Dzingeleski:</t>
        </r>
        <r>
          <rPr>
            <sz val="9"/>
            <color indexed="81"/>
            <rFont val="Tahoma"/>
            <family val="2"/>
          </rPr>
          <t xml:space="preserve">
Per FOD is a new Unit.  Contributions began in 2018</t>
        </r>
      </text>
    </comment>
    <comment ref="RQD19" authorId="0" shapeId="0" xr:uid="{58276649-552E-483C-B5AA-E13942C7335E}">
      <text>
        <r>
          <rPr>
            <b/>
            <sz val="9"/>
            <color indexed="81"/>
            <rFont val="Tahoma"/>
            <family val="2"/>
          </rPr>
          <t>Becky Dzingeleski:</t>
        </r>
        <r>
          <rPr>
            <sz val="9"/>
            <color indexed="81"/>
            <rFont val="Tahoma"/>
            <family val="2"/>
          </rPr>
          <t xml:space="preserve">
Per FOD is a new Unit.  Contributions began in 2018</t>
        </r>
      </text>
    </comment>
    <comment ref="RQH19" authorId="0" shapeId="0" xr:uid="{4FB1D08F-FFF3-48AB-836F-24ADC6B1CA9F}">
      <text>
        <r>
          <rPr>
            <b/>
            <sz val="9"/>
            <color indexed="81"/>
            <rFont val="Tahoma"/>
            <family val="2"/>
          </rPr>
          <t>Becky Dzingeleski:</t>
        </r>
        <r>
          <rPr>
            <sz val="9"/>
            <color indexed="81"/>
            <rFont val="Tahoma"/>
            <family val="2"/>
          </rPr>
          <t xml:space="preserve">
Per FOD is a new Unit.  Contributions began in 2018</t>
        </r>
      </text>
    </comment>
    <comment ref="RQL19" authorId="0" shapeId="0" xr:uid="{5E3AC3F1-AE16-432D-A4B1-A6DF595F8073}">
      <text>
        <r>
          <rPr>
            <b/>
            <sz val="9"/>
            <color indexed="81"/>
            <rFont val="Tahoma"/>
            <family val="2"/>
          </rPr>
          <t>Becky Dzingeleski:</t>
        </r>
        <r>
          <rPr>
            <sz val="9"/>
            <color indexed="81"/>
            <rFont val="Tahoma"/>
            <family val="2"/>
          </rPr>
          <t xml:space="preserve">
Per FOD is a new Unit.  Contributions began in 2018</t>
        </r>
      </text>
    </comment>
    <comment ref="RQP19" authorId="0" shapeId="0" xr:uid="{95D50E1E-F2EC-4698-8D9D-E7D20E1F184E}">
      <text>
        <r>
          <rPr>
            <b/>
            <sz val="9"/>
            <color indexed="81"/>
            <rFont val="Tahoma"/>
            <family val="2"/>
          </rPr>
          <t>Becky Dzingeleski:</t>
        </r>
        <r>
          <rPr>
            <sz val="9"/>
            <color indexed="81"/>
            <rFont val="Tahoma"/>
            <family val="2"/>
          </rPr>
          <t xml:space="preserve">
Per FOD is a new Unit.  Contributions began in 2018</t>
        </r>
      </text>
    </comment>
    <comment ref="RQT19" authorId="0" shapeId="0" xr:uid="{F592A178-047A-4D02-92E2-0620C42014C9}">
      <text>
        <r>
          <rPr>
            <b/>
            <sz val="9"/>
            <color indexed="81"/>
            <rFont val="Tahoma"/>
            <family val="2"/>
          </rPr>
          <t>Becky Dzingeleski:</t>
        </r>
        <r>
          <rPr>
            <sz val="9"/>
            <color indexed="81"/>
            <rFont val="Tahoma"/>
            <family val="2"/>
          </rPr>
          <t xml:space="preserve">
Per FOD is a new Unit.  Contributions began in 2018</t>
        </r>
      </text>
    </comment>
    <comment ref="RQX19" authorId="0" shapeId="0" xr:uid="{93E4DAD9-89E2-421A-8A6C-1CC41B878C5A}">
      <text>
        <r>
          <rPr>
            <b/>
            <sz val="9"/>
            <color indexed="81"/>
            <rFont val="Tahoma"/>
            <family val="2"/>
          </rPr>
          <t>Becky Dzingeleski:</t>
        </r>
        <r>
          <rPr>
            <sz val="9"/>
            <color indexed="81"/>
            <rFont val="Tahoma"/>
            <family val="2"/>
          </rPr>
          <t xml:space="preserve">
Per FOD is a new Unit.  Contributions began in 2018</t>
        </r>
      </text>
    </comment>
    <comment ref="RRB19" authorId="0" shapeId="0" xr:uid="{2C55BCFD-4E6B-4E56-934E-E598BEE04C7A}">
      <text>
        <r>
          <rPr>
            <b/>
            <sz val="9"/>
            <color indexed="81"/>
            <rFont val="Tahoma"/>
            <family val="2"/>
          </rPr>
          <t>Becky Dzingeleski:</t>
        </r>
        <r>
          <rPr>
            <sz val="9"/>
            <color indexed="81"/>
            <rFont val="Tahoma"/>
            <family val="2"/>
          </rPr>
          <t xml:space="preserve">
Per FOD is a new Unit.  Contributions began in 2018</t>
        </r>
      </text>
    </comment>
    <comment ref="RRF19" authorId="0" shapeId="0" xr:uid="{FDA9F577-0ECF-48E4-B98B-1F4C2811B635}">
      <text>
        <r>
          <rPr>
            <b/>
            <sz val="9"/>
            <color indexed="81"/>
            <rFont val="Tahoma"/>
            <family val="2"/>
          </rPr>
          <t>Becky Dzingeleski:</t>
        </r>
        <r>
          <rPr>
            <sz val="9"/>
            <color indexed="81"/>
            <rFont val="Tahoma"/>
            <family val="2"/>
          </rPr>
          <t xml:space="preserve">
Per FOD is a new Unit.  Contributions began in 2018</t>
        </r>
      </text>
    </comment>
    <comment ref="RRJ19" authorId="0" shapeId="0" xr:uid="{8CB611FC-236E-4583-B72B-811264DBAD7B}">
      <text>
        <r>
          <rPr>
            <b/>
            <sz val="9"/>
            <color indexed="81"/>
            <rFont val="Tahoma"/>
            <family val="2"/>
          </rPr>
          <t>Becky Dzingeleski:</t>
        </r>
        <r>
          <rPr>
            <sz val="9"/>
            <color indexed="81"/>
            <rFont val="Tahoma"/>
            <family val="2"/>
          </rPr>
          <t xml:space="preserve">
Per FOD is a new Unit.  Contributions began in 2018</t>
        </r>
      </text>
    </comment>
    <comment ref="RRN19" authorId="0" shapeId="0" xr:uid="{8FEEB487-1106-4599-AD24-438D254B5D92}">
      <text>
        <r>
          <rPr>
            <b/>
            <sz val="9"/>
            <color indexed="81"/>
            <rFont val="Tahoma"/>
            <family val="2"/>
          </rPr>
          <t>Becky Dzingeleski:</t>
        </r>
        <r>
          <rPr>
            <sz val="9"/>
            <color indexed="81"/>
            <rFont val="Tahoma"/>
            <family val="2"/>
          </rPr>
          <t xml:space="preserve">
Per FOD is a new Unit.  Contributions began in 2018</t>
        </r>
      </text>
    </comment>
    <comment ref="RRR19" authorId="0" shapeId="0" xr:uid="{D0CBFD77-F602-4131-BB9C-0B726B9711EE}">
      <text>
        <r>
          <rPr>
            <b/>
            <sz val="9"/>
            <color indexed="81"/>
            <rFont val="Tahoma"/>
            <family val="2"/>
          </rPr>
          <t>Becky Dzingeleski:</t>
        </r>
        <r>
          <rPr>
            <sz val="9"/>
            <color indexed="81"/>
            <rFont val="Tahoma"/>
            <family val="2"/>
          </rPr>
          <t xml:space="preserve">
Per FOD is a new Unit.  Contributions began in 2018</t>
        </r>
      </text>
    </comment>
    <comment ref="RRV19" authorId="0" shapeId="0" xr:uid="{AD1721F7-93DB-4474-8416-274C0F77D98C}">
      <text>
        <r>
          <rPr>
            <b/>
            <sz val="9"/>
            <color indexed="81"/>
            <rFont val="Tahoma"/>
            <family val="2"/>
          </rPr>
          <t>Becky Dzingeleski:</t>
        </r>
        <r>
          <rPr>
            <sz val="9"/>
            <color indexed="81"/>
            <rFont val="Tahoma"/>
            <family val="2"/>
          </rPr>
          <t xml:space="preserve">
Per FOD is a new Unit.  Contributions began in 2018</t>
        </r>
      </text>
    </comment>
    <comment ref="RRZ19" authorId="0" shapeId="0" xr:uid="{5FACDCB9-8CD0-4987-BFA4-5679B142D5E0}">
      <text>
        <r>
          <rPr>
            <b/>
            <sz val="9"/>
            <color indexed="81"/>
            <rFont val="Tahoma"/>
            <family val="2"/>
          </rPr>
          <t>Becky Dzingeleski:</t>
        </r>
        <r>
          <rPr>
            <sz val="9"/>
            <color indexed="81"/>
            <rFont val="Tahoma"/>
            <family val="2"/>
          </rPr>
          <t xml:space="preserve">
Per FOD is a new Unit.  Contributions began in 2018</t>
        </r>
      </text>
    </comment>
    <comment ref="RSD19" authorId="0" shapeId="0" xr:uid="{7F7449D7-28CE-4995-B677-77A071F6D8F3}">
      <text>
        <r>
          <rPr>
            <b/>
            <sz val="9"/>
            <color indexed="81"/>
            <rFont val="Tahoma"/>
            <family val="2"/>
          </rPr>
          <t>Becky Dzingeleski:</t>
        </r>
        <r>
          <rPr>
            <sz val="9"/>
            <color indexed="81"/>
            <rFont val="Tahoma"/>
            <family val="2"/>
          </rPr>
          <t xml:space="preserve">
Per FOD is a new Unit.  Contributions began in 2018</t>
        </r>
      </text>
    </comment>
    <comment ref="RSH19" authorId="0" shapeId="0" xr:uid="{48110053-F1C0-4D41-B3DA-B99CB686721C}">
      <text>
        <r>
          <rPr>
            <b/>
            <sz val="9"/>
            <color indexed="81"/>
            <rFont val="Tahoma"/>
            <family val="2"/>
          </rPr>
          <t>Becky Dzingeleski:</t>
        </r>
        <r>
          <rPr>
            <sz val="9"/>
            <color indexed="81"/>
            <rFont val="Tahoma"/>
            <family val="2"/>
          </rPr>
          <t xml:space="preserve">
Per FOD is a new Unit.  Contributions began in 2018</t>
        </r>
      </text>
    </comment>
    <comment ref="RSL19" authorId="0" shapeId="0" xr:uid="{7A3FE5C9-99A9-4A6F-812E-D7245962B2A3}">
      <text>
        <r>
          <rPr>
            <b/>
            <sz val="9"/>
            <color indexed="81"/>
            <rFont val="Tahoma"/>
            <family val="2"/>
          </rPr>
          <t>Becky Dzingeleski:</t>
        </r>
        <r>
          <rPr>
            <sz val="9"/>
            <color indexed="81"/>
            <rFont val="Tahoma"/>
            <family val="2"/>
          </rPr>
          <t xml:space="preserve">
Per FOD is a new Unit.  Contributions began in 2018</t>
        </r>
      </text>
    </comment>
    <comment ref="RSP19" authorId="0" shapeId="0" xr:uid="{D92A1F29-3F2C-414F-BDA4-A41CD544E033}">
      <text>
        <r>
          <rPr>
            <b/>
            <sz val="9"/>
            <color indexed="81"/>
            <rFont val="Tahoma"/>
            <family val="2"/>
          </rPr>
          <t>Becky Dzingeleski:</t>
        </r>
        <r>
          <rPr>
            <sz val="9"/>
            <color indexed="81"/>
            <rFont val="Tahoma"/>
            <family val="2"/>
          </rPr>
          <t xml:space="preserve">
Per FOD is a new Unit.  Contributions began in 2018</t>
        </r>
      </text>
    </comment>
    <comment ref="RST19" authorId="0" shapeId="0" xr:uid="{3DE6161F-AD3F-49DD-9EE2-9B06BC1E891A}">
      <text>
        <r>
          <rPr>
            <b/>
            <sz val="9"/>
            <color indexed="81"/>
            <rFont val="Tahoma"/>
            <family val="2"/>
          </rPr>
          <t>Becky Dzingeleski:</t>
        </r>
        <r>
          <rPr>
            <sz val="9"/>
            <color indexed="81"/>
            <rFont val="Tahoma"/>
            <family val="2"/>
          </rPr>
          <t xml:space="preserve">
Per FOD is a new Unit.  Contributions began in 2018</t>
        </r>
      </text>
    </comment>
    <comment ref="RSX19" authorId="0" shapeId="0" xr:uid="{4D24BCC7-60F8-4080-8EF7-68B688FDF7B4}">
      <text>
        <r>
          <rPr>
            <b/>
            <sz val="9"/>
            <color indexed="81"/>
            <rFont val="Tahoma"/>
            <family val="2"/>
          </rPr>
          <t>Becky Dzingeleski:</t>
        </r>
        <r>
          <rPr>
            <sz val="9"/>
            <color indexed="81"/>
            <rFont val="Tahoma"/>
            <family val="2"/>
          </rPr>
          <t xml:space="preserve">
Per FOD is a new Unit.  Contributions began in 2018</t>
        </r>
      </text>
    </comment>
    <comment ref="RTB19" authorId="0" shapeId="0" xr:uid="{2F774359-EABF-4AA1-BC71-1FE8D7E8C40E}">
      <text>
        <r>
          <rPr>
            <b/>
            <sz val="9"/>
            <color indexed="81"/>
            <rFont val="Tahoma"/>
            <family val="2"/>
          </rPr>
          <t>Becky Dzingeleski:</t>
        </r>
        <r>
          <rPr>
            <sz val="9"/>
            <color indexed="81"/>
            <rFont val="Tahoma"/>
            <family val="2"/>
          </rPr>
          <t xml:space="preserve">
Per FOD is a new Unit.  Contributions began in 2018</t>
        </r>
      </text>
    </comment>
    <comment ref="RTF19" authorId="0" shapeId="0" xr:uid="{A04C52A3-A085-4776-879C-D0E7A28D3296}">
      <text>
        <r>
          <rPr>
            <b/>
            <sz val="9"/>
            <color indexed="81"/>
            <rFont val="Tahoma"/>
            <family val="2"/>
          </rPr>
          <t>Becky Dzingeleski:</t>
        </r>
        <r>
          <rPr>
            <sz val="9"/>
            <color indexed="81"/>
            <rFont val="Tahoma"/>
            <family val="2"/>
          </rPr>
          <t xml:space="preserve">
Per FOD is a new Unit.  Contributions began in 2018</t>
        </r>
      </text>
    </comment>
    <comment ref="RTJ19" authorId="0" shapeId="0" xr:uid="{5F9EC5F4-3B03-4034-A0EF-308F028D2095}">
      <text>
        <r>
          <rPr>
            <b/>
            <sz val="9"/>
            <color indexed="81"/>
            <rFont val="Tahoma"/>
            <family val="2"/>
          </rPr>
          <t>Becky Dzingeleski:</t>
        </r>
        <r>
          <rPr>
            <sz val="9"/>
            <color indexed="81"/>
            <rFont val="Tahoma"/>
            <family val="2"/>
          </rPr>
          <t xml:space="preserve">
Per FOD is a new Unit.  Contributions began in 2018</t>
        </r>
      </text>
    </comment>
    <comment ref="RTN19" authorId="0" shapeId="0" xr:uid="{EEF6F0A0-5312-45DE-9650-8BEECC6B8648}">
      <text>
        <r>
          <rPr>
            <b/>
            <sz val="9"/>
            <color indexed="81"/>
            <rFont val="Tahoma"/>
            <family val="2"/>
          </rPr>
          <t>Becky Dzingeleski:</t>
        </r>
        <r>
          <rPr>
            <sz val="9"/>
            <color indexed="81"/>
            <rFont val="Tahoma"/>
            <family val="2"/>
          </rPr>
          <t xml:space="preserve">
Per FOD is a new Unit.  Contributions began in 2018</t>
        </r>
      </text>
    </comment>
    <comment ref="RTR19" authorId="0" shapeId="0" xr:uid="{7A9ED00B-BBF4-4D2B-8434-00A06B94EE73}">
      <text>
        <r>
          <rPr>
            <b/>
            <sz val="9"/>
            <color indexed="81"/>
            <rFont val="Tahoma"/>
            <family val="2"/>
          </rPr>
          <t>Becky Dzingeleski:</t>
        </r>
        <r>
          <rPr>
            <sz val="9"/>
            <color indexed="81"/>
            <rFont val="Tahoma"/>
            <family val="2"/>
          </rPr>
          <t xml:space="preserve">
Per FOD is a new Unit.  Contributions began in 2018</t>
        </r>
      </text>
    </comment>
    <comment ref="RTV19" authorId="0" shapeId="0" xr:uid="{91EFBCE4-1086-4378-A2D7-B44FB3FECFA5}">
      <text>
        <r>
          <rPr>
            <b/>
            <sz val="9"/>
            <color indexed="81"/>
            <rFont val="Tahoma"/>
            <family val="2"/>
          </rPr>
          <t>Becky Dzingeleski:</t>
        </r>
        <r>
          <rPr>
            <sz val="9"/>
            <color indexed="81"/>
            <rFont val="Tahoma"/>
            <family val="2"/>
          </rPr>
          <t xml:space="preserve">
Per FOD is a new Unit.  Contributions began in 2018</t>
        </r>
      </text>
    </comment>
    <comment ref="RTZ19" authorId="0" shapeId="0" xr:uid="{C29BAD32-6842-439F-BE2E-36773897979D}">
      <text>
        <r>
          <rPr>
            <b/>
            <sz val="9"/>
            <color indexed="81"/>
            <rFont val="Tahoma"/>
            <family val="2"/>
          </rPr>
          <t>Becky Dzingeleski:</t>
        </r>
        <r>
          <rPr>
            <sz val="9"/>
            <color indexed="81"/>
            <rFont val="Tahoma"/>
            <family val="2"/>
          </rPr>
          <t xml:space="preserve">
Per FOD is a new Unit.  Contributions began in 2018</t>
        </r>
      </text>
    </comment>
    <comment ref="RUD19" authorId="0" shapeId="0" xr:uid="{957B2C7E-FBD8-42E0-AB19-28614A9E0635}">
      <text>
        <r>
          <rPr>
            <b/>
            <sz val="9"/>
            <color indexed="81"/>
            <rFont val="Tahoma"/>
            <family val="2"/>
          </rPr>
          <t>Becky Dzingeleski:</t>
        </r>
        <r>
          <rPr>
            <sz val="9"/>
            <color indexed="81"/>
            <rFont val="Tahoma"/>
            <family val="2"/>
          </rPr>
          <t xml:space="preserve">
Per FOD is a new Unit.  Contributions began in 2018</t>
        </r>
      </text>
    </comment>
    <comment ref="RUH19" authorId="0" shapeId="0" xr:uid="{4DAE9D25-6925-4241-9DE2-48756FA4E7AC}">
      <text>
        <r>
          <rPr>
            <b/>
            <sz val="9"/>
            <color indexed="81"/>
            <rFont val="Tahoma"/>
            <family val="2"/>
          </rPr>
          <t>Becky Dzingeleski:</t>
        </r>
        <r>
          <rPr>
            <sz val="9"/>
            <color indexed="81"/>
            <rFont val="Tahoma"/>
            <family val="2"/>
          </rPr>
          <t xml:space="preserve">
Per FOD is a new Unit.  Contributions began in 2018</t>
        </r>
      </text>
    </comment>
    <comment ref="RUL19" authorId="0" shapeId="0" xr:uid="{DEFDC111-6DD5-4A6D-A93C-39963F14FE5A}">
      <text>
        <r>
          <rPr>
            <b/>
            <sz val="9"/>
            <color indexed="81"/>
            <rFont val="Tahoma"/>
            <family val="2"/>
          </rPr>
          <t>Becky Dzingeleski:</t>
        </r>
        <r>
          <rPr>
            <sz val="9"/>
            <color indexed="81"/>
            <rFont val="Tahoma"/>
            <family val="2"/>
          </rPr>
          <t xml:space="preserve">
Per FOD is a new Unit.  Contributions began in 2018</t>
        </r>
      </text>
    </comment>
    <comment ref="RUP19" authorId="0" shapeId="0" xr:uid="{F66A9EE2-5828-4FBB-A4B3-E72D151C0745}">
      <text>
        <r>
          <rPr>
            <b/>
            <sz val="9"/>
            <color indexed="81"/>
            <rFont val="Tahoma"/>
            <family val="2"/>
          </rPr>
          <t>Becky Dzingeleski:</t>
        </r>
        <r>
          <rPr>
            <sz val="9"/>
            <color indexed="81"/>
            <rFont val="Tahoma"/>
            <family val="2"/>
          </rPr>
          <t xml:space="preserve">
Per FOD is a new Unit.  Contributions began in 2018</t>
        </r>
      </text>
    </comment>
    <comment ref="RUT19" authorId="0" shapeId="0" xr:uid="{709DAA35-7CAC-4488-898E-19ED8174D495}">
      <text>
        <r>
          <rPr>
            <b/>
            <sz val="9"/>
            <color indexed="81"/>
            <rFont val="Tahoma"/>
            <family val="2"/>
          </rPr>
          <t>Becky Dzingeleski:</t>
        </r>
        <r>
          <rPr>
            <sz val="9"/>
            <color indexed="81"/>
            <rFont val="Tahoma"/>
            <family val="2"/>
          </rPr>
          <t xml:space="preserve">
Per FOD is a new Unit.  Contributions began in 2018</t>
        </r>
      </text>
    </comment>
    <comment ref="RUX19" authorId="0" shapeId="0" xr:uid="{F4A5A464-1F95-4788-80A3-45592E218466}">
      <text>
        <r>
          <rPr>
            <b/>
            <sz val="9"/>
            <color indexed="81"/>
            <rFont val="Tahoma"/>
            <family val="2"/>
          </rPr>
          <t>Becky Dzingeleski:</t>
        </r>
        <r>
          <rPr>
            <sz val="9"/>
            <color indexed="81"/>
            <rFont val="Tahoma"/>
            <family val="2"/>
          </rPr>
          <t xml:space="preserve">
Per FOD is a new Unit.  Contributions began in 2018</t>
        </r>
      </text>
    </comment>
    <comment ref="RVB19" authorId="0" shapeId="0" xr:uid="{75539C28-C703-4CD9-A34B-DE4D8DDC7932}">
      <text>
        <r>
          <rPr>
            <b/>
            <sz val="9"/>
            <color indexed="81"/>
            <rFont val="Tahoma"/>
            <family val="2"/>
          </rPr>
          <t>Becky Dzingeleski:</t>
        </r>
        <r>
          <rPr>
            <sz val="9"/>
            <color indexed="81"/>
            <rFont val="Tahoma"/>
            <family val="2"/>
          </rPr>
          <t xml:space="preserve">
Per FOD is a new Unit.  Contributions began in 2018</t>
        </r>
      </text>
    </comment>
    <comment ref="RVF19" authorId="0" shapeId="0" xr:uid="{E0775EC3-B455-41FE-9AEA-92662D1A4678}">
      <text>
        <r>
          <rPr>
            <b/>
            <sz val="9"/>
            <color indexed="81"/>
            <rFont val="Tahoma"/>
            <family val="2"/>
          </rPr>
          <t>Becky Dzingeleski:</t>
        </r>
        <r>
          <rPr>
            <sz val="9"/>
            <color indexed="81"/>
            <rFont val="Tahoma"/>
            <family val="2"/>
          </rPr>
          <t xml:space="preserve">
Per FOD is a new Unit.  Contributions began in 2018</t>
        </r>
      </text>
    </comment>
    <comment ref="RVJ19" authorId="0" shapeId="0" xr:uid="{F60B8C15-12E5-4972-A2FA-792B18CECC4E}">
      <text>
        <r>
          <rPr>
            <b/>
            <sz val="9"/>
            <color indexed="81"/>
            <rFont val="Tahoma"/>
            <family val="2"/>
          </rPr>
          <t>Becky Dzingeleski:</t>
        </r>
        <r>
          <rPr>
            <sz val="9"/>
            <color indexed="81"/>
            <rFont val="Tahoma"/>
            <family val="2"/>
          </rPr>
          <t xml:space="preserve">
Per FOD is a new Unit.  Contributions began in 2018</t>
        </r>
      </text>
    </comment>
    <comment ref="RVN19" authorId="0" shapeId="0" xr:uid="{80F1FA3E-52D6-4539-823E-D63DA4B48FE5}">
      <text>
        <r>
          <rPr>
            <b/>
            <sz val="9"/>
            <color indexed="81"/>
            <rFont val="Tahoma"/>
            <family val="2"/>
          </rPr>
          <t>Becky Dzingeleski:</t>
        </r>
        <r>
          <rPr>
            <sz val="9"/>
            <color indexed="81"/>
            <rFont val="Tahoma"/>
            <family val="2"/>
          </rPr>
          <t xml:space="preserve">
Per FOD is a new Unit.  Contributions began in 2018</t>
        </r>
      </text>
    </comment>
    <comment ref="RVR19" authorId="0" shapeId="0" xr:uid="{9914BFD4-0203-4966-A702-BB93514CAAB0}">
      <text>
        <r>
          <rPr>
            <b/>
            <sz val="9"/>
            <color indexed="81"/>
            <rFont val="Tahoma"/>
            <family val="2"/>
          </rPr>
          <t>Becky Dzingeleski:</t>
        </r>
        <r>
          <rPr>
            <sz val="9"/>
            <color indexed="81"/>
            <rFont val="Tahoma"/>
            <family val="2"/>
          </rPr>
          <t xml:space="preserve">
Per FOD is a new Unit.  Contributions began in 2018</t>
        </r>
      </text>
    </comment>
    <comment ref="RVV19" authorId="0" shapeId="0" xr:uid="{55C413C5-C78F-4CF2-949C-007CF87469F0}">
      <text>
        <r>
          <rPr>
            <b/>
            <sz val="9"/>
            <color indexed="81"/>
            <rFont val="Tahoma"/>
            <family val="2"/>
          </rPr>
          <t>Becky Dzingeleski:</t>
        </r>
        <r>
          <rPr>
            <sz val="9"/>
            <color indexed="81"/>
            <rFont val="Tahoma"/>
            <family val="2"/>
          </rPr>
          <t xml:space="preserve">
Per FOD is a new Unit.  Contributions began in 2018</t>
        </r>
      </text>
    </comment>
    <comment ref="RVZ19" authorId="0" shapeId="0" xr:uid="{C4C27B6B-27B1-4D9C-993B-95E7C47A59B0}">
      <text>
        <r>
          <rPr>
            <b/>
            <sz val="9"/>
            <color indexed="81"/>
            <rFont val="Tahoma"/>
            <family val="2"/>
          </rPr>
          <t>Becky Dzingeleski:</t>
        </r>
        <r>
          <rPr>
            <sz val="9"/>
            <color indexed="81"/>
            <rFont val="Tahoma"/>
            <family val="2"/>
          </rPr>
          <t xml:space="preserve">
Per FOD is a new Unit.  Contributions began in 2018</t>
        </r>
      </text>
    </comment>
    <comment ref="RWD19" authorId="0" shapeId="0" xr:uid="{C39F03F2-6F4C-412E-AA29-0DFD3B72BD6F}">
      <text>
        <r>
          <rPr>
            <b/>
            <sz val="9"/>
            <color indexed="81"/>
            <rFont val="Tahoma"/>
            <family val="2"/>
          </rPr>
          <t>Becky Dzingeleski:</t>
        </r>
        <r>
          <rPr>
            <sz val="9"/>
            <color indexed="81"/>
            <rFont val="Tahoma"/>
            <family val="2"/>
          </rPr>
          <t xml:space="preserve">
Per FOD is a new Unit.  Contributions began in 2018</t>
        </r>
      </text>
    </comment>
    <comment ref="RWH19" authorId="0" shapeId="0" xr:uid="{6B3B25F3-037D-46D1-A7A7-513D3BC6C9C6}">
      <text>
        <r>
          <rPr>
            <b/>
            <sz val="9"/>
            <color indexed="81"/>
            <rFont val="Tahoma"/>
            <family val="2"/>
          </rPr>
          <t>Becky Dzingeleski:</t>
        </r>
        <r>
          <rPr>
            <sz val="9"/>
            <color indexed="81"/>
            <rFont val="Tahoma"/>
            <family val="2"/>
          </rPr>
          <t xml:space="preserve">
Per FOD is a new Unit.  Contributions began in 2018</t>
        </r>
      </text>
    </comment>
    <comment ref="RWL19" authorId="0" shapeId="0" xr:uid="{3DB89E65-24AE-4946-9A3F-5F3DE28B73CE}">
      <text>
        <r>
          <rPr>
            <b/>
            <sz val="9"/>
            <color indexed="81"/>
            <rFont val="Tahoma"/>
            <family val="2"/>
          </rPr>
          <t>Becky Dzingeleski:</t>
        </r>
        <r>
          <rPr>
            <sz val="9"/>
            <color indexed="81"/>
            <rFont val="Tahoma"/>
            <family val="2"/>
          </rPr>
          <t xml:space="preserve">
Per FOD is a new Unit.  Contributions began in 2018</t>
        </r>
      </text>
    </comment>
    <comment ref="RWP19" authorId="0" shapeId="0" xr:uid="{D14F00C8-B1BC-48A2-B81B-0F81FB74F7A1}">
      <text>
        <r>
          <rPr>
            <b/>
            <sz val="9"/>
            <color indexed="81"/>
            <rFont val="Tahoma"/>
            <family val="2"/>
          </rPr>
          <t>Becky Dzingeleski:</t>
        </r>
        <r>
          <rPr>
            <sz val="9"/>
            <color indexed="81"/>
            <rFont val="Tahoma"/>
            <family val="2"/>
          </rPr>
          <t xml:space="preserve">
Per FOD is a new Unit.  Contributions began in 2018</t>
        </r>
      </text>
    </comment>
    <comment ref="RWT19" authorId="0" shapeId="0" xr:uid="{ED833D8C-FF0B-487C-99C6-749F11B4A921}">
      <text>
        <r>
          <rPr>
            <b/>
            <sz val="9"/>
            <color indexed="81"/>
            <rFont val="Tahoma"/>
            <family val="2"/>
          </rPr>
          <t>Becky Dzingeleski:</t>
        </r>
        <r>
          <rPr>
            <sz val="9"/>
            <color indexed="81"/>
            <rFont val="Tahoma"/>
            <family val="2"/>
          </rPr>
          <t xml:space="preserve">
Per FOD is a new Unit.  Contributions began in 2018</t>
        </r>
      </text>
    </comment>
    <comment ref="RWX19" authorId="0" shapeId="0" xr:uid="{91DC646E-DBC9-442C-B05F-2EE6F689A94A}">
      <text>
        <r>
          <rPr>
            <b/>
            <sz val="9"/>
            <color indexed="81"/>
            <rFont val="Tahoma"/>
            <family val="2"/>
          </rPr>
          <t>Becky Dzingeleski:</t>
        </r>
        <r>
          <rPr>
            <sz val="9"/>
            <color indexed="81"/>
            <rFont val="Tahoma"/>
            <family val="2"/>
          </rPr>
          <t xml:space="preserve">
Per FOD is a new Unit.  Contributions began in 2018</t>
        </r>
      </text>
    </comment>
    <comment ref="RXB19" authorId="0" shapeId="0" xr:uid="{F0E4CFFF-45FA-4189-9D18-50EE2ED84F51}">
      <text>
        <r>
          <rPr>
            <b/>
            <sz val="9"/>
            <color indexed="81"/>
            <rFont val="Tahoma"/>
            <family val="2"/>
          </rPr>
          <t>Becky Dzingeleski:</t>
        </r>
        <r>
          <rPr>
            <sz val="9"/>
            <color indexed="81"/>
            <rFont val="Tahoma"/>
            <family val="2"/>
          </rPr>
          <t xml:space="preserve">
Per FOD is a new Unit.  Contributions began in 2018</t>
        </r>
      </text>
    </comment>
    <comment ref="RXF19" authorId="0" shapeId="0" xr:uid="{111A5DE2-28B0-4327-901D-19B7CBB36D5A}">
      <text>
        <r>
          <rPr>
            <b/>
            <sz val="9"/>
            <color indexed="81"/>
            <rFont val="Tahoma"/>
            <family val="2"/>
          </rPr>
          <t>Becky Dzingeleski:</t>
        </r>
        <r>
          <rPr>
            <sz val="9"/>
            <color indexed="81"/>
            <rFont val="Tahoma"/>
            <family val="2"/>
          </rPr>
          <t xml:space="preserve">
Per FOD is a new Unit.  Contributions began in 2018</t>
        </r>
      </text>
    </comment>
    <comment ref="RXJ19" authorId="0" shapeId="0" xr:uid="{033C84EB-B21D-4726-8533-FAA1B87C3C59}">
      <text>
        <r>
          <rPr>
            <b/>
            <sz val="9"/>
            <color indexed="81"/>
            <rFont val="Tahoma"/>
            <family val="2"/>
          </rPr>
          <t>Becky Dzingeleski:</t>
        </r>
        <r>
          <rPr>
            <sz val="9"/>
            <color indexed="81"/>
            <rFont val="Tahoma"/>
            <family val="2"/>
          </rPr>
          <t xml:space="preserve">
Per FOD is a new Unit.  Contributions began in 2018</t>
        </r>
      </text>
    </comment>
    <comment ref="RXN19" authorId="0" shapeId="0" xr:uid="{BECC8CCE-DF6D-4A18-96B3-7EE60D15F1CC}">
      <text>
        <r>
          <rPr>
            <b/>
            <sz val="9"/>
            <color indexed="81"/>
            <rFont val="Tahoma"/>
            <family val="2"/>
          </rPr>
          <t>Becky Dzingeleski:</t>
        </r>
        <r>
          <rPr>
            <sz val="9"/>
            <color indexed="81"/>
            <rFont val="Tahoma"/>
            <family val="2"/>
          </rPr>
          <t xml:space="preserve">
Per FOD is a new Unit.  Contributions began in 2018</t>
        </r>
      </text>
    </comment>
    <comment ref="RXR19" authorId="0" shapeId="0" xr:uid="{9234F0EC-7F28-41A9-9316-199819527339}">
      <text>
        <r>
          <rPr>
            <b/>
            <sz val="9"/>
            <color indexed="81"/>
            <rFont val="Tahoma"/>
            <family val="2"/>
          </rPr>
          <t>Becky Dzingeleski:</t>
        </r>
        <r>
          <rPr>
            <sz val="9"/>
            <color indexed="81"/>
            <rFont val="Tahoma"/>
            <family val="2"/>
          </rPr>
          <t xml:space="preserve">
Per FOD is a new Unit.  Contributions began in 2018</t>
        </r>
      </text>
    </comment>
    <comment ref="RXV19" authorId="0" shapeId="0" xr:uid="{E045A380-2D0A-4016-B51D-A236338669B0}">
      <text>
        <r>
          <rPr>
            <b/>
            <sz val="9"/>
            <color indexed="81"/>
            <rFont val="Tahoma"/>
            <family val="2"/>
          </rPr>
          <t>Becky Dzingeleski:</t>
        </r>
        <r>
          <rPr>
            <sz val="9"/>
            <color indexed="81"/>
            <rFont val="Tahoma"/>
            <family val="2"/>
          </rPr>
          <t xml:space="preserve">
Per FOD is a new Unit.  Contributions began in 2018</t>
        </r>
      </text>
    </comment>
    <comment ref="RXZ19" authorId="0" shapeId="0" xr:uid="{1BBF66CE-E28C-434C-9321-2CD6D02642F9}">
      <text>
        <r>
          <rPr>
            <b/>
            <sz val="9"/>
            <color indexed="81"/>
            <rFont val="Tahoma"/>
            <family val="2"/>
          </rPr>
          <t>Becky Dzingeleski:</t>
        </r>
        <r>
          <rPr>
            <sz val="9"/>
            <color indexed="81"/>
            <rFont val="Tahoma"/>
            <family val="2"/>
          </rPr>
          <t xml:space="preserve">
Per FOD is a new Unit.  Contributions began in 2018</t>
        </r>
      </text>
    </comment>
    <comment ref="RYD19" authorId="0" shapeId="0" xr:uid="{BA0E3E87-DC1D-4D63-AFC5-D0C940D07C60}">
      <text>
        <r>
          <rPr>
            <b/>
            <sz val="9"/>
            <color indexed="81"/>
            <rFont val="Tahoma"/>
            <family val="2"/>
          </rPr>
          <t>Becky Dzingeleski:</t>
        </r>
        <r>
          <rPr>
            <sz val="9"/>
            <color indexed="81"/>
            <rFont val="Tahoma"/>
            <family val="2"/>
          </rPr>
          <t xml:space="preserve">
Per FOD is a new Unit.  Contributions began in 2018</t>
        </r>
      </text>
    </comment>
    <comment ref="RYH19" authorId="0" shapeId="0" xr:uid="{A0B21DA0-FBED-4BE9-840E-7F7ABAEF29F5}">
      <text>
        <r>
          <rPr>
            <b/>
            <sz val="9"/>
            <color indexed="81"/>
            <rFont val="Tahoma"/>
            <family val="2"/>
          </rPr>
          <t>Becky Dzingeleski:</t>
        </r>
        <r>
          <rPr>
            <sz val="9"/>
            <color indexed="81"/>
            <rFont val="Tahoma"/>
            <family val="2"/>
          </rPr>
          <t xml:space="preserve">
Per FOD is a new Unit.  Contributions began in 2018</t>
        </r>
      </text>
    </comment>
    <comment ref="RYL19" authorId="0" shapeId="0" xr:uid="{F0B8FC96-691B-4BEC-8054-65E69C88DD4A}">
      <text>
        <r>
          <rPr>
            <b/>
            <sz val="9"/>
            <color indexed="81"/>
            <rFont val="Tahoma"/>
            <family val="2"/>
          </rPr>
          <t>Becky Dzingeleski:</t>
        </r>
        <r>
          <rPr>
            <sz val="9"/>
            <color indexed="81"/>
            <rFont val="Tahoma"/>
            <family val="2"/>
          </rPr>
          <t xml:space="preserve">
Per FOD is a new Unit.  Contributions began in 2018</t>
        </r>
      </text>
    </comment>
    <comment ref="RYP19" authorId="0" shapeId="0" xr:uid="{8B3D32B8-60ED-4F60-8D32-1EE7E91FD4DF}">
      <text>
        <r>
          <rPr>
            <b/>
            <sz val="9"/>
            <color indexed="81"/>
            <rFont val="Tahoma"/>
            <family val="2"/>
          </rPr>
          <t>Becky Dzingeleski:</t>
        </r>
        <r>
          <rPr>
            <sz val="9"/>
            <color indexed="81"/>
            <rFont val="Tahoma"/>
            <family val="2"/>
          </rPr>
          <t xml:space="preserve">
Per FOD is a new Unit.  Contributions began in 2018</t>
        </r>
      </text>
    </comment>
    <comment ref="RYT19" authorId="0" shapeId="0" xr:uid="{46B3827B-D65C-4A09-A6E8-B33518FEB823}">
      <text>
        <r>
          <rPr>
            <b/>
            <sz val="9"/>
            <color indexed="81"/>
            <rFont val="Tahoma"/>
            <family val="2"/>
          </rPr>
          <t>Becky Dzingeleski:</t>
        </r>
        <r>
          <rPr>
            <sz val="9"/>
            <color indexed="81"/>
            <rFont val="Tahoma"/>
            <family val="2"/>
          </rPr>
          <t xml:space="preserve">
Per FOD is a new Unit.  Contributions began in 2018</t>
        </r>
      </text>
    </comment>
    <comment ref="RYX19" authorId="0" shapeId="0" xr:uid="{DBCBF84F-F496-452A-AB8C-67F21DAEFC65}">
      <text>
        <r>
          <rPr>
            <b/>
            <sz val="9"/>
            <color indexed="81"/>
            <rFont val="Tahoma"/>
            <family val="2"/>
          </rPr>
          <t>Becky Dzingeleski:</t>
        </r>
        <r>
          <rPr>
            <sz val="9"/>
            <color indexed="81"/>
            <rFont val="Tahoma"/>
            <family val="2"/>
          </rPr>
          <t xml:space="preserve">
Per FOD is a new Unit.  Contributions began in 2018</t>
        </r>
      </text>
    </comment>
    <comment ref="RZB19" authorId="0" shapeId="0" xr:uid="{4D1DA0F7-514C-414E-8409-9BC90D93CA9D}">
      <text>
        <r>
          <rPr>
            <b/>
            <sz val="9"/>
            <color indexed="81"/>
            <rFont val="Tahoma"/>
            <family val="2"/>
          </rPr>
          <t>Becky Dzingeleski:</t>
        </r>
        <r>
          <rPr>
            <sz val="9"/>
            <color indexed="81"/>
            <rFont val="Tahoma"/>
            <family val="2"/>
          </rPr>
          <t xml:space="preserve">
Per FOD is a new Unit.  Contributions began in 2018</t>
        </r>
      </text>
    </comment>
    <comment ref="RZF19" authorId="0" shapeId="0" xr:uid="{84EF29D3-DFF1-43A6-B94C-A7CD5D9115DD}">
      <text>
        <r>
          <rPr>
            <b/>
            <sz val="9"/>
            <color indexed="81"/>
            <rFont val="Tahoma"/>
            <family val="2"/>
          </rPr>
          <t>Becky Dzingeleski:</t>
        </r>
        <r>
          <rPr>
            <sz val="9"/>
            <color indexed="81"/>
            <rFont val="Tahoma"/>
            <family val="2"/>
          </rPr>
          <t xml:space="preserve">
Per FOD is a new Unit.  Contributions began in 2018</t>
        </r>
      </text>
    </comment>
    <comment ref="RZJ19" authorId="0" shapeId="0" xr:uid="{905F8274-4512-410E-AD2A-665F987B8DF5}">
      <text>
        <r>
          <rPr>
            <b/>
            <sz val="9"/>
            <color indexed="81"/>
            <rFont val="Tahoma"/>
            <family val="2"/>
          </rPr>
          <t>Becky Dzingeleski:</t>
        </r>
        <r>
          <rPr>
            <sz val="9"/>
            <color indexed="81"/>
            <rFont val="Tahoma"/>
            <family val="2"/>
          </rPr>
          <t xml:space="preserve">
Per FOD is a new Unit.  Contributions began in 2018</t>
        </r>
      </text>
    </comment>
    <comment ref="RZN19" authorId="0" shapeId="0" xr:uid="{3932AD78-D83B-43C4-A4ED-CA1892A794F2}">
      <text>
        <r>
          <rPr>
            <b/>
            <sz val="9"/>
            <color indexed="81"/>
            <rFont val="Tahoma"/>
            <family val="2"/>
          </rPr>
          <t>Becky Dzingeleski:</t>
        </r>
        <r>
          <rPr>
            <sz val="9"/>
            <color indexed="81"/>
            <rFont val="Tahoma"/>
            <family val="2"/>
          </rPr>
          <t xml:space="preserve">
Per FOD is a new Unit.  Contributions began in 2018</t>
        </r>
      </text>
    </comment>
    <comment ref="RZR19" authorId="0" shapeId="0" xr:uid="{DADBE365-F432-41E7-9E36-7C80989B8802}">
      <text>
        <r>
          <rPr>
            <b/>
            <sz val="9"/>
            <color indexed="81"/>
            <rFont val="Tahoma"/>
            <family val="2"/>
          </rPr>
          <t>Becky Dzingeleski:</t>
        </r>
        <r>
          <rPr>
            <sz val="9"/>
            <color indexed="81"/>
            <rFont val="Tahoma"/>
            <family val="2"/>
          </rPr>
          <t xml:space="preserve">
Per FOD is a new Unit.  Contributions began in 2018</t>
        </r>
      </text>
    </comment>
    <comment ref="RZV19" authorId="0" shapeId="0" xr:uid="{60A6AF14-C736-41F8-B563-A15C28C77118}">
      <text>
        <r>
          <rPr>
            <b/>
            <sz val="9"/>
            <color indexed="81"/>
            <rFont val="Tahoma"/>
            <family val="2"/>
          </rPr>
          <t>Becky Dzingeleski:</t>
        </r>
        <r>
          <rPr>
            <sz val="9"/>
            <color indexed="81"/>
            <rFont val="Tahoma"/>
            <family val="2"/>
          </rPr>
          <t xml:space="preserve">
Per FOD is a new Unit.  Contributions began in 2018</t>
        </r>
      </text>
    </comment>
    <comment ref="RZZ19" authorId="0" shapeId="0" xr:uid="{8336C065-CED1-46F7-A63E-235D92FBBC9A}">
      <text>
        <r>
          <rPr>
            <b/>
            <sz val="9"/>
            <color indexed="81"/>
            <rFont val="Tahoma"/>
            <family val="2"/>
          </rPr>
          <t>Becky Dzingeleski:</t>
        </r>
        <r>
          <rPr>
            <sz val="9"/>
            <color indexed="81"/>
            <rFont val="Tahoma"/>
            <family val="2"/>
          </rPr>
          <t xml:space="preserve">
Per FOD is a new Unit.  Contributions began in 2018</t>
        </r>
      </text>
    </comment>
    <comment ref="SAD19" authorId="0" shapeId="0" xr:uid="{6CDD50FA-3A53-44DC-80EA-099A2780C2E4}">
      <text>
        <r>
          <rPr>
            <b/>
            <sz val="9"/>
            <color indexed="81"/>
            <rFont val="Tahoma"/>
            <family val="2"/>
          </rPr>
          <t>Becky Dzingeleski:</t>
        </r>
        <r>
          <rPr>
            <sz val="9"/>
            <color indexed="81"/>
            <rFont val="Tahoma"/>
            <family val="2"/>
          </rPr>
          <t xml:space="preserve">
Per FOD is a new Unit.  Contributions began in 2018</t>
        </r>
      </text>
    </comment>
    <comment ref="SAH19" authorId="0" shapeId="0" xr:uid="{B3F5F670-18AC-4836-ADB9-EB6BCACB7261}">
      <text>
        <r>
          <rPr>
            <b/>
            <sz val="9"/>
            <color indexed="81"/>
            <rFont val="Tahoma"/>
            <family val="2"/>
          </rPr>
          <t>Becky Dzingeleski:</t>
        </r>
        <r>
          <rPr>
            <sz val="9"/>
            <color indexed="81"/>
            <rFont val="Tahoma"/>
            <family val="2"/>
          </rPr>
          <t xml:space="preserve">
Per FOD is a new Unit.  Contributions began in 2018</t>
        </r>
      </text>
    </comment>
    <comment ref="SAL19" authorId="0" shapeId="0" xr:uid="{35CDD44F-DF68-4240-A339-B7A871A8227E}">
      <text>
        <r>
          <rPr>
            <b/>
            <sz val="9"/>
            <color indexed="81"/>
            <rFont val="Tahoma"/>
            <family val="2"/>
          </rPr>
          <t>Becky Dzingeleski:</t>
        </r>
        <r>
          <rPr>
            <sz val="9"/>
            <color indexed="81"/>
            <rFont val="Tahoma"/>
            <family val="2"/>
          </rPr>
          <t xml:space="preserve">
Per FOD is a new Unit.  Contributions began in 2018</t>
        </r>
      </text>
    </comment>
    <comment ref="SAP19" authorId="0" shapeId="0" xr:uid="{481F85F4-503F-4431-BCFF-BC7AF2F6A08E}">
      <text>
        <r>
          <rPr>
            <b/>
            <sz val="9"/>
            <color indexed="81"/>
            <rFont val="Tahoma"/>
            <family val="2"/>
          </rPr>
          <t>Becky Dzingeleski:</t>
        </r>
        <r>
          <rPr>
            <sz val="9"/>
            <color indexed="81"/>
            <rFont val="Tahoma"/>
            <family val="2"/>
          </rPr>
          <t xml:space="preserve">
Per FOD is a new Unit.  Contributions began in 2018</t>
        </r>
      </text>
    </comment>
    <comment ref="SAT19" authorId="0" shapeId="0" xr:uid="{56B24CA3-79FB-4175-AB81-0500A0FF4AFE}">
      <text>
        <r>
          <rPr>
            <b/>
            <sz val="9"/>
            <color indexed="81"/>
            <rFont val="Tahoma"/>
            <family val="2"/>
          </rPr>
          <t>Becky Dzingeleski:</t>
        </r>
        <r>
          <rPr>
            <sz val="9"/>
            <color indexed="81"/>
            <rFont val="Tahoma"/>
            <family val="2"/>
          </rPr>
          <t xml:space="preserve">
Per FOD is a new Unit.  Contributions began in 2018</t>
        </r>
      </text>
    </comment>
    <comment ref="SAX19" authorId="0" shapeId="0" xr:uid="{7059B334-22F4-4C28-854F-6380D0165559}">
      <text>
        <r>
          <rPr>
            <b/>
            <sz val="9"/>
            <color indexed="81"/>
            <rFont val="Tahoma"/>
            <family val="2"/>
          </rPr>
          <t>Becky Dzingeleski:</t>
        </r>
        <r>
          <rPr>
            <sz val="9"/>
            <color indexed="81"/>
            <rFont val="Tahoma"/>
            <family val="2"/>
          </rPr>
          <t xml:space="preserve">
Per FOD is a new Unit.  Contributions began in 2018</t>
        </r>
      </text>
    </comment>
    <comment ref="SBB19" authorId="0" shapeId="0" xr:uid="{27A727F3-A671-4965-990A-414D70D91251}">
      <text>
        <r>
          <rPr>
            <b/>
            <sz val="9"/>
            <color indexed="81"/>
            <rFont val="Tahoma"/>
            <family val="2"/>
          </rPr>
          <t>Becky Dzingeleski:</t>
        </r>
        <r>
          <rPr>
            <sz val="9"/>
            <color indexed="81"/>
            <rFont val="Tahoma"/>
            <family val="2"/>
          </rPr>
          <t xml:space="preserve">
Per FOD is a new Unit.  Contributions began in 2018</t>
        </r>
      </text>
    </comment>
    <comment ref="SBF19" authorId="0" shapeId="0" xr:uid="{9D95001B-A84E-4F94-8A0C-3AF7665221ED}">
      <text>
        <r>
          <rPr>
            <b/>
            <sz val="9"/>
            <color indexed="81"/>
            <rFont val="Tahoma"/>
            <family val="2"/>
          </rPr>
          <t>Becky Dzingeleski:</t>
        </r>
        <r>
          <rPr>
            <sz val="9"/>
            <color indexed="81"/>
            <rFont val="Tahoma"/>
            <family val="2"/>
          </rPr>
          <t xml:space="preserve">
Per FOD is a new Unit.  Contributions began in 2018</t>
        </r>
      </text>
    </comment>
    <comment ref="SBJ19" authorId="0" shapeId="0" xr:uid="{336B02DF-938D-41D9-92A0-55CEC3E3DA1C}">
      <text>
        <r>
          <rPr>
            <b/>
            <sz val="9"/>
            <color indexed="81"/>
            <rFont val="Tahoma"/>
            <family val="2"/>
          </rPr>
          <t>Becky Dzingeleski:</t>
        </r>
        <r>
          <rPr>
            <sz val="9"/>
            <color indexed="81"/>
            <rFont val="Tahoma"/>
            <family val="2"/>
          </rPr>
          <t xml:space="preserve">
Per FOD is a new Unit.  Contributions began in 2018</t>
        </r>
      </text>
    </comment>
    <comment ref="SBN19" authorId="0" shapeId="0" xr:uid="{337188F9-71AD-4400-A1E5-3B3F8AF5982B}">
      <text>
        <r>
          <rPr>
            <b/>
            <sz val="9"/>
            <color indexed="81"/>
            <rFont val="Tahoma"/>
            <family val="2"/>
          </rPr>
          <t>Becky Dzingeleski:</t>
        </r>
        <r>
          <rPr>
            <sz val="9"/>
            <color indexed="81"/>
            <rFont val="Tahoma"/>
            <family val="2"/>
          </rPr>
          <t xml:space="preserve">
Per FOD is a new Unit.  Contributions began in 2018</t>
        </r>
      </text>
    </comment>
    <comment ref="SBR19" authorId="0" shapeId="0" xr:uid="{1DB42BA0-9FEA-4E8B-ADEB-3D38B0C52E7A}">
      <text>
        <r>
          <rPr>
            <b/>
            <sz val="9"/>
            <color indexed="81"/>
            <rFont val="Tahoma"/>
            <family val="2"/>
          </rPr>
          <t>Becky Dzingeleski:</t>
        </r>
        <r>
          <rPr>
            <sz val="9"/>
            <color indexed="81"/>
            <rFont val="Tahoma"/>
            <family val="2"/>
          </rPr>
          <t xml:space="preserve">
Per FOD is a new Unit.  Contributions began in 2018</t>
        </r>
      </text>
    </comment>
    <comment ref="SBV19" authorId="0" shapeId="0" xr:uid="{FA173DFB-3C7F-49C3-8915-336145685AA0}">
      <text>
        <r>
          <rPr>
            <b/>
            <sz val="9"/>
            <color indexed="81"/>
            <rFont val="Tahoma"/>
            <family val="2"/>
          </rPr>
          <t>Becky Dzingeleski:</t>
        </r>
        <r>
          <rPr>
            <sz val="9"/>
            <color indexed="81"/>
            <rFont val="Tahoma"/>
            <family val="2"/>
          </rPr>
          <t xml:space="preserve">
Per FOD is a new Unit.  Contributions began in 2018</t>
        </r>
      </text>
    </comment>
    <comment ref="SBZ19" authorId="0" shapeId="0" xr:uid="{AF6A2C7A-E151-4FF8-99BC-F877EB1B15B9}">
      <text>
        <r>
          <rPr>
            <b/>
            <sz val="9"/>
            <color indexed="81"/>
            <rFont val="Tahoma"/>
            <family val="2"/>
          </rPr>
          <t>Becky Dzingeleski:</t>
        </r>
        <r>
          <rPr>
            <sz val="9"/>
            <color indexed="81"/>
            <rFont val="Tahoma"/>
            <family val="2"/>
          </rPr>
          <t xml:space="preserve">
Per FOD is a new Unit.  Contributions began in 2018</t>
        </r>
      </text>
    </comment>
    <comment ref="SCD19" authorId="0" shapeId="0" xr:uid="{0EF51B4E-B210-41B9-B1E2-0DF4BBC8C4BC}">
      <text>
        <r>
          <rPr>
            <b/>
            <sz val="9"/>
            <color indexed="81"/>
            <rFont val="Tahoma"/>
            <family val="2"/>
          </rPr>
          <t>Becky Dzingeleski:</t>
        </r>
        <r>
          <rPr>
            <sz val="9"/>
            <color indexed="81"/>
            <rFont val="Tahoma"/>
            <family val="2"/>
          </rPr>
          <t xml:space="preserve">
Per FOD is a new Unit.  Contributions began in 2018</t>
        </r>
      </text>
    </comment>
    <comment ref="SCH19" authorId="0" shapeId="0" xr:uid="{4D8959F3-67EA-488B-A7DD-83661D70FFCF}">
      <text>
        <r>
          <rPr>
            <b/>
            <sz val="9"/>
            <color indexed="81"/>
            <rFont val="Tahoma"/>
            <family val="2"/>
          </rPr>
          <t>Becky Dzingeleski:</t>
        </r>
        <r>
          <rPr>
            <sz val="9"/>
            <color indexed="81"/>
            <rFont val="Tahoma"/>
            <family val="2"/>
          </rPr>
          <t xml:space="preserve">
Per FOD is a new Unit.  Contributions began in 2018</t>
        </r>
      </text>
    </comment>
    <comment ref="SCL19" authorId="0" shapeId="0" xr:uid="{4D8383CC-8446-4EAE-A53B-AE08A3ADC98E}">
      <text>
        <r>
          <rPr>
            <b/>
            <sz val="9"/>
            <color indexed="81"/>
            <rFont val="Tahoma"/>
            <family val="2"/>
          </rPr>
          <t>Becky Dzingeleski:</t>
        </r>
        <r>
          <rPr>
            <sz val="9"/>
            <color indexed="81"/>
            <rFont val="Tahoma"/>
            <family val="2"/>
          </rPr>
          <t xml:space="preserve">
Per FOD is a new Unit.  Contributions began in 2018</t>
        </r>
      </text>
    </comment>
    <comment ref="SCP19" authorId="0" shapeId="0" xr:uid="{FD019DB1-0509-4979-97E4-4F491B082A8A}">
      <text>
        <r>
          <rPr>
            <b/>
            <sz val="9"/>
            <color indexed="81"/>
            <rFont val="Tahoma"/>
            <family val="2"/>
          </rPr>
          <t>Becky Dzingeleski:</t>
        </r>
        <r>
          <rPr>
            <sz val="9"/>
            <color indexed="81"/>
            <rFont val="Tahoma"/>
            <family val="2"/>
          </rPr>
          <t xml:space="preserve">
Per FOD is a new Unit.  Contributions began in 2018</t>
        </r>
      </text>
    </comment>
    <comment ref="SCT19" authorId="0" shapeId="0" xr:uid="{6656559A-4934-434D-A37A-4434459ED3E2}">
      <text>
        <r>
          <rPr>
            <b/>
            <sz val="9"/>
            <color indexed="81"/>
            <rFont val="Tahoma"/>
            <family val="2"/>
          </rPr>
          <t>Becky Dzingeleski:</t>
        </r>
        <r>
          <rPr>
            <sz val="9"/>
            <color indexed="81"/>
            <rFont val="Tahoma"/>
            <family val="2"/>
          </rPr>
          <t xml:space="preserve">
Per FOD is a new Unit.  Contributions began in 2018</t>
        </r>
      </text>
    </comment>
    <comment ref="SCX19" authorId="0" shapeId="0" xr:uid="{0B8286F3-D218-47F5-9354-CD7EC72B6D54}">
      <text>
        <r>
          <rPr>
            <b/>
            <sz val="9"/>
            <color indexed="81"/>
            <rFont val="Tahoma"/>
            <family val="2"/>
          </rPr>
          <t>Becky Dzingeleski:</t>
        </r>
        <r>
          <rPr>
            <sz val="9"/>
            <color indexed="81"/>
            <rFont val="Tahoma"/>
            <family val="2"/>
          </rPr>
          <t xml:space="preserve">
Per FOD is a new Unit.  Contributions began in 2018</t>
        </r>
      </text>
    </comment>
    <comment ref="SDB19" authorId="0" shapeId="0" xr:uid="{10E198C7-D0DE-4F78-8581-1779704D22EC}">
      <text>
        <r>
          <rPr>
            <b/>
            <sz val="9"/>
            <color indexed="81"/>
            <rFont val="Tahoma"/>
            <family val="2"/>
          </rPr>
          <t>Becky Dzingeleski:</t>
        </r>
        <r>
          <rPr>
            <sz val="9"/>
            <color indexed="81"/>
            <rFont val="Tahoma"/>
            <family val="2"/>
          </rPr>
          <t xml:space="preserve">
Per FOD is a new Unit.  Contributions began in 2018</t>
        </r>
      </text>
    </comment>
    <comment ref="SDF19" authorId="0" shapeId="0" xr:uid="{73845572-6856-496E-80BD-39AFFF0260A4}">
      <text>
        <r>
          <rPr>
            <b/>
            <sz val="9"/>
            <color indexed="81"/>
            <rFont val="Tahoma"/>
            <family val="2"/>
          </rPr>
          <t>Becky Dzingeleski:</t>
        </r>
        <r>
          <rPr>
            <sz val="9"/>
            <color indexed="81"/>
            <rFont val="Tahoma"/>
            <family val="2"/>
          </rPr>
          <t xml:space="preserve">
Per FOD is a new Unit.  Contributions began in 2018</t>
        </r>
      </text>
    </comment>
    <comment ref="SDJ19" authorId="0" shapeId="0" xr:uid="{07427708-82DE-49A2-B376-EBF116F4F85E}">
      <text>
        <r>
          <rPr>
            <b/>
            <sz val="9"/>
            <color indexed="81"/>
            <rFont val="Tahoma"/>
            <family val="2"/>
          </rPr>
          <t>Becky Dzingeleski:</t>
        </r>
        <r>
          <rPr>
            <sz val="9"/>
            <color indexed="81"/>
            <rFont val="Tahoma"/>
            <family val="2"/>
          </rPr>
          <t xml:space="preserve">
Per FOD is a new Unit.  Contributions began in 2018</t>
        </r>
      </text>
    </comment>
    <comment ref="SDN19" authorId="0" shapeId="0" xr:uid="{3FE0BC09-679C-46E9-94A3-21EE47DF15C7}">
      <text>
        <r>
          <rPr>
            <b/>
            <sz val="9"/>
            <color indexed="81"/>
            <rFont val="Tahoma"/>
            <family val="2"/>
          </rPr>
          <t>Becky Dzingeleski:</t>
        </r>
        <r>
          <rPr>
            <sz val="9"/>
            <color indexed="81"/>
            <rFont val="Tahoma"/>
            <family val="2"/>
          </rPr>
          <t xml:space="preserve">
Per FOD is a new Unit.  Contributions began in 2018</t>
        </r>
      </text>
    </comment>
    <comment ref="SDR19" authorId="0" shapeId="0" xr:uid="{0471B747-14CD-428B-BBD2-5B9F309A1048}">
      <text>
        <r>
          <rPr>
            <b/>
            <sz val="9"/>
            <color indexed="81"/>
            <rFont val="Tahoma"/>
            <family val="2"/>
          </rPr>
          <t>Becky Dzingeleski:</t>
        </r>
        <r>
          <rPr>
            <sz val="9"/>
            <color indexed="81"/>
            <rFont val="Tahoma"/>
            <family val="2"/>
          </rPr>
          <t xml:space="preserve">
Per FOD is a new Unit.  Contributions began in 2018</t>
        </r>
      </text>
    </comment>
    <comment ref="SDV19" authorId="0" shapeId="0" xr:uid="{05EC33FF-C811-47EE-A4AB-BB7CEFEB91CB}">
      <text>
        <r>
          <rPr>
            <b/>
            <sz val="9"/>
            <color indexed="81"/>
            <rFont val="Tahoma"/>
            <family val="2"/>
          </rPr>
          <t>Becky Dzingeleski:</t>
        </r>
        <r>
          <rPr>
            <sz val="9"/>
            <color indexed="81"/>
            <rFont val="Tahoma"/>
            <family val="2"/>
          </rPr>
          <t xml:space="preserve">
Per FOD is a new Unit.  Contributions began in 2018</t>
        </r>
      </text>
    </comment>
    <comment ref="SDZ19" authorId="0" shapeId="0" xr:uid="{F88D9CD1-79F5-4767-9408-4AECBE7BF33D}">
      <text>
        <r>
          <rPr>
            <b/>
            <sz val="9"/>
            <color indexed="81"/>
            <rFont val="Tahoma"/>
            <family val="2"/>
          </rPr>
          <t>Becky Dzingeleski:</t>
        </r>
        <r>
          <rPr>
            <sz val="9"/>
            <color indexed="81"/>
            <rFont val="Tahoma"/>
            <family val="2"/>
          </rPr>
          <t xml:space="preserve">
Per FOD is a new Unit.  Contributions began in 2018</t>
        </r>
      </text>
    </comment>
    <comment ref="SED19" authorId="0" shapeId="0" xr:uid="{D58D5AB4-F197-4B20-9E50-F9A4425C3B5B}">
      <text>
        <r>
          <rPr>
            <b/>
            <sz val="9"/>
            <color indexed="81"/>
            <rFont val="Tahoma"/>
            <family val="2"/>
          </rPr>
          <t>Becky Dzingeleski:</t>
        </r>
        <r>
          <rPr>
            <sz val="9"/>
            <color indexed="81"/>
            <rFont val="Tahoma"/>
            <family val="2"/>
          </rPr>
          <t xml:space="preserve">
Per FOD is a new Unit.  Contributions began in 2018</t>
        </r>
      </text>
    </comment>
    <comment ref="SEH19" authorId="0" shapeId="0" xr:uid="{54C2BF8D-86BD-4B53-8E8E-90C564D56CAE}">
      <text>
        <r>
          <rPr>
            <b/>
            <sz val="9"/>
            <color indexed="81"/>
            <rFont val="Tahoma"/>
            <family val="2"/>
          </rPr>
          <t>Becky Dzingeleski:</t>
        </r>
        <r>
          <rPr>
            <sz val="9"/>
            <color indexed="81"/>
            <rFont val="Tahoma"/>
            <family val="2"/>
          </rPr>
          <t xml:space="preserve">
Per FOD is a new Unit.  Contributions began in 2018</t>
        </r>
      </text>
    </comment>
    <comment ref="SEL19" authorId="0" shapeId="0" xr:uid="{D2CA460D-B45A-4E02-B2BE-45FA2023CF41}">
      <text>
        <r>
          <rPr>
            <b/>
            <sz val="9"/>
            <color indexed="81"/>
            <rFont val="Tahoma"/>
            <family val="2"/>
          </rPr>
          <t>Becky Dzingeleski:</t>
        </r>
        <r>
          <rPr>
            <sz val="9"/>
            <color indexed="81"/>
            <rFont val="Tahoma"/>
            <family val="2"/>
          </rPr>
          <t xml:space="preserve">
Per FOD is a new Unit.  Contributions began in 2018</t>
        </r>
      </text>
    </comment>
    <comment ref="SEP19" authorId="0" shapeId="0" xr:uid="{364246A8-7E7B-4518-A29A-62180DE27B49}">
      <text>
        <r>
          <rPr>
            <b/>
            <sz val="9"/>
            <color indexed="81"/>
            <rFont val="Tahoma"/>
            <family val="2"/>
          </rPr>
          <t>Becky Dzingeleski:</t>
        </r>
        <r>
          <rPr>
            <sz val="9"/>
            <color indexed="81"/>
            <rFont val="Tahoma"/>
            <family val="2"/>
          </rPr>
          <t xml:space="preserve">
Per FOD is a new Unit.  Contributions began in 2018</t>
        </r>
      </text>
    </comment>
    <comment ref="SET19" authorId="0" shapeId="0" xr:uid="{8EF8AE25-2D50-479F-92DF-E43F183457EB}">
      <text>
        <r>
          <rPr>
            <b/>
            <sz val="9"/>
            <color indexed="81"/>
            <rFont val="Tahoma"/>
            <family val="2"/>
          </rPr>
          <t>Becky Dzingeleski:</t>
        </r>
        <r>
          <rPr>
            <sz val="9"/>
            <color indexed="81"/>
            <rFont val="Tahoma"/>
            <family val="2"/>
          </rPr>
          <t xml:space="preserve">
Per FOD is a new Unit.  Contributions began in 2018</t>
        </r>
      </text>
    </comment>
    <comment ref="SEX19" authorId="0" shapeId="0" xr:uid="{161C5E77-5956-41AD-80CD-7D79DF9B4A1B}">
      <text>
        <r>
          <rPr>
            <b/>
            <sz val="9"/>
            <color indexed="81"/>
            <rFont val="Tahoma"/>
            <family val="2"/>
          </rPr>
          <t>Becky Dzingeleski:</t>
        </r>
        <r>
          <rPr>
            <sz val="9"/>
            <color indexed="81"/>
            <rFont val="Tahoma"/>
            <family val="2"/>
          </rPr>
          <t xml:space="preserve">
Per FOD is a new Unit.  Contributions began in 2018</t>
        </r>
      </text>
    </comment>
    <comment ref="SFB19" authorId="0" shapeId="0" xr:uid="{EAD647B4-D405-4E81-BB96-CFF78F5084AA}">
      <text>
        <r>
          <rPr>
            <b/>
            <sz val="9"/>
            <color indexed="81"/>
            <rFont val="Tahoma"/>
            <family val="2"/>
          </rPr>
          <t>Becky Dzingeleski:</t>
        </r>
        <r>
          <rPr>
            <sz val="9"/>
            <color indexed="81"/>
            <rFont val="Tahoma"/>
            <family val="2"/>
          </rPr>
          <t xml:space="preserve">
Per FOD is a new Unit.  Contributions began in 2018</t>
        </r>
      </text>
    </comment>
    <comment ref="SFF19" authorId="0" shapeId="0" xr:uid="{BA0F4857-D9AF-4B4E-90E4-5A2F6B4CD12B}">
      <text>
        <r>
          <rPr>
            <b/>
            <sz val="9"/>
            <color indexed="81"/>
            <rFont val="Tahoma"/>
            <family val="2"/>
          </rPr>
          <t>Becky Dzingeleski:</t>
        </r>
        <r>
          <rPr>
            <sz val="9"/>
            <color indexed="81"/>
            <rFont val="Tahoma"/>
            <family val="2"/>
          </rPr>
          <t xml:space="preserve">
Per FOD is a new Unit.  Contributions began in 2018</t>
        </r>
      </text>
    </comment>
    <comment ref="SFJ19" authorId="0" shapeId="0" xr:uid="{B25C194C-346F-448F-8511-2F71AFADF997}">
      <text>
        <r>
          <rPr>
            <b/>
            <sz val="9"/>
            <color indexed="81"/>
            <rFont val="Tahoma"/>
            <family val="2"/>
          </rPr>
          <t>Becky Dzingeleski:</t>
        </r>
        <r>
          <rPr>
            <sz val="9"/>
            <color indexed="81"/>
            <rFont val="Tahoma"/>
            <family val="2"/>
          </rPr>
          <t xml:space="preserve">
Per FOD is a new Unit.  Contributions began in 2018</t>
        </r>
      </text>
    </comment>
    <comment ref="SFN19" authorId="0" shapeId="0" xr:uid="{C6FAAB3D-9950-479D-9653-58CE57EDD5EC}">
      <text>
        <r>
          <rPr>
            <b/>
            <sz val="9"/>
            <color indexed="81"/>
            <rFont val="Tahoma"/>
            <family val="2"/>
          </rPr>
          <t>Becky Dzingeleski:</t>
        </r>
        <r>
          <rPr>
            <sz val="9"/>
            <color indexed="81"/>
            <rFont val="Tahoma"/>
            <family val="2"/>
          </rPr>
          <t xml:space="preserve">
Per FOD is a new Unit.  Contributions began in 2018</t>
        </r>
      </text>
    </comment>
    <comment ref="SFR19" authorId="0" shapeId="0" xr:uid="{9D02E43D-914D-4FF8-AB6D-CE7EEBE0AC81}">
      <text>
        <r>
          <rPr>
            <b/>
            <sz val="9"/>
            <color indexed="81"/>
            <rFont val="Tahoma"/>
            <family val="2"/>
          </rPr>
          <t>Becky Dzingeleski:</t>
        </r>
        <r>
          <rPr>
            <sz val="9"/>
            <color indexed="81"/>
            <rFont val="Tahoma"/>
            <family val="2"/>
          </rPr>
          <t xml:space="preserve">
Per FOD is a new Unit.  Contributions began in 2018</t>
        </r>
      </text>
    </comment>
    <comment ref="SFV19" authorId="0" shapeId="0" xr:uid="{FA314FF6-38B5-4F41-89B1-05F9179E51D6}">
      <text>
        <r>
          <rPr>
            <b/>
            <sz val="9"/>
            <color indexed="81"/>
            <rFont val="Tahoma"/>
            <family val="2"/>
          </rPr>
          <t>Becky Dzingeleski:</t>
        </r>
        <r>
          <rPr>
            <sz val="9"/>
            <color indexed="81"/>
            <rFont val="Tahoma"/>
            <family val="2"/>
          </rPr>
          <t xml:space="preserve">
Per FOD is a new Unit.  Contributions began in 2018</t>
        </r>
      </text>
    </comment>
    <comment ref="SFZ19" authorId="0" shapeId="0" xr:uid="{80139614-7485-41EB-9F60-32645969107D}">
      <text>
        <r>
          <rPr>
            <b/>
            <sz val="9"/>
            <color indexed="81"/>
            <rFont val="Tahoma"/>
            <family val="2"/>
          </rPr>
          <t>Becky Dzingeleski:</t>
        </r>
        <r>
          <rPr>
            <sz val="9"/>
            <color indexed="81"/>
            <rFont val="Tahoma"/>
            <family val="2"/>
          </rPr>
          <t xml:space="preserve">
Per FOD is a new Unit.  Contributions began in 2018</t>
        </r>
      </text>
    </comment>
    <comment ref="SGD19" authorId="0" shapeId="0" xr:uid="{F5134254-71F5-4B48-82E3-A1D9902DE1B9}">
      <text>
        <r>
          <rPr>
            <b/>
            <sz val="9"/>
            <color indexed="81"/>
            <rFont val="Tahoma"/>
            <family val="2"/>
          </rPr>
          <t>Becky Dzingeleski:</t>
        </r>
        <r>
          <rPr>
            <sz val="9"/>
            <color indexed="81"/>
            <rFont val="Tahoma"/>
            <family val="2"/>
          </rPr>
          <t xml:space="preserve">
Per FOD is a new Unit.  Contributions began in 2018</t>
        </r>
      </text>
    </comment>
    <comment ref="SGH19" authorId="0" shapeId="0" xr:uid="{F1D99CA6-D124-4E31-938D-3F4D6DFA3007}">
      <text>
        <r>
          <rPr>
            <b/>
            <sz val="9"/>
            <color indexed="81"/>
            <rFont val="Tahoma"/>
            <family val="2"/>
          </rPr>
          <t>Becky Dzingeleski:</t>
        </r>
        <r>
          <rPr>
            <sz val="9"/>
            <color indexed="81"/>
            <rFont val="Tahoma"/>
            <family val="2"/>
          </rPr>
          <t xml:space="preserve">
Per FOD is a new Unit.  Contributions began in 2018</t>
        </r>
      </text>
    </comment>
    <comment ref="SGL19" authorId="0" shapeId="0" xr:uid="{C4B8B3A9-F074-464C-9A54-42B99373C94D}">
      <text>
        <r>
          <rPr>
            <b/>
            <sz val="9"/>
            <color indexed="81"/>
            <rFont val="Tahoma"/>
            <family val="2"/>
          </rPr>
          <t>Becky Dzingeleski:</t>
        </r>
        <r>
          <rPr>
            <sz val="9"/>
            <color indexed="81"/>
            <rFont val="Tahoma"/>
            <family val="2"/>
          </rPr>
          <t xml:space="preserve">
Per FOD is a new Unit.  Contributions began in 2018</t>
        </r>
      </text>
    </comment>
    <comment ref="SGP19" authorId="0" shapeId="0" xr:uid="{8904EE2B-1839-4DC9-8FC2-6478EA21F90D}">
      <text>
        <r>
          <rPr>
            <b/>
            <sz val="9"/>
            <color indexed="81"/>
            <rFont val="Tahoma"/>
            <family val="2"/>
          </rPr>
          <t>Becky Dzingeleski:</t>
        </r>
        <r>
          <rPr>
            <sz val="9"/>
            <color indexed="81"/>
            <rFont val="Tahoma"/>
            <family val="2"/>
          </rPr>
          <t xml:space="preserve">
Per FOD is a new Unit.  Contributions began in 2018</t>
        </r>
      </text>
    </comment>
    <comment ref="SGT19" authorId="0" shapeId="0" xr:uid="{56B134A3-D6B0-40A5-AA9B-B806A1C40D5F}">
      <text>
        <r>
          <rPr>
            <b/>
            <sz val="9"/>
            <color indexed="81"/>
            <rFont val="Tahoma"/>
            <family val="2"/>
          </rPr>
          <t>Becky Dzingeleski:</t>
        </r>
        <r>
          <rPr>
            <sz val="9"/>
            <color indexed="81"/>
            <rFont val="Tahoma"/>
            <family val="2"/>
          </rPr>
          <t xml:space="preserve">
Per FOD is a new Unit.  Contributions began in 2018</t>
        </r>
      </text>
    </comment>
    <comment ref="SGX19" authorId="0" shapeId="0" xr:uid="{AC97884C-FEAE-46C6-B671-98835C7985B8}">
      <text>
        <r>
          <rPr>
            <b/>
            <sz val="9"/>
            <color indexed="81"/>
            <rFont val="Tahoma"/>
            <family val="2"/>
          </rPr>
          <t>Becky Dzingeleski:</t>
        </r>
        <r>
          <rPr>
            <sz val="9"/>
            <color indexed="81"/>
            <rFont val="Tahoma"/>
            <family val="2"/>
          </rPr>
          <t xml:space="preserve">
Per FOD is a new Unit.  Contributions began in 2018</t>
        </r>
      </text>
    </comment>
    <comment ref="SHB19" authorId="0" shapeId="0" xr:uid="{F2673544-33A3-4B30-8183-D244BD3B283A}">
      <text>
        <r>
          <rPr>
            <b/>
            <sz val="9"/>
            <color indexed="81"/>
            <rFont val="Tahoma"/>
            <family val="2"/>
          </rPr>
          <t>Becky Dzingeleski:</t>
        </r>
        <r>
          <rPr>
            <sz val="9"/>
            <color indexed="81"/>
            <rFont val="Tahoma"/>
            <family val="2"/>
          </rPr>
          <t xml:space="preserve">
Per FOD is a new Unit.  Contributions began in 2018</t>
        </r>
      </text>
    </comment>
    <comment ref="SHF19" authorId="0" shapeId="0" xr:uid="{405462F9-7017-498C-A3DA-68546EC3318C}">
      <text>
        <r>
          <rPr>
            <b/>
            <sz val="9"/>
            <color indexed="81"/>
            <rFont val="Tahoma"/>
            <family val="2"/>
          </rPr>
          <t>Becky Dzingeleski:</t>
        </r>
        <r>
          <rPr>
            <sz val="9"/>
            <color indexed="81"/>
            <rFont val="Tahoma"/>
            <family val="2"/>
          </rPr>
          <t xml:space="preserve">
Per FOD is a new Unit.  Contributions began in 2018</t>
        </r>
      </text>
    </comment>
    <comment ref="SHJ19" authorId="0" shapeId="0" xr:uid="{5D07986B-1ECD-4EFF-A1EA-B2D4AAE6C70D}">
      <text>
        <r>
          <rPr>
            <b/>
            <sz val="9"/>
            <color indexed="81"/>
            <rFont val="Tahoma"/>
            <family val="2"/>
          </rPr>
          <t>Becky Dzingeleski:</t>
        </r>
        <r>
          <rPr>
            <sz val="9"/>
            <color indexed="81"/>
            <rFont val="Tahoma"/>
            <family val="2"/>
          </rPr>
          <t xml:space="preserve">
Per FOD is a new Unit.  Contributions began in 2018</t>
        </r>
      </text>
    </comment>
    <comment ref="SHN19" authorId="0" shapeId="0" xr:uid="{8E025EA8-9DD2-4F81-BBFE-CBA7CA7D7314}">
      <text>
        <r>
          <rPr>
            <b/>
            <sz val="9"/>
            <color indexed="81"/>
            <rFont val="Tahoma"/>
            <family val="2"/>
          </rPr>
          <t>Becky Dzingeleski:</t>
        </r>
        <r>
          <rPr>
            <sz val="9"/>
            <color indexed="81"/>
            <rFont val="Tahoma"/>
            <family val="2"/>
          </rPr>
          <t xml:space="preserve">
Per FOD is a new Unit.  Contributions began in 2018</t>
        </r>
      </text>
    </comment>
    <comment ref="SHR19" authorId="0" shapeId="0" xr:uid="{50DDDA8B-9889-43A7-A47B-F2A7305DCF59}">
      <text>
        <r>
          <rPr>
            <b/>
            <sz val="9"/>
            <color indexed="81"/>
            <rFont val="Tahoma"/>
            <family val="2"/>
          </rPr>
          <t>Becky Dzingeleski:</t>
        </r>
        <r>
          <rPr>
            <sz val="9"/>
            <color indexed="81"/>
            <rFont val="Tahoma"/>
            <family val="2"/>
          </rPr>
          <t xml:space="preserve">
Per FOD is a new Unit.  Contributions began in 2018</t>
        </r>
      </text>
    </comment>
    <comment ref="SHV19" authorId="0" shapeId="0" xr:uid="{0CF2EBF6-D1FD-443F-8D6E-5C61C77D26E6}">
      <text>
        <r>
          <rPr>
            <b/>
            <sz val="9"/>
            <color indexed="81"/>
            <rFont val="Tahoma"/>
            <family val="2"/>
          </rPr>
          <t>Becky Dzingeleski:</t>
        </r>
        <r>
          <rPr>
            <sz val="9"/>
            <color indexed="81"/>
            <rFont val="Tahoma"/>
            <family val="2"/>
          </rPr>
          <t xml:space="preserve">
Per FOD is a new Unit.  Contributions began in 2018</t>
        </r>
      </text>
    </comment>
    <comment ref="SHZ19" authorId="0" shapeId="0" xr:uid="{285A551F-DFB3-4D62-9E28-36B015188FE9}">
      <text>
        <r>
          <rPr>
            <b/>
            <sz val="9"/>
            <color indexed="81"/>
            <rFont val="Tahoma"/>
            <family val="2"/>
          </rPr>
          <t>Becky Dzingeleski:</t>
        </r>
        <r>
          <rPr>
            <sz val="9"/>
            <color indexed="81"/>
            <rFont val="Tahoma"/>
            <family val="2"/>
          </rPr>
          <t xml:space="preserve">
Per FOD is a new Unit.  Contributions began in 2018</t>
        </r>
      </text>
    </comment>
    <comment ref="SID19" authorId="0" shapeId="0" xr:uid="{7213B721-0F1D-4254-AFD8-7ADB73723476}">
      <text>
        <r>
          <rPr>
            <b/>
            <sz val="9"/>
            <color indexed="81"/>
            <rFont val="Tahoma"/>
            <family val="2"/>
          </rPr>
          <t>Becky Dzingeleski:</t>
        </r>
        <r>
          <rPr>
            <sz val="9"/>
            <color indexed="81"/>
            <rFont val="Tahoma"/>
            <family val="2"/>
          </rPr>
          <t xml:space="preserve">
Per FOD is a new Unit.  Contributions began in 2018</t>
        </r>
      </text>
    </comment>
    <comment ref="SIH19" authorId="0" shapeId="0" xr:uid="{99BC6BD8-F3AB-41E1-B7A9-218B66E37C53}">
      <text>
        <r>
          <rPr>
            <b/>
            <sz val="9"/>
            <color indexed="81"/>
            <rFont val="Tahoma"/>
            <family val="2"/>
          </rPr>
          <t>Becky Dzingeleski:</t>
        </r>
        <r>
          <rPr>
            <sz val="9"/>
            <color indexed="81"/>
            <rFont val="Tahoma"/>
            <family val="2"/>
          </rPr>
          <t xml:space="preserve">
Per FOD is a new Unit.  Contributions began in 2018</t>
        </r>
      </text>
    </comment>
    <comment ref="SIL19" authorId="0" shapeId="0" xr:uid="{DB71EB12-E90F-451E-87D3-41F6CDF15830}">
      <text>
        <r>
          <rPr>
            <b/>
            <sz val="9"/>
            <color indexed="81"/>
            <rFont val="Tahoma"/>
            <family val="2"/>
          </rPr>
          <t>Becky Dzingeleski:</t>
        </r>
        <r>
          <rPr>
            <sz val="9"/>
            <color indexed="81"/>
            <rFont val="Tahoma"/>
            <family val="2"/>
          </rPr>
          <t xml:space="preserve">
Per FOD is a new Unit.  Contributions began in 2018</t>
        </r>
      </text>
    </comment>
    <comment ref="SIP19" authorId="0" shapeId="0" xr:uid="{2CD0D047-0DAA-4743-9ABF-702FB86A53F4}">
      <text>
        <r>
          <rPr>
            <b/>
            <sz val="9"/>
            <color indexed="81"/>
            <rFont val="Tahoma"/>
            <family val="2"/>
          </rPr>
          <t>Becky Dzingeleski:</t>
        </r>
        <r>
          <rPr>
            <sz val="9"/>
            <color indexed="81"/>
            <rFont val="Tahoma"/>
            <family val="2"/>
          </rPr>
          <t xml:space="preserve">
Per FOD is a new Unit.  Contributions began in 2018</t>
        </r>
      </text>
    </comment>
    <comment ref="SIT19" authorId="0" shapeId="0" xr:uid="{FB9A1CCB-C4BC-4379-BFBD-3BFDFCA2CED7}">
      <text>
        <r>
          <rPr>
            <b/>
            <sz val="9"/>
            <color indexed="81"/>
            <rFont val="Tahoma"/>
            <family val="2"/>
          </rPr>
          <t>Becky Dzingeleski:</t>
        </r>
        <r>
          <rPr>
            <sz val="9"/>
            <color indexed="81"/>
            <rFont val="Tahoma"/>
            <family val="2"/>
          </rPr>
          <t xml:space="preserve">
Per FOD is a new Unit.  Contributions began in 2018</t>
        </r>
      </text>
    </comment>
    <comment ref="SIX19" authorId="0" shapeId="0" xr:uid="{8B0A9289-7905-40B3-AFAC-8B9293A1B5A4}">
      <text>
        <r>
          <rPr>
            <b/>
            <sz val="9"/>
            <color indexed="81"/>
            <rFont val="Tahoma"/>
            <family val="2"/>
          </rPr>
          <t>Becky Dzingeleski:</t>
        </r>
        <r>
          <rPr>
            <sz val="9"/>
            <color indexed="81"/>
            <rFont val="Tahoma"/>
            <family val="2"/>
          </rPr>
          <t xml:space="preserve">
Per FOD is a new Unit.  Contributions began in 2018</t>
        </r>
      </text>
    </comment>
    <comment ref="SJB19" authorId="0" shapeId="0" xr:uid="{CD3B13AF-0EA0-4D22-ADC6-64A9342DB4C8}">
      <text>
        <r>
          <rPr>
            <b/>
            <sz val="9"/>
            <color indexed="81"/>
            <rFont val="Tahoma"/>
            <family val="2"/>
          </rPr>
          <t>Becky Dzingeleski:</t>
        </r>
        <r>
          <rPr>
            <sz val="9"/>
            <color indexed="81"/>
            <rFont val="Tahoma"/>
            <family val="2"/>
          </rPr>
          <t xml:space="preserve">
Per FOD is a new Unit.  Contributions began in 2018</t>
        </r>
      </text>
    </comment>
    <comment ref="SJF19" authorId="0" shapeId="0" xr:uid="{57D400D2-8F32-47B5-9049-DE98DA156A6B}">
      <text>
        <r>
          <rPr>
            <b/>
            <sz val="9"/>
            <color indexed="81"/>
            <rFont val="Tahoma"/>
            <family val="2"/>
          </rPr>
          <t>Becky Dzingeleski:</t>
        </r>
        <r>
          <rPr>
            <sz val="9"/>
            <color indexed="81"/>
            <rFont val="Tahoma"/>
            <family val="2"/>
          </rPr>
          <t xml:space="preserve">
Per FOD is a new Unit.  Contributions began in 2018</t>
        </r>
      </text>
    </comment>
    <comment ref="SJJ19" authorId="0" shapeId="0" xr:uid="{A73AC447-C581-4988-BA34-84640A4F9B9A}">
      <text>
        <r>
          <rPr>
            <b/>
            <sz val="9"/>
            <color indexed="81"/>
            <rFont val="Tahoma"/>
            <family val="2"/>
          </rPr>
          <t>Becky Dzingeleski:</t>
        </r>
        <r>
          <rPr>
            <sz val="9"/>
            <color indexed="81"/>
            <rFont val="Tahoma"/>
            <family val="2"/>
          </rPr>
          <t xml:space="preserve">
Per FOD is a new Unit.  Contributions began in 2018</t>
        </r>
      </text>
    </comment>
    <comment ref="SJN19" authorId="0" shapeId="0" xr:uid="{60EB1549-3D89-4F87-8232-FD98E4F5205E}">
      <text>
        <r>
          <rPr>
            <b/>
            <sz val="9"/>
            <color indexed="81"/>
            <rFont val="Tahoma"/>
            <family val="2"/>
          </rPr>
          <t>Becky Dzingeleski:</t>
        </r>
        <r>
          <rPr>
            <sz val="9"/>
            <color indexed="81"/>
            <rFont val="Tahoma"/>
            <family val="2"/>
          </rPr>
          <t xml:space="preserve">
Per FOD is a new Unit.  Contributions began in 2018</t>
        </r>
      </text>
    </comment>
    <comment ref="SJR19" authorId="0" shapeId="0" xr:uid="{182CFEDC-3FF2-46D6-B784-928BC27E84E7}">
      <text>
        <r>
          <rPr>
            <b/>
            <sz val="9"/>
            <color indexed="81"/>
            <rFont val="Tahoma"/>
            <family val="2"/>
          </rPr>
          <t>Becky Dzingeleski:</t>
        </r>
        <r>
          <rPr>
            <sz val="9"/>
            <color indexed="81"/>
            <rFont val="Tahoma"/>
            <family val="2"/>
          </rPr>
          <t xml:space="preserve">
Per FOD is a new Unit.  Contributions began in 2018</t>
        </r>
      </text>
    </comment>
    <comment ref="SJV19" authorId="0" shapeId="0" xr:uid="{A856CB15-4F4F-4D0C-B233-D637DC81BD56}">
      <text>
        <r>
          <rPr>
            <b/>
            <sz val="9"/>
            <color indexed="81"/>
            <rFont val="Tahoma"/>
            <family val="2"/>
          </rPr>
          <t>Becky Dzingeleski:</t>
        </r>
        <r>
          <rPr>
            <sz val="9"/>
            <color indexed="81"/>
            <rFont val="Tahoma"/>
            <family val="2"/>
          </rPr>
          <t xml:space="preserve">
Per FOD is a new Unit.  Contributions began in 2018</t>
        </r>
      </text>
    </comment>
    <comment ref="SJZ19" authorId="0" shapeId="0" xr:uid="{81AFDE55-269A-460B-96D4-D1DDC7C9886D}">
      <text>
        <r>
          <rPr>
            <b/>
            <sz val="9"/>
            <color indexed="81"/>
            <rFont val="Tahoma"/>
            <family val="2"/>
          </rPr>
          <t>Becky Dzingeleski:</t>
        </r>
        <r>
          <rPr>
            <sz val="9"/>
            <color indexed="81"/>
            <rFont val="Tahoma"/>
            <family val="2"/>
          </rPr>
          <t xml:space="preserve">
Per FOD is a new Unit.  Contributions began in 2018</t>
        </r>
      </text>
    </comment>
    <comment ref="SKD19" authorId="0" shapeId="0" xr:uid="{4F1F3E16-B90A-457B-BA20-808BDD59D452}">
      <text>
        <r>
          <rPr>
            <b/>
            <sz val="9"/>
            <color indexed="81"/>
            <rFont val="Tahoma"/>
            <family val="2"/>
          </rPr>
          <t>Becky Dzingeleski:</t>
        </r>
        <r>
          <rPr>
            <sz val="9"/>
            <color indexed="81"/>
            <rFont val="Tahoma"/>
            <family val="2"/>
          </rPr>
          <t xml:space="preserve">
Per FOD is a new Unit.  Contributions began in 2018</t>
        </r>
      </text>
    </comment>
    <comment ref="SKH19" authorId="0" shapeId="0" xr:uid="{C020C2A7-762F-4465-B337-113A0750B407}">
      <text>
        <r>
          <rPr>
            <b/>
            <sz val="9"/>
            <color indexed="81"/>
            <rFont val="Tahoma"/>
            <family val="2"/>
          </rPr>
          <t>Becky Dzingeleski:</t>
        </r>
        <r>
          <rPr>
            <sz val="9"/>
            <color indexed="81"/>
            <rFont val="Tahoma"/>
            <family val="2"/>
          </rPr>
          <t xml:space="preserve">
Per FOD is a new Unit.  Contributions began in 2018</t>
        </r>
      </text>
    </comment>
    <comment ref="SKL19" authorId="0" shapeId="0" xr:uid="{945D8642-4891-4194-A17F-74DDEC38C5BA}">
      <text>
        <r>
          <rPr>
            <b/>
            <sz val="9"/>
            <color indexed="81"/>
            <rFont val="Tahoma"/>
            <family val="2"/>
          </rPr>
          <t>Becky Dzingeleski:</t>
        </r>
        <r>
          <rPr>
            <sz val="9"/>
            <color indexed="81"/>
            <rFont val="Tahoma"/>
            <family val="2"/>
          </rPr>
          <t xml:space="preserve">
Per FOD is a new Unit.  Contributions began in 2018</t>
        </r>
      </text>
    </comment>
    <comment ref="SKP19" authorId="0" shapeId="0" xr:uid="{A6102447-5CB2-43EC-B792-199BD12323AF}">
      <text>
        <r>
          <rPr>
            <b/>
            <sz val="9"/>
            <color indexed="81"/>
            <rFont val="Tahoma"/>
            <family val="2"/>
          </rPr>
          <t>Becky Dzingeleski:</t>
        </r>
        <r>
          <rPr>
            <sz val="9"/>
            <color indexed="81"/>
            <rFont val="Tahoma"/>
            <family val="2"/>
          </rPr>
          <t xml:space="preserve">
Per FOD is a new Unit.  Contributions began in 2018</t>
        </r>
      </text>
    </comment>
    <comment ref="SKT19" authorId="0" shapeId="0" xr:uid="{0D25C810-AA61-47B2-9ABB-88118F47A811}">
      <text>
        <r>
          <rPr>
            <b/>
            <sz val="9"/>
            <color indexed="81"/>
            <rFont val="Tahoma"/>
            <family val="2"/>
          </rPr>
          <t>Becky Dzingeleski:</t>
        </r>
        <r>
          <rPr>
            <sz val="9"/>
            <color indexed="81"/>
            <rFont val="Tahoma"/>
            <family val="2"/>
          </rPr>
          <t xml:space="preserve">
Per FOD is a new Unit.  Contributions began in 2018</t>
        </r>
      </text>
    </comment>
    <comment ref="SKX19" authorId="0" shapeId="0" xr:uid="{C7D93E65-2586-47FE-9674-D2B022C1411E}">
      <text>
        <r>
          <rPr>
            <b/>
            <sz val="9"/>
            <color indexed="81"/>
            <rFont val="Tahoma"/>
            <family val="2"/>
          </rPr>
          <t>Becky Dzingeleski:</t>
        </r>
        <r>
          <rPr>
            <sz val="9"/>
            <color indexed="81"/>
            <rFont val="Tahoma"/>
            <family val="2"/>
          </rPr>
          <t xml:space="preserve">
Per FOD is a new Unit.  Contributions began in 2018</t>
        </r>
      </text>
    </comment>
    <comment ref="SLB19" authorId="0" shapeId="0" xr:uid="{2C4E19D1-F488-4689-AA85-4E8A35BDE2E5}">
      <text>
        <r>
          <rPr>
            <b/>
            <sz val="9"/>
            <color indexed="81"/>
            <rFont val="Tahoma"/>
            <family val="2"/>
          </rPr>
          <t>Becky Dzingeleski:</t>
        </r>
        <r>
          <rPr>
            <sz val="9"/>
            <color indexed="81"/>
            <rFont val="Tahoma"/>
            <family val="2"/>
          </rPr>
          <t xml:space="preserve">
Per FOD is a new Unit.  Contributions began in 2018</t>
        </r>
      </text>
    </comment>
    <comment ref="SLF19" authorId="0" shapeId="0" xr:uid="{3D288AFD-60C4-438D-8760-CD7E6338F3CA}">
      <text>
        <r>
          <rPr>
            <b/>
            <sz val="9"/>
            <color indexed="81"/>
            <rFont val="Tahoma"/>
            <family val="2"/>
          </rPr>
          <t>Becky Dzingeleski:</t>
        </r>
        <r>
          <rPr>
            <sz val="9"/>
            <color indexed="81"/>
            <rFont val="Tahoma"/>
            <family val="2"/>
          </rPr>
          <t xml:space="preserve">
Per FOD is a new Unit.  Contributions began in 2018</t>
        </r>
      </text>
    </comment>
    <comment ref="SLJ19" authorId="0" shapeId="0" xr:uid="{2A4DA4F1-278F-4170-885D-A69626090668}">
      <text>
        <r>
          <rPr>
            <b/>
            <sz val="9"/>
            <color indexed="81"/>
            <rFont val="Tahoma"/>
            <family val="2"/>
          </rPr>
          <t>Becky Dzingeleski:</t>
        </r>
        <r>
          <rPr>
            <sz val="9"/>
            <color indexed="81"/>
            <rFont val="Tahoma"/>
            <family val="2"/>
          </rPr>
          <t xml:space="preserve">
Per FOD is a new Unit.  Contributions began in 2018</t>
        </r>
      </text>
    </comment>
    <comment ref="SLN19" authorId="0" shapeId="0" xr:uid="{461F0D54-81D6-4E9F-88EA-990D56E1E535}">
      <text>
        <r>
          <rPr>
            <b/>
            <sz val="9"/>
            <color indexed="81"/>
            <rFont val="Tahoma"/>
            <family val="2"/>
          </rPr>
          <t>Becky Dzingeleski:</t>
        </r>
        <r>
          <rPr>
            <sz val="9"/>
            <color indexed="81"/>
            <rFont val="Tahoma"/>
            <family val="2"/>
          </rPr>
          <t xml:space="preserve">
Per FOD is a new Unit.  Contributions began in 2018</t>
        </r>
      </text>
    </comment>
    <comment ref="SLR19" authorId="0" shapeId="0" xr:uid="{2A9650F2-114F-470C-A507-DBD079F20DE3}">
      <text>
        <r>
          <rPr>
            <b/>
            <sz val="9"/>
            <color indexed="81"/>
            <rFont val="Tahoma"/>
            <family val="2"/>
          </rPr>
          <t>Becky Dzingeleski:</t>
        </r>
        <r>
          <rPr>
            <sz val="9"/>
            <color indexed="81"/>
            <rFont val="Tahoma"/>
            <family val="2"/>
          </rPr>
          <t xml:space="preserve">
Per FOD is a new Unit.  Contributions began in 2018</t>
        </r>
      </text>
    </comment>
    <comment ref="SLV19" authorId="0" shapeId="0" xr:uid="{49E3F55C-17B4-4CDB-AEF6-7215DC7E61D4}">
      <text>
        <r>
          <rPr>
            <b/>
            <sz val="9"/>
            <color indexed="81"/>
            <rFont val="Tahoma"/>
            <family val="2"/>
          </rPr>
          <t>Becky Dzingeleski:</t>
        </r>
        <r>
          <rPr>
            <sz val="9"/>
            <color indexed="81"/>
            <rFont val="Tahoma"/>
            <family val="2"/>
          </rPr>
          <t xml:space="preserve">
Per FOD is a new Unit.  Contributions began in 2018</t>
        </r>
      </text>
    </comment>
    <comment ref="SLZ19" authorId="0" shapeId="0" xr:uid="{6A1FF6F7-134F-49F0-AEBF-6355A7682824}">
      <text>
        <r>
          <rPr>
            <b/>
            <sz val="9"/>
            <color indexed="81"/>
            <rFont val="Tahoma"/>
            <family val="2"/>
          </rPr>
          <t>Becky Dzingeleski:</t>
        </r>
        <r>
          <rPr>
            <sz val="9"/>
            <color indexed="81"/>
            <rFont val="Tahoma"/>
            <family val="2"/>
          </rPr>
          <t xml:space="preserve">
Per FOD is a new Unit.  Contributions began in 2018</t>
        </r>
      </text>
    </comment>
    <comment ref="SMD19" authorId="0" shapeId="0" xr:uid="{C05200B2-2368-40DD-B87D-D9647BB64B37}">
      <text>
        <r>
          <rPr>
            <b/>
            <sz val="9"/>
            <color indexed="81"/>
            <rFont val="Tahoma"/>
            <family val="2"/>
          </rPr>
          <t>Becky Dzingeleski:</t>
        </r>
        <r>
          <rPr>
            <sz val="9"/>
            <color indexed="81"/>
            <rFont val="Tahoma"/>
            <family val="2"/>
          </rPr>
          <t xml:space="preserve">
Per FOD is a new Unit.  Contributions began in 2018</t>
        </r>
      </text>
    </comment>
    <comment ref="SMH19" authorId="0" shapeId="0" xr:uid="{F09A48EF-584D-427B-B769-7C63D9203678}">
      <text>
        <r>
          <rPr>
            <b/>
            <sz val="9"/>
            <color indexed="81"/>
            <rFont val="Tahoma"/>
            <family val="2"/>
          </rPr>
          <t>Becky Dzingeleski:</t>
        </r>
        <r>
          <rPr>
            <sz val="9"/>
            <color indexed="81"/>
            <rFont val="Tahoma"/>
            <family val="2"/>
          </rPr>
          <t xml:space="preserve">
Per FOD is a new Unit.  Contributions began in 2018</t>
        </r>
      </text>
    </comment>
    <comment ref="SML19" authorId="0" shapeId="0" xr:uid="{A5F80CED-86E2-4E1B-8115-912CBD1E0991}">
      <text>
        <r>
          <rPr>
            <b/>
            <sz val="9"/>
            <color indexed="81"/>
            <rFont val="Tahoma"/>
            <family val="2"/>
          </rPr>
          <t>Becky Dzingeleski:</t>
        </r>
        <r>
          <rPr>
            <sz val="9"/>
            <color indexed="81"/>
            <rFont val="Tahoma"/>
            <family val="2"/>
          </rPr>
          <t xml:space="preserve">
Per FOD is a new Unit.  Contributions began in 2018</t>
        </r>
      </text>
    </comment>
    <comment ref="SMP19" authorId="0" shapeId="0" xr:uid="{54A3B759-85D4-42E8-AEDB-7B94964FC763}">
      <text>
        <r>
          <rPr>
            <b/>
            <sz val="9"/>
            <color indexed="81"/>
            <rFont val="Tahoma"/>
            <family val="2"/>
          </rPr>
          <t>Becky Dzingeleski:</t>
        </r>
        <r>
          <rPr>
            <sz val="9"/>
            <color indexed="81"/>
            <rFont val="Tahoma"/>
            <family val="2"/>
          </rPr>
          <t xml:space="preserve">
Per FOD is a new Unit.  Contributions began in 2018</t>
        </r>
      </text>
    </comment>
    <comment ref="SMT19" authorId="0" shapeId="0" xr:uid="{2EADBF86-024D-433C-96C3-200A26A6A96D}">
      <text>
        <r>
          <rPr>
            <b/>
            <sz val="9"/>
            <color indexed="81"/>
            <rFont val="Tahoma"/>
            <family val="2"/>
          </rPr>
          <t>Becky Dzingeleski:</t>
        </r>
        <r>
          <rPr>
            <sz val="9"/>
            <color indexed="81"/>
            <rFont val="Tahoma"/>
            <family val="2"/>
          </rPr>
          <t xml:space="preserve">
Per FOD is a new Unit.  Contributions began in 2018</t>
        </r>
      </text>
    </comment>
    <comment ref="SMX19" authorId="0" shapeId="0" xr:uid="{966AA7A3-D6DB-4595-B2E5-3B47A5ACB236}">
      <text>
        <r>
          <rPr>
            <b/>
            <sz val="9"/>
            <color indexed="81"/>
            <rFont val="Tahoma"/>
            <family val="2"/>
          </rPr>
          <t>Becky Dzingeleski:</t>
        </r>
        <r>
          <rPr>
            <sz val="9"/>
            <color indexed="81"/>
            <rFont val="Tahoma"/>
            <family val="2"/>
          </rPr>
          <t xml:space="preserve">
Per FOD is a new Unit.  Contributions began in 2018</t>
        </r>
      </text>
    </comment>
    <comment ref="SNB19" authorId="0" shapeId="0" xr:uid="{1A5B5FF1-FD6B-4229-9C4D-1FCD1C5C8050}">
      <text>
        <r>
          <rPr>
            <b/>
            <sz val="9"/>
            <color indexed="81"/>
            <rFont val="Tahoma"/>
            <family val="2"/>
          </rPr>
          <t>Becky Dzingeleski:</t>
        </r>
        <r>
          <rPr>
            <sz val="9"/>
            <color indexed="81"/>
            <rFont val="Tahoma"/>
            <family val="2"/>
          </rPr>
          <t xml:space="preserve">
Per FOD is a new Unit.  Contributions began in 2018</t>
        </r>
      </text>
    </comment>
    <comment ref="SNF19" authorId="0" shapeId="0" xr:uid="{2429BFA7-5F84-4002-A498-0C62E8C84B5B}">
      <text>
        <r>
          <rPr>
            <b/>
            <sz val="9"/>
            <color indexed="81"/>
            <rFont val="Tahoma"/>
            <family val="2"/>
          </rPr>
          <t>Becky Dzingeleski:</t>
        </r>
        <r>
          <rPr>
            <sz val="9"/>
            <color indexed="81"/>
            <rFont val="Tahoma"/>
            <family val="2"/>
          </rPr>
          <t xml:space="preserve">
Per FOD is a new Unit.  Contributions began in 2018</t>
        </r>
      </text>
    </comment>
    <comment ref="SNJ19" authorId="0" shapeId="0" xr:uid="{ABF8F6DA-2A41-4CCA-967E-308886332A69}">
      <text>
        <r>
          <rPr>
            <b/>
            <sz val="9"/>
            <color indexed="81"/>
            <rFont val="Tahoma"/>
            <family val="2"/>
          </rPr>
          <t>Becky Dzingeleski:</t>
        </r>
        <r>
          <rPr>
            <sz val="9"/>
            <color indexed="81"/>
            <rFont val="Tahoma"/>
            <family val="2"/>
          </rPr>
          <t xml:space="preserve">
Per FOD is a new Unit.  Contributions began in 2018</t>
        </r>
      </text>
    </comment>
    <comment ref="SNN19" authorId="0" shapeId="0" xr:uid="{254FA189-A7D8-447D-954E-B87FDAB7A92A}">
      <text>
        <r>
          <rPr>
            <b/>
            <sz val="9"/>
            <color indexed="81"/>
            <rFont val="Tahoma"/>
            <family val="2"/>
          </rPr>
          <t>Becky Dzingeleski:</t>
        </r>
        <r>
          <rPr>
            <sz val="9"/>
            <color indexed="81"/>
            <rFont val="Tahoma"/>
            <family val="2"/>
          </rPr>
          <t xml:space="preserve">
Per FOD is a new Unit.  Contributions began in 2018</t>
        </r>
      </text>
    </comment>
    <comment ref="SNR19" authorId="0" shapeId="0" xr:uid="{99536446-41A0-40A4-AC9F-2283D0C30846}">
      <text>
        <r>
          <rPr>
            <b/>
            <sz val="9"/>
            <color indexed="81"/>
            <rFont val="Tahoma"/>
            <family val="2"/>
          </rPr>
          <t>Becky Dzingeleski:</t>
        </r>
        <r>
          <rPr>
            <sz val="9"/>
            <color indexed="81"/>
            <rFont val="Tahoma"/>
            <family val="2"/>
          </rPr>
          <t xml:space="preserve">
Per FOD is a new Unit.  Contributions began in 2018</t>
        </r>
      </text>
    </comment>
    <comment ref="SNV19" authorId="0" shapeId="0" xr:uid="{1D295403-3A59-4DA3-99EB-B453689C481B}">
      <text>
        <r>
          <rPr>
            <b/>
            <sz val="9"/>
            <color indexed="81"/>
            <rFont val="Tahoma"/>
            <family val="2"/>
          </rPr>
          <t>Becky Dzingeleski:</t>
        </r>
        <r>
          <rPr>
            <sz val="9"/>
            <color indexed="81"/>
            <rFont val="Tahoma"/>
            <family val="2"/>
          </rPr>
          <t xml:space="preserve">
Per FOD is a new Unit.  Contributions began in 2018</t>
        </r>
      </text>
    </comment>
    <comment ref="SNZ19" authorId="0" shapeId="0" xr:uid="{95C2052C-0526-48A8-9942-A11A8489CBA2}">
      <text>
        <r>
          <rPr>
            <b/>
            <sz val="9"/>
            <color indexed="81"/>
            <rFont val="Tahoma"/>
            <family val="2"/>
          </rPr>
          <t>Becky Dzingeleski:</t>
        </r>
        <r>
          <rPr>
            <sz val="9"/>
            <color indexed="81"/>
            <rFont val="Tahoma"/>
            <family val="2"/>
          </rPr>
          <t xml:space="preserve">
Per FOD is a new Unit.  Contributions began in 2018</t>
        </r>
      </text>
    </comment>
    <comment ref="SOD19" authorId="0" shapeId="0" xr:uid="{5B8437FE-1FDE-4D76-B02B-77207BC7DCFF}">
      <text>
        <r>
          <rPr>
            <b/>
            <sz val="9"/>
            <color indexed="81"/>
            <rFont val="Tahoma"/>
            <family val="2"/>
          </rPr>
          <t>Becky Dzingeleski:</t>
        </r>
        <r>
          <rPr>
            <sz val="9"/>
            <color indexed="81"/>
            <rFont val="Tahoma"/>
            <family val="2"/>
          </rPr>
          <t xml:space="preserve">
Per FOD is a new Unit.  Contributions began in 2018</t>
        </r>
      </text>
    </comment>
    <comment ref="SOH19" authorId="0" shapeId="0" xr:uid="{949C34DB-7693-494E-A2C9-E4EB2A6B91B6}">
      <text>
        <r>
          <rPr>
            <b/>
            <sz val="9"/>
            <color indexed="81"/>
            <rFont val="Tahoma"/>
            <family val="2"/>
          </rPr>
          <t>Becky Dzingeleski:</t>
        </r>
        <r>
          <rPr>
            <sz val="9"/>
            <color indexed="81"/>
            <rFont val="Tahoma"/>
            <family val="2"/>
          </rPr>
          <t xml:space="preserve">
Per FOD is a new Unit.  Contributions began in 2018</t>
        </r>
      </text>
    </comment>
    <comment ref="SOL19" authorId="0" shapeId="0" xr:uid="{56521767-B409-464F-B0B0-923840470C32}">
      <text>
        <r>
          <rPr>
            <b/>
            <sz val="9"/>
            <color indexed="81"/>
            <rFont val="Tahoma"/>
            <family val="2"/>
          </rPr>
          <t>Becky Dzingeleski:</t>
        </r>
        <r>
          <rPr>
            <sz val="9"/>
            <color indexed="81"/>
            <rFont val="Tahoma"/>
            <family val="2"/>
          </rPr>
          <t xml:space="preserve">
Per FOD is a new Unit.  Contributions began in 2018</t>
        </r>
      </text>
    </comment>
    <comment ref="SOP19" authorId="0" shapeId="0" xr:uid="{A6F67C60-42D6-4FC0-9AC7-55764F1CAD79}">
      <text>
        <r>
          <rPr>
            <b/>
            <sz val="9"/>
            <color indexed="81"/>
            <rFont val="Tahoma"/>
            <family val="2"/>
          </rPr>
          <t>Becky Dzingeleski:</t>
        </r>
        <r>
          <rPr>
            <sz val="9"/>
            <color indexed="81"/>
            <rFont val="Tahoma"/>
            <family val="2"/>
          </rPr>
          <t xml:space="preserve">
Per FOD is a new Unit.  Contributions began in 2018</t>
        </r>
      </text>
    </comment>
    <comment ref="SOT19" authorId="0" shapeId="0" xr:uid="{32AB5912-EB84-4A8F-87EB-A67B94EEEE20}">
      <text>
        <r>
          <rPr>
            <b/>
            <sz val="9"/>
            <color indexed="81"/>
            <rFont val="Tahoma"/>
            <family val="2"/>
          </rPr>
          <t>Becky Dzingeleski:</t>
        </r>
        <r>
          <rPr>
            <sz val="9"/>
            <color indexed="81"/>
            <rFont val="Tahoma"/>
            <family val="2"/>
          </rPr>
          <t xml:space="preserve">
Per FOD is a new Unit.  Contributions began in 2018</t>
        </r>
      </text>
    </comment>
    <comment ref="SOX19" authorId="0" shapeId="0" xr:uid="{1B6C986D-1080-42CE-A622-DB4383D5EAE6}">
      <text>
        <r>
          <rPr>
            <b/>
            <sz val="9"/>
            <color indexed="81"/>
            <rFont val="Tahoma"/>
            <family val="2"/>
          </rPr>
          <t>Becky Dzingeleski:</t>
        </r>
        <r>
          <rPr>
            <sz val="9"/>
            <color indexed="81"/>
            <rFont val="Tahoma"/>
            <family val="2"/>
          </rPr>
          <t xml:space="preserve">
Per FOD is a new Unit.  Contributions began in 2018</t>
        </r>
      </text>
    </comment>
    <comment ref="SPB19" authorId="0" shapeId="0" xr:uid="{001C46A8-388B-46A6-B429-B727FF27927D}">
      <text>
        <r>
          <rPr>
            <b/>
            <sz val="9"/>
            <color indexed="81"/>
            <rFont val="Tahoma"/>
            <family val="2"/>
          </rPr>
          <t>Becky Dzingeleski:</t>
        </r>
        <r>
          <rPr>
            <sz val="9"/>
            <color indexed="81"/>
            <rFont val="Tahoma"/>
            <family val="2"/>
          </rPr>
          <t xml:space="preserve">
Per FOD is a new Unit.  Contributions began in 2018</t>
        </r>
      </text>
    </comment>
    <comment ref="SPF19" authorId="0" shapeId="0" xr:uid="{9C96B05C-FA0D-444D-8213-041F80C63C81}">
      <text>
        <r>
          <rPr>
            <b/>
            <sz val="9"/>
            <color indexed="81"/>
            <rFont val="Tahoma"/>
            <family val="2"/>
          </rPr>
          <t>Becky Dzingeleski:</t>
        </r>
        <r>
          <rPr>
            <sz val="9"/>
            <color indexed="81"/>
            <rFont val="Tahoma"/>
            <family val="2"/>
          </rPr>
          <t xml:space="preserve">
Per FOD is a new Unit.  Contributions began in 2018</t>
        </r>
      </text>
    </comment>
    <comment ref="SPJ19" authorId="0" shapeId="0" xr:uid="{C22A237C-0848-4F6C-A079-573268A745AD}">
      <text>
        <r>
          <rPr>
            <b/>
            <sz val="9"/>
            <color indexed="81"/>
            <rFont val="Tahoma"/>
            <family val="2"/>
          </rPr>
          <t>Becky Dzingeleski:</t>
        </r>
        <r>
          <rPr>
            <sz val="9"/>
            <color indexed="81"/>
            <rFont val="Tahoma"/>
            <family val="2"/>
          </rPr>
          <t xml:space="preserve">
Per FOD is a new Unit.  Contributions began in 2018</t>
        </r>
      </text>
    </comment>
    <comment ref="SPN19" authorId="0" shapeId="0" xr:uid="{C57086B7-54C1-443C-8667-6A597FFB38B6}">
      <text>
        <r>
          <rPr>
            <b/>
            <sz val="9"/>
            <color indexed="81"/>
            <rFont val="Tahoma"/>
            <family val="2"/>
          </rPr>
          <t>Becky Dzingeleski:</t>
        </r>
        <r>
          <rPr>
            <sz val="9"/>
            <color indexed="81"/>
            <rFont val="Tahoma"/>
            <family val="2"/>
          </rPr>
          <t xml:space="preserve">
Per FOD is a new Unit.  Contributions began in 2018</t>
        </r>
      </text>
    </comment>
    <comment ref="SPR19" authorId="0" shapeId="0" xr:uid="{48F54469-8D4D-4A36-849D-35D9FE32AD4D}">
      <text>
        <r>
          <rPr>
            <b/>
            <sz val="9"/>
            <color indexed="81"/>
            <rFont val="Tahoma"/>
            <family val="2"/>
          </rPr>
          <t>Becky Dzingeleski:</t>
        </r>
        <r>
          <rPr>
            <sz val="9"/>
            <color indexed="81"/>
            <rFont val="Tahoma"/>
            <family val="2"/>
          </rPr>
          <t xml:space="preserve">
Per FOD is a new Unit.  Contributions began in 2018</t>
        </r>
      </text>
    </comment>
    <comment ref="SPV19" authorId="0" shapeId="0" xr:uid="{D2F31E39-2F58-4156-9216-1FA772DC9781}">
      <text>
        <r>
          <rPr>
            <b/>
            <sz val="9"/>
            <color indexed="81"/>
            <rFont val="Tahoma"/>
            <family val="2"/>
          </rPr>
          <t>Becky Dzingeleski:</t>
        </r>
        <r>
          <rPr>
            <sz val="9"/>
            <color indexed="81"/>
            <rFont val="Tahoma"/>
            <family val="2"/>
          </rPr>
          <t xml:space="preserve">
Per FOD is a new Unit.  Contributions began in 2018</t>
        </r>
      </text>
    </comment>
    <comment ref="SPZ19" authorId="0" shapeId="0" xr:uid="{D2C17A25-5EA0-4DBE-BC17-755D481CDAD9}">
      <text>
        <r>
          <rPr>
            <b/>
            <sz val="9"/>
            <color indexed="81"/>
            <rFont val="Tahoma"/>
            <family val="2"/>
          </rPr>
          <t>Becky Dzingeleski:</t>
        </r>
        <r>
          <rPr>
            <sz val="9"/>
            <color indexed="81"/>
            <rFont val="Tahoma"/>
            <family val="2"/>
          </rPr>
          <t xml:space="preserve">
Per FOD is a new Unit.  Contributions began in 2018</t>
        </r>
      </text>
    </comment>
    <comment ref="SQD19" authorId="0" shapeId="0" xr:uid="{08B10C6C-BC18-48DF-A623-B0980A95CDDB}">
      <text>
        <r>
          <rPr>
            <b/>
            <sz val="9"/>
            <color indexed="81"/>
            <rFont val="Tahoma"/>
            <family val="2"/>
          </rPr>
          <t>Becky Dzingeleski:</t>
        </r>
        <r>
          <rPr>
            <sz val="9"/>
            <color indexed="81"/>
            <rFont val="Tahoma"/>
            <family val="2"/>
          </rPr>
          <t xml:space="preserve">
Per FOD is a new Unit.  Contributions began in 2018</t>
        </r>
      </text>
    </comment>
    <comment ref="SQH19" authorId="0" shapeId="0" xr:uid="{E68E0117-CF5C-4139-8CDD-768FA0789756}">
      <text>
        <r>
          <rPr>
            <b/>
            <sz val="9"/>
            <color indexed="81"/>
            <rFont val="Tahoma"/>
            <family val="2"/>
          </rPr>
          <t>Becky Dzingeleski:</t>
        </r>
        <r>
          <rPr>
            <sz val="9"/>
            <color indexed="81"/>
            <rFont val="Tahoma"/>
            <family val="2"/>
          </rPr>
          <t xml:space="preserve">
Per FOD is a new Unit.  Contributions began in 2018</t>
        </r>
      </text>
    </comment>
    <comment ref="SQL19" authorId="0" shapeId="0" xr:uid="{3CDD857A-790F-4C48-87BF-77AAEE6E4110}">
      <text>
        <r>
          <rPr>
            <b/>
            <sz val="9"/>
            <color indexed="81"/>
            <rFont val="Tahoma"/>
            <family val="2"/>
          </rPr>
          <t>Becky Dzingeleski:</t>
        </r>
        <r>
          <rPr>
            <sz val="9"/>
            <color indexed="81"/>
            <rFont val="Tahoma"/>
            <family val="2"/>
          </rPr>
          <t xml:space="preserve">
Per FOD is a new Unit.  Contributions began in 2018</t>
        </r>
      </text>
    </comment>
    <comment ref="SQP19" authorId="0" shapeId="0" xr:uid="{C1219803-EE01-4A35-95E4-06010B9939FB}">
      <text>
        <r>
          <rPr>
            <b/>
            <sz val="9"/>
            <color indexed="81"/>
            <rFont val="Tahoma"/>
            <family val="2"/>
          </rPr>
          <t>Becky Dzingeleski:</t>
        </r>
        <r>
          <rPr>
            <sz val="9"/>
            <color indexed="81"/>
            <rFont val="Tahoma"/>
            <family val="2"/>
          </rPr>
          <t xml:space="preserve">
Per FOD is a new Unit.  Contributions began in 2018</t>
        </r>
      </text>
    </comment>
    <comment ref="SQT19" authorId="0" shapeId="0" xr:uid="{B162DF09-4B70-4D88-B738-D6885AE27186}">
      <text>
        <r>
          <rPr>
            <b/>
            <sz val="9"/>
            <color indexed="81"/>
            <rFont val="Tahoma"/>
            <family val="2"/>
          </rPr>
          <t>Becky Dzingeleski:</t>
        </r>
        <r>
          <rPr>
            <sz val="9"/>
            <color indexed="81"/>
            <rFont val="Tahoma"/>
            <family val="2"/>
          </rPr>
          <t xml:space="preserve">
Per FOD is a new Unit.  Contributions began in 2018</t>
        </r>
      </text>
    </comment>
    <comment ref="SQX19" authorId="0" shapeId="0" xr:uid="{B6E51CC3-52DD-429F-B6BC-1ECB762DC136}">
      <text>
        <r>
          <rPr>
            <b/>
            <sz val="9"/>
            <color indexed="81"/>
            <rFont val="Tahoma"/>
            <family val="2"/>
          </rPr>
          <t>Becky Dzingeleski:</t>
        </r>
        <r>
          <rPr>
            <sz val="9"/>
            <color indexed="81"/>
            <rFont val="Tahoma"/>
            <family val="2"/>
          </rPr>
          <t xml:space="preserve">
Per FOD is a new Unit.  Contributions began in 2018</t>
        </r>
      </text>
    </comment>
    <comment ref="SRB19" authorId="0" shapeId="0" xr:uid="{2145897F-DFEB-41F6-BCB7-80C86208F374}">
      <text>
        <r>
          <rPr>
            <b/>
            <sz val="9"/>
            <color indexed="81"/>
            <rFont val="Tahoma"/>
            <family val="2"/>
          </rPr>
          <t>Becky Dzingeleski:</t>
        </r>
        <r>
          <rPr>
            <sz val="9"/>
            <color indexed="81"/>
            <rFont val="Tahoma"/>
            <family val="2"/>
          </rPr>
          <t xml:space="preserve">
Per FOD is a new Unit.  Contributions began in 2018</t>
        </r>
      </text>
    </comment>
    <comment ref="SRF19" authorId="0" shapeId="0" xr:uid="{68CAC86F-3D48-484C-87CE-FBD6BA1A2274}">
      <text>
        <r>
          <rPr>
            <b/>
            <sz val="9"/>
            <color indexed="81"/>
            <rFont val="Tahoma"/>
            <family val="2"/>
          </rPr>
          <t>Becky Dzingeleski:</t>
        </r>
        <r>
          <rPr>
            <sz val="9"/>
            <color indexed="81"/>
            <rFont val="Tahoma"/>
            <family val="2"/>
          </rPr>
          <t xml:space="preserve">
Per FOD is a new Unit.  Contributions began in 2018</t>
        </r>
      </text>
    </comment>
    <comment ref="SRJ19" authorId="0" shapeId="0" xr:uid="{8B3AEFEB-25C4-4BF2-9D71-42D1B4852A55}">
      <text>
        <r>
          <rPr>
            <b/>
            <sz val="9"/>
            <color indexed="81"/>
            <rFont val="Tahoma"/>
            <family val="2"/>
          </rPr>
          <t>Becky Dzingeleski:</t>
        </r>
        <r>
          <rPr>
            <sz val="9"/>
            <color indexed="81"/>
            <rFont val="Tahoma"/>
            <family val="2"/>
          </rPr>
          <t xml:space="preserve">
Per FOD is a new Unit.  Contributions began in 2018</t>
        </r>
      </text>
    </comment>
    <comment ref="SRN19" authorId="0" shapeId="0" xr:uid="{02839783-6630-4022-B38C-61221581B4AB}">
      <text>
        <r>
          <rPr>
            <b/>
            <sz val="9"/>
            <color indexed="81"/>
            <rFont val="Tahoma"/>
            <family val="2"/>
          </rPr>
          <t>Becky Dzingeleski:</t>
        </r>
        <r>
          <rPr>
            <sz val="9"/>
            <color indexed="81"/>
            <rFont val="Tahoma"/>
            <family val="2"/>
          </rPr>
          <t xml:space="preserve">
Per FOD is a new Unit.  Contributions began in 2018</t>
        </r>
      </text>
    </comment>
    <comment ref="SRR19" authorId="0" shapeId="0" xr:uid="{17EE8621-C97C-4713-98FE-433F61BBCE2D}">
      <text>
        <r>
          <rPr>
            <b/>
            <sz val="9"/>
            <color indexed="81"/>
            <rFont val="Tahoma"/>
            <family val="2"/>
          </rPr>
          <t>Becky Dzingeleski:</t>
        </r>
        <r>
          <rPr>
            <sz val="9"/>
            <color indexed="81"/>
            <rFont val="Tahoma"/>
            <family val="2"/>
          </rPr>
          <t xml:space="preserve">
Per FOD is a new Unit.  Contributions began in 2018</t>
        </r>
      </text>
    </comment>
    <comment ref="SRV19" authorId="0" shapeId="0" xr:uid="{592ACCD3-EDCA-4D4F-80A9-2106D58301DA}">
      <text>
        <r>
          <rPr>
            <b/>
            <sz val="9"/>
            <color indexed="81"/>
            <rFont val="Tahoma"/>
            <family val="2"/>
          </rPr>
          <t>Becky Dzingeleski:</t>
        </r>
        <r>
          <rPr>
            <sz val="9"/>
            <color indexed="81"/>
            <rFont val="Tahoma"/>
            <family val="2"/>
          </rPr>
          <t xml:space="preserve">
Per FOD is a new Unit.  Contributions began in 2018</t>
        </r>
      </text>
    </comment>
    <comment ref="SRZ19" authorId="0" shapeId="0" xr:uid="{7D6395E7-5072-481E-A4CB-B97FAB430C1E}">
      <text>
        <r>
          <rPr>
            <b/>
            <sz val="9"/>
            <color indexed="81"/>
            <rFont val="Tahoma"/>
            <family val="2"/>
          </rPr>
          <t>Becky Dzingeleski:</t>
        </r>
        <r>
          <rPr>
            <sz val="9"/>
            <color indexed="81"/>
            <rFont val="Tahoma"/>
            <family val="2"/>
          </rPr>
          <t xml:space="preserve">
Per FOD is a new Unit.  Contributions began in 2018</t>
        </r>
      </text>
    </comment>
    <comment ref="SSD19" authorId="0" shapeId="0" xr:uid="{B3F60C2F-0B63-4592-8643-21FDC8B1AC02}">
      <text>
        <r>
          <rPr>
            <b/>
            <sz val="9"/>
            <color indexed="81"/>
            <rFont val="Tahoma"/>
            <family val="2"/>
          </rPr>
          <t>Becky Dzingeleski:</t>
        </r>
        <r>
          <rPr>
            <sz val="9"/>
            <color indexed="81"/>
            <rFont val="Tahoma"/>
            <family val="2"/>
          </rPr>
          <t xml:space="preserve">
Per FOD is a new Unit.  Contributions began in 2018</t>
        </r>
      </text>
    </comment>
    <comment ref="SSH19" authorId="0" shapeId="0" xr:uid="{C8E2B506-E785-48C0-B215-0DE26BF25D0B}">
      <text>
        <r>
          <rPr>
            <b/>
            <sz val="9"/>
            <color indexed="81"/>
            <rFont val="Tahoma"/>
            <family val="2"/>
          </rPr>
          <t>Becky Dzingeleski:</t>
        </r>
        <r>
          <rPr>
            <sz val="9"/>
            <color indexed="81"/>
            <rFont val="Tahoma"/>
            <family val="2"/>
          </rPr>
          <t xml:space="preserve">
Per FOD is a new Unit.  Contributions began in 2018</t>
        </r>
      </text>
    </comment>
    <comment ref="SSL19" authorId="0" shapeId="0" xr:uid="{68DAAAB4-0481-4C74-965E-9EE6D8035DEA}">
      <text>
        <r>
          <rPr>
            <b/>
            <sz val="9"/>
            <color indexed="81"/>
            <rFont val="Tahoma"/>
            <family val="2"/>
          </rPr>
          <t>Becky Dzingeleski:</t>
        </r>
        <r>
          <rPr>
            <sz val="9"/>
            <color indexed="81"/>
            <rFont val="Tahoma"/>
            <family val="2"/>
          </rPr>
          <t xml:space="preserve">
Per FOD is a new Unit.  Contributions began in 2018</t>
        </r>
      </text>
    </comment>
    <comment ref="SSP19" authorId="0" shapeId="0" xr:uid="{BD5C3207-328A-4383-9A36-CACBDBA0C5C4}">
      <text>
        <r>
          <rPr>
            <b/>
            <sz val="9"/>
            <color indexed="81"/>
            <rFont val="Tahoma"/>
            <family val="2"/>
          </rPr>
          <t>Becky Dzingeleski:</t>
        </r>
        <r>
          <rPr>
            <sz val="9"/>
            <color indexed="81"/>
            <rFont val="Tahoma"/>
            <family val="2"/>
          </rPr>
          <t xml:space="preserve">
Per FOD is a new Unit.  Contributions began in 2018</t>
        </r>
      </text>
    </comment>
    <comment ref="SST19" authorId="0" shapeId="0" xr:uid="{0EDE3273-1EEC-4BD6-A0C6-16E53D19519C}">
      <text>
        <r>
          <rPr>
            <b/>
            <sz val="9"/>
            <color indexed="81"/>
            <rFont val="Tahoma"/>
            <family val="2"/>
          </rPr>
          <t>Becky Dzingeleski:</t>
        </r>
        <r>
          <rPr>
            <sz val="9"/>
            <color indexed="81"/>
            <rFont val="Tahoma"/>
            <family val="2"/>
          </rPr>
          <t xml:space="preserve">
Per FOD is a new Unit.  Contributions began in 2018</t>
        </r>
      </text>
    </comment>
    <comment ref="SSX19" authorId="0" shapeId="0" xr:uid="{3D0C8336-37B5-46F8-B8D9-199AF15C9647}">
      <text>
        <r>
          <rPr>
            <b/>
            <sz val="9"/>
            <color indexed="81"/>
            <rFont val="Tahoma"/>
            <family val="2"/>
          </rPr>
          <t>Becky Dzingeleski:</t>
        </r>
        <r>
          <rPr>
            <sz val="9"/>
            <color indexed="81"/>
            <rFont val="Tahoma"/>
            <family val="2"/>
          </rPr>
          <t xml:space="preserve">
Per FOD is a new Unit.  Contributions began in 2018</t>
        </r>
      </text>
    </comment>
    <comment ref="STB19" authorId="0" shapeId="0" xr:uid="{107D96CB-9459-43DE-9E05-1CEF8F5354E8}">
      <text>
        <r>
          <rPr>
            <b/>
            <sz val="9"/>
            <color indexed="81"/>
            <rFont val="Tahoma"/>
            <family val="2"/>
          </rPr>
          <t>Becky Dzingeleski:</t>
        </r>
        <r>
          <rPr>
            <sz val="9"/>
            <color indexed="81"/>
            <rFont val="Tahoma"/>
            <family val="2"/>
          </rPr>
          <t xml:space="preserve">
Per FOD is a new Unit.  Contributions began in 2018</t>
        </r>
      </text>
    </comment>
    <comment ref="STF19" authorId="0" shapeId="0" xr:uid="{4DBD569C-E272-4641-A3DA-74953E6C5CDE}">
      <text>
        <r>
          <rPr>
            <b/>
            <sz val="9"/>
            <color indexed="81"/>
            <rFont val="Tahoma"/>
            <family val="2"/>
          </rPr>
          <t>Becky Dzingeleski:</t>
        </r>
        <r>
          <rPr>
            <sz val="9"/>
            <color indexed="81"/>
            <rFont val="Tahoma"/>
            <family val="2"/>
          </rPr>
          <t xml:space="preserve">
Per FOD is a new Unit.  Contributions began in 2018</t>
        </r>
      </text>
    </comment>
    <comment ref="STJ19" authorId="0" shapeId="0" xr:uid="{C2224D25-38A6-4F3E-A510-3B7D2197D685}">
      <text>
        <r>
          <rPr>
            <b/>
            <sz val="9"/>
            <color indexed="81"/>
            <rFont val="Tahoma"/>
            <family val="2"/>
          </rPr>
          <t>Becky Dzingeleski:</t>
        </r>
        <r>
          <rPr>
            <sz val="9"/>
            <color indexed="81"/>
            <rFont val="Tahoma"/>
            <family val="2"/>
          </rPr>
          <t xml:space="preserve">
Per FOD is a new Unit.  Contributions began in 2018</t>
        </r>
      </text>
    </comment>
    <comment ref="STN19" authorId="0" shapeId="0" xr:uid="{F544D648-FC4F-4456-B4EE-4F24AD0C87A4}">
      <text>
        <r>
          <rPr>
            <b/>
            <sz val="9"/>
            <color indexed="81"/>
            <rFont val="Tahoma"/>
            <family val="2"/>
          </rPr>
          <t>Becky Dzingeleski:</t>
        </r>
        <r>
          <rPr>
            <sz val="9"/>
            <color indexed="81"/>
            <rFont val="Tahoma"/>
            <family val="2"/>
          </rPr>
          <t xml:space="preserve">
Per FOD is a new Unit.  Contributions began in 2018</t>
        </r>
      </text>
    </comment>
    <comment ref="STR19" authorId="0" shapeId="0" xr:uid="{100B2AF9-5D65-4594-A752-D2CA45BEEFF3}">
      <text>
        <r>
          <rPr>
            <b/>
            <sz val="9"/>
            <color indexed="81"/>
            <rFont val="Tahoma"/>
            <family val="2"/>
          </rPr>
          <t>Becky Dzingeleski:</t>
        </r>
        <r>
          <rPr>
            <sz val="9"/>
            <color indexed="81"/>
            <rFont val="Tahoma"/>
            <family val="2"/>
          </rPr>
          <t xml:space="preserve">
Per FOD is a new Unit.  Contributions began in 2018</t>
        </r>
      </text>
    </comment>
    <comment ref="STV19" authorId="0" shapeId="0" xr:uid="{6717ED65-ABA2-4B67-AE2C-B6152F97CD80}">
      <text>
        <r>
          <rPr>
            <b/>
            <sz val="9"/>
            <color indexed="81"/>
            <rFont val="Tahoma"/>
            <family val="2"/>
          </rPr>
          <t>Becky Dzingeleski:</t>
        </r>
        <r>
          <rPr>
            <sz val="9"/>
            <color indexed="81"/>
            <rFont val="Tahoma"/>
            <family val="2"/>
          </rPr>
          <t xml:space="preserve">
Per FOD is a new Unit.  Contributions began in 2018</t>
        </r>
      </text>
    </comment>
    <comment ref="STZ19" authorId="0" shapeId="0" xr:uid="{6E747E09-B908-4DC1-8045-A1E8D0A008F9}">
      <text>
        <r>
          <rPr>
            <b/>
            <sz val="9"/>
            <color indexed="81"/>
            <rFont val="Tahoma"/>
            <family val="2"/>
          </rPr>
          <t>Becky Dzingeleski:</t>
        </r>
        <r>
          <rPr>
            <sz val="9"/>
            <color indexed="81"/>
            <rFont val="Tahoma"/>
            <family val="2"/>
          </rPr>
          <t xml:space="preserve">
Per FOD is a new Unit.  Contributions began in 2018</t>
        </r>
      </text>
    </comment>
    <comment ref="SUD19" authorId="0" shapeId="0" xr:uid="{6F21A460-C09F-460D-8BA7-19A017AE6A0C}">
      <text>
        <r>
          <rPr>
            <b/>
            <sz val="9"/>
            <color indexed="81"/>
            <rFont val="Tahoma"/>
            <family val="2"/>
          </rPr>
          <t>Becky Dzingeleski:</t>
        </r>
        <r>
          <rPr>
            <sz val="9"/>
            <color indexed="81"/>
            <rFont val="Tahoma"/>
            <family val="2"/>
          </rPr>
          <t xml:space="preserve">
Per FOD is a new Unit.  Contributions began in 2018</t>
        </r>
      </text>
    </comment>
    <comment ref="SUH19" authorId="0" shapeId="0" xr:uid="{0C63FC65-25B0-4AD8-9367-51A337A09145}">
      <text>
        <r>
          <rPr>
            <b/>
            <sz val="9"/>
            <color indexed="81"/>
            <rFont val="Tahoma"/>
            <family val="2"/>
          </rPr>
          <t>Becky Dzingeleski:</t>
        </r>
        <r>
          <rPr>
            <sz val="9"/>
            <color indexed="81"/>
            <rFont val="Tahoma"/>
            <family val="2"/>
          </rPr>
          <t xml:space="preserve">
Per FOD is a new Unit.  Contributions began in 2018</t>
        </r>
      </text>
    </comment>
    <comment ref="SUL19" authorId="0" shapeId="0" xr:uid="{97BB898A-AB82-480D-8618-A8C2352B626A}">
      <text>
        <r>
          <rPr>
            <b/>
            <sz val="9"/>
            <color indexed="81"/>
            <rFont val="Tahoma"/>
            <family val="2"/>
          </rPr>
          <t>Becky Dzingeleski:</t>
        </r>
        <r>
          <rPr>
            <sz val="9"/>
            <color indexed="81"/>
            <rFont val="Tahoma"/>
            <family val="2"/>
          </rPr>
          <t xml:space="preserve">
Per FOD is a new Unit.  Contributions began in 2018</t>
        </r>
      </text>
    </comment>
    <comment ref="SUP19" authorId="0" shapeId="0" xr:uid="{31BAEAA9-C4FC-45E0-A3BE-DFB5C92AD297}">
      <text>
        <r>
          <rPr>
            <b/>
            <sz val="9"/>
            <color indexed="81"/>
            <rFont val="Tahoma"/>
            <family val="2"/>
          </rPr>
          <t>Becky Dzingeleski:</t>
        </r>
        <r>
          <rPr>
            <sz val="9"/>
            <color indexed="81"/>
            <rFont val="Tahoma"/>
            <family val="2"/>
          </rPr>
          <t xml:space="preserve">
Per FOD is a new Unit.  Contributions began in 2018</t>
        </r>
      </text>
    </comment>
    <comment ref="SUT19" authorId="0" shapeId="0" xr:uid="{9BBF7E7E-86C1-43A5-B75E-B3CB40F2C5F4}">
      <text>
        <r>
          <rPr>
            <b/>
            <sz val="9"/>
            <color indexed="81"/>
            <rFont val="Tahoma"/>
            <family val="2"/>
          </rPr>
          <t>Becky Dzingeleski:</t>
        </r>
        <r>
          <rPr>
            <sz val="9"/>
            <color indexed="81"/>
            <rFont val="Tahoma"/>
            <family val="2"/>
          </rPr>
          <t xml:space="preserve">
Per FOD is a new Unit.  Contributions began in 2018</t>
        </r>
      </text>
    </comment>
    <comment ref="SUX19" authorId="0" shapeId="0" xr:uid="{857F60E4-79F3-4A91-8892-B28BF608B7C2}">
      <text>
        <r>
          <rPr>
            <b/>
            <sz val="9"/>
            <color indexed="81"/>
            <rFont val="Tahoma"/>
            <family val="2"/>
          </rPr>
          <t>Becky Dzingeleski:</t>
        </r>
        <r>
          <rPr>
            <sz val="9"/>
            <color indexed="81"/>
            <rFont val="Tahoma"/>
            <family val="2"/>
          </rPr>
          <t xml:space="preserve">
Per FOD is a new Unit.  Contributions began in 2018</t>
        </r>
      </text>
    </comment>
    <comment ref="SVB19" authorId="0" shapeId="0" xr:uid="{057281A3-A771-4388-85E1-243D775FF9DC}">
      <text>
        <r>
          <rPr>
            <b/>
            <sz val="9"/>
            <color indexed="81"/>
            <rFont val="Tahoma"/>
            <family val="2"/>
          </rPr>
          <t>Becky Dzingeleski:</t>
        </r>
        <r>
          <rPr>
            <sz val="9"/>
            <color indexed="81"/>
            <rFont val="Tahoma"/>
            <family val="2"/>
          </rPr>
          <t xml:space="preserve">
Per FOD is a new Unit.  Contributions began in 2018</t>
        </r>
      </text>
    </comment>
    <comment ref="SVF19" authorId="0" shapeId="0" xr:uid="{55F4A656-FA3E-4ED2-AC7A-F68323F4107A}">
      <text>
        <r>
          <rPr>
            <b/>
            <sz val="9"/>
            <color indexed="81"/>
            <rFont val="Tahoma"/>
            <family val="2"/>
          </rPr>
          <t>Becky Dzingeleski:</t>
        </r>
        <r>
          <rPr>
            <sz val="9"/>
            <color indexed="81"/>
            <rFont val="Tahoma"/>
            <family val="2"/>
          </rPr>
          <t xml:space="preserve">
Per FOD is a new Unit.  Contributions began in 2018</t>
        </r>
      </text>
    </comment>
    <comment ref="SVJ19" authorId="0" shapeId="0" xr:uid="{E97E9847-5D8B-4CA7-BB14-2871FBC13EA6}">
      <text>
        <r>
          <rPr>
            <b/>
            <sz val="9"/>
            <color indexed="81"/>
            <rFont val="Tahoma"/>
            <family val="2"/>
          </rPr>
          <t>Becky Dzingeleski:</t>
        </r>
        <r>
          <rPr>
            <sz val="9"/>
            <color indexed="81"/>
            <rFont val="Tahoma"/>
            <family val="2"/>
          </rPr>
          <t xml:space="preserve">
Per FOD is a new Unit.  Contributions began in 2018</t>
        </r>
      </text>
    </comment>
    <comment ref="SVN19" authorId="0" shapeId="0" xr:uid="{D5628CAD-98F1-4A58-A705-3D3585645CA9}">
      <text>
        <r>
          <rPr>
            <b/>
            <sz val="9"/>
            <color indexed="81"/>
            <rFont val="Tahoma"/>
            <family val="2"/>
          </rPr>
          <t>Becky Dzingeleski:</t>
        </r>
        <r>
          <rPr>
            <sz val="9"/>
            <color indexed="81"/>
            <rFont val="Tahoma"/>
            <family val="2"/>
          </rPr>
          <t xml:space="preserve">
Per FOD is a new Unit.  Contributions began in 2018</t>
        </r>
      </text>
    </comment>
    <comment ref="SVR19" authorId="0" shapeId="0" xr:uid="{D5BDF09F-BADD-49C7-9641-644DE3DEAC88}">
      <text>
        <r>
          <rPr>
            <b/>
            <sz val="9"/>
            <color indexed="81"/>
            <rFont val="Tahoma"/>
            <family val="2"/>
          </rPr>
          <t>Becky Dzingeleski:</t>
        </r>
        <r>
          <rPr>
            <sz val="9"/>
            <color indexed="81"/>
            <rFont val="Tahoma"/>
            <family val="2"/>
          </rPr>
          <t xml:space="preserve">
Per FOD is a new Unit.  Contributions began in 2018</t>
        </r>
      </text>
    </comment>
    <comment ref="SVV19" authorId="0" shapeId="0" xr:uid="{2CBC10B4-6339-4887-AD3E-2575406AF586}">
      <text>
        <r>
          <rPr>
            <b/>
            <sz val="9"/>
            <color indexed="81"/>
            <rFont val="Tahoma"/>
            <family val="2"/>
          </rPr>
          <t>Becky Dzingeleski:</t>
        </r>
        <r>
          <rPr>
            <sz val="9"/>
            <color indexed="81"/>
            <rFont val="Tahoma"/>
            <family val="2"/>
          </rPr>
          <t xml:space="preserve">
Per FOD is a new Unit.  Contributions began in 2018</t>
        </r>
      </text>
    </comment>
    <comment ref="SVZ19" authorId="0" shapeId="0" xr:uid="{B8748332-2255-452A-921A-C5365A8C6A09}">
      <text>
        <r>
          <rPr>
            <b/>
            <sz val="9"/>
            <color indexed="81"/>
            <rFont val="Tahoma"/>
            <family val="2"/>
          </rPr>
          <t>Becky Dzingeleski:</t>
        </r>
        <r>
          <rPr>
            <sz val="9"/>
            <color indexed="81"/>
            <rFont val="Tahoma"/>
            <family val="2"/>
          </rPr>
          <t xml:space="preserve">
Per FOD is a new Unit.  Contributions began in 2018</t>
        </r>
      </text>
    </comment>
    <comment ref="SWD19" authorId="0" shapeId="0" xr:uid="{4BF4191F-CECD-45B2-8910-1A91D695A485}">
      <text>
        <r>
          <rPr>
            <b/>
            <sz val="9"/>
            <color indexed="81"/>
            <rFont val="Tahoma"/>
            <family val="2"/>
          </rPr>
          <t>Becky Dzingeleski:</t>
        </r>
        <r>
          <rPr>
            <sz val="9"/>
            <color indexed="81"/>
            <rFont val="Tahoma"/>
            <family val="2"/>
          </rPr>
          <t xml:space="preserve">
Per FOD is a new Unit.  Contributions began in 2018</t>
        </r>
      </text>
    </comment>
    <comment ref="SWH19" authorId="0" shapeId="0" xr:uid="{2217738E-89BF-4187-9C41-1949645BF95D}">
      <text>
        <r>
          <rPr>
            <b/>
            <sz val="9"/>
            <color indexed="81"/>
            <rFont val="Tahoma"/>
            <family val="2"/>
          </rPr>
          <t>Becky Dzingeleski:</t>
        </r>
        <r>
          <rPr>
            <sz val="9"/>
            <color indexed="81"/>
            <rFont val="Tahoma"/>
            <family val="2"/>
          </rPr>
          <t xml:space="preserve">
Per FOD is a new Unit.  Contributions began in 2018</t>
        </r>
      </text>
    </comment>
    <comment ref="SWL19" authorId="0" shapeId="0" xr:uid="{76EEAA67-184E-4E42-BF2A-2351A02EB014}">
      <text>
        <r>
          <rPr>
            <b/>
            <sz val="9"/>
            <color indexed="81"/>
            <rFont val="Tahoma"/>
            <family val="2"/>
          </rPr>
          <t>Becky Dzingeleski:</t>
        </r>
        <r>
          <rPr>
            <sz val="9"/>
            <color indexed="81"/>
            <rFont val="Tahoma"/>
            <family val="2"/>
          </rPr>
          <t xml:space="preserve">
Per FOD is a new Unit.  Contributions began in 2018</t>
        </r>
      </text>
    </comment>
    <comment ref="SWP19" authorId="0" shapeId="0" xr:uid="{0A1F70F1-11DD-409A-A1EC-D23EEE481280}">
      <text>
        <r>
          <rPr>
            <b/>
            <sz val="9"/>
            <color indexed="81"/>
            <rFont val="Tahoma"/>
            <family val="2"/>
          </rPr>
          <t>Becky Dzingeleski:</t>
        </r>
        <r>
          <rPr>
            <sz val="9"/>
            <color indexed="81"/>
            <rFont val="Tahoma"/>
            <family val="2"/>
          </rPr>
          <t xml:space="preserve">
Per FOD is a new Unit.  Contributions began in 2018</t>
        </r>
      </text>
    </comment>
    <comment ref="SWT19" authorId="0" shapeId="0" xr:uid="{865989A5-60DB-45B3-B597-CE30B65565DD}">
      <text>
        <r>
          <rPr>
            <b/>
            <sz val="9"/>
            <color indexed="81"/>
            <rFont val="Tahoma"/>
            <family val="2"/>
          </rPr>
          <t>Becky Dzingeleski:</t>
        </r>
        <r>
          <rPr>
            <sz val="9"/>
            <color indexed="81"/>
            <rFont val="Tahoma"/>
            <family val="2"/>
          </rPr>
          <t xml:space="preserve">
Per FOD is a new Unit.  Contributions began in 2018</t>
        </r>
      </text>
    </comment>
    <comment ref="SWX19" authorId="0" shapeId="0" xr:uid="{024707AE-F28A-4A3A-A166-A92B04FE92B6}">
      <text>
        <r>
          <rPr>
            <b/>
            <sz val="9"/>
            <color indexed="81"/>
            <rFont val="Tahoma"/>
            <family val="2"/>
          </rPr>
          <t>Becky Dzingeleski:</t>
        </r>
        <r>
          <rPr>
            <sz val="9"/>
            <color indexed="81"/>
            <rFont val="Tahoma"/>
            <family val="2"/>
          </rPr>
          <t xml:space="preserve">
Per FOD is a new Unit.  Contributions began in 2018</t>
        </r>
      </text>
    </comment>
    <comment ref="SXB19" authorId="0" shapeId="0" xr:uid="{1E58284E-C56A-482E-B802-CAED8544941A}">
      <text>
        <r>
          <rPr>
            <b/>
            <sz val="9"/>
            <color indexed="81"/>
            <rFont val="Tahoma"/>
            <family val="2"/>
          </rPr>
          <t>Becky Dzingeleski:</t>
        </r>
        <r>
          <rPr>
            <sz val="9"/>
            <color indexed="81"/>
            <rFont val="Tahoma"/>
            <family val="2"/>
          </rPr>
          <t xml:space="preserve">
Per FOD is a new Unit.  Contributions began in 2018</t>
        </r>
      </text>
    </comment>
    <comment ref="SXF19" authorId="0" shapeId="0" xr:uid="{2ADFA7B2-5884-4F31-AF99-33549B4AB3A7}">
      <text>
        <r>
          <rPr>
            <b/>
            <sz val="9"/>
            <color indexed="81"/>
            <rFont val="Tahoma"/>
            <family val="2"/>
          </rPr>
          <t>Becky Dzingeleski:</t>
        </r>
        <r>
          <rPr>
            <sz val="9"/>
            <color indexed="81"/>
            <rFont val="Tahoma"/>
            <family val="2"/>
          </rPr>
          <t xml:space="preserve">
Per FOD is a new Unit.  Contributions began in 2018</t>
        </r>
      </text>
    </comment>
    <comment ref="SXJ19" authorId="0" shapeId="0" xr:uid="{5EB472B1-C8F7-45B4-BC1F-D1496356E2EE}">
      <text>
        <r>
          <rPr>
            <b/>
            <sz val="9"/>
            <color indexed="81"/>
            <rFont val="Tahoma"/>
            <family val="2"/>
          </rPr>
          <t>Becky Dzingeleski:</t>
        </r>
        <r>
          <rPr>
            <sz val="9"/>
            <color indexed="81"/>
            <rFont val="Tahoma"/>
            <family val="2"/>
          </rPr>
          <t xml:space="preserve">
Per FOD is a new Unit.  Contributions began in 2018</t>
        </r>
      </text>
    </comment>
    <comment ref="SXN19" authorId="0" shapeId="0" xr:uid="{90CFE006-F874-4386-A304-422C24441C71}">
      <text>
        <r>
          <rPr>
            <b/>
            <sz val="9"/>
            <color indexed="81"/>
            <rFont val="Tahoma"/>
            <family val="2"/>
          </rPr>
          <t>Becky Dzingeleski:</t>
        </r>
        <r>
          <rPr>
            <sz val="9"/>
            <color indexed="81"/>
            <rFont val="Tahoma"/>
            <family val="2"/>
          </rPr>
          <t xml:space="preserve">
Per FOD is a new Unit.  Contributions began in 2018</t>
        </r>
      </text>
    </comment>
    <comment ref="SXR19" authorId="0" shapeId="0" xr:uid="{F7AF3BDB-5CF5-424D-8C4C-A7F4C444F098}">
      <text>
        <r>
          <rPr>
            <b/>
            <sz val="9"/>
            <color indexed="81"/>
            <rFont val="Tahoma"/>
            <family val="2"/>
          </rPr>
          <t>Becky Dzingeleski:</t>
        </r>
        <r>
          <rPr>
            <sz val="9"/>
            <color indexed="81"/>
            <rFont val="Tahoma"/>
            <family val="2"/>
          </rPr>
          <t xml:space="preserve">
Per FOD is a new Unit.  Contributions began in 2018</t>
        </r>
      </text>
    </comment>
    <comment ref="SXV19" authorId="0" shapeId="0" xr:uid="{1F0D73E6-DF48-4A89-AB63-0208BD1BB5DE}">
      <text>
        <r>
          <rPr>
            <b/>
            <sz val="9"/>
            <color indexed="81"/>
            <rFont val="Tahoma"/>
            <family val="2"/>
          </rPr>
          <t>Becky Dzingeleski:</t>
        </r>
        <r>
          <rPr>
            <sz val="9"/>
            <color indexed="81"/>
            <rFont val="Tahoma"/>
            <family val="2"/>
          </rPr>
          <t xml:space="preserve">
Per FOD is a new Unit.  Contributions began in 2018</t>
        </r>
      </text>
    </comment>
    <comment ref="SXZ19" authorId="0" shapeId="0" xr:uid="{AA70ACA0-69C1-4AF7-8D87-E7D00E1A51B0}">
      <text>
        <r>
          <rPr>
            <b/>
            <sz val="9"/>
            <color indexed="81"/>
            <rFont val="Tahoma"/>
            <family val="2"/>
          </rPr>
          <t>Becky Dzingeleski:</t>
        </r>
        <r>
          <rPr>
            <sz val="9"/>
            <color indexed="81"/>
            <rFont val="Tahoma"/>
            <family val="2"/>
          </rPr>
          <t xml:space="preserve">
Per FOD is a new Unit.  Contributions began in 2018</t>
        </r>
      </text>
    </comment>
    <comment ref="SYD19" authorId="0" shapeId="0" xr:uid="{CE19032F-C3F3-4BFB-BF31-ACE722F63066}">
      <text>
        <r>
          <rPr>
            <b/>
            <sz val="9"/>
            <color indexed="81"/>
            <rFont val="Tahoma"/>
            <family val="2"/>
          </rPr>
          <t>Becky Dzingeleski:</t>
        </r>
        <r>
          <rPr>
            <sz val="9"/>
            <color indexed="81"/>
            <rFont val="Tahoma"/>
            <family val="2"/>
          </rPr>
          <t xml:space="preserve">
Per FOD is a new Unit.  Contributions began in 2018</t>
        </r>
      </text>
    </comment>
    <comment ref="SYH19" authorId="0" shapeId="0" xr:uid="{CE10BC58-4CAF-421D-A83A-D4583984535C}">
      <text>
        <r>
          <rPr>
            <b/>
            <sz val="9"/>
            <color indexed="81"/>
            <rFont val="Tahoma"/>
            <family val="2"/>
          </rPr>
          <t>Becky Dzingeleski:</t>
        </r>
        <r>
          <rPr>
            <sz val="9"/>
            <color indexed="81"/>
            <rFont val="Tahoma"/>
            <family val="2"/>
          </rPr>
          <t xml:space="preserve">
Per FOD is a new Unit.  Contributions began in 2018</t>
        </r>
      </text>
    </comment>
    <comment ref="SYL19" authorId="0" shapeId="0" xr:uid="{68FCCC63-7286-4D6A-BD67-33B503AA62AD}">
      <text>
        <r>
          <rPr>
            <b/>
            <sz val="9"/>
            <color indexed="81"/>
            <rFont val="Tahoma"/>
            <family val="2"/>
          </rPr>
          <t>Becky Dzingeleski:</t>
        </r>
        <r>
          <rPr>
            <sz val="9"/>
            <color indexed="81"/>
            <rFont val="Tahoma"/>
            <family val="2"/>
          </rPr>
          <t xml:space="preserve">
Per FOD is a new Unit.  Contributions began in 2018</t>
        </r>
      </text>
    </comment>
    <comment ref="SYP19" authorId="0" shapeId="0" xr:uid="{F8FE35FB-A48F-4E76-BFAF-EFD162805D67}">
      <text>
        <r>
          <rPr>
            <b/>
            <sz val="9"/>
            <color indexed="81"/>
            <rFont val="Tahoma"/>
            <family val="2"/>
          </rPr>
          <t>Becky Dzingeleski:</t>
        </r>
        <r>
          <rPr>
            <sz val="9"/>
            <color indexed="81"/>
            <rFont val="Tahoma"/>
            <family val="2"/>
          </rPr>
          <t xml:space="preserve">
Per FOD is a new Unit.  Contributions began in 2018</t>
        </r>
      </text>
    </comment>
    <comment ref="SYT19" authorId="0" shapeId="0" xr:uid="{F0F605B4-5815-4075-A9AF-AA111ED6ADD1}">
      <text>
        <r>
          <rPr>
            <b/>
            <sz val="9"/>
            <color indexed="81"/>
            <rFont val="Tahoma"/>
            <family val="2"/>
          </rPr>
          <t>Becky Dzingeleski:</t>
        </r>
        <r>
          <rPr>
            <sz val="9"/>
            <color indexed="81"/>
            <rFont val="Tahoma"/>
            <family val="2"/>
          </rPr>
          <t xml:space="preserve">
Per FOD is a new Unit.  Contributions began in 2018</t>
        </r>
      </text>
    </comment>
    <comment ref="SYX19" authorId="0" shapeId="0" xr:uid="{8424EBB4-FD0B-4DBE-97B6-B1473B08A239}">
      <text>
        <r>
          <rPr>
            <b/>
            <sz val="9"/>
            <color indexed="81"/>
            <rFont val="Tahoma"/>
            <family val="2"/>
          </rPr>
          <t>Becky Dzingeleski:</t>
        </r>
        <r>
          <rPr>
            <sz val="9"/>
            <color indexed="81"/>
            <rFont val="Tahoma"/>
            <family val="2"/>
          </rPr>
          <t xml:space="preserve">
Per FOD is a new Unit.  Contributions began in 2018</t>
        </r>
      </text>
    </comment>
    <comment ref="SZB19" authorId="0" shapeId="0" xr:uid="{11B2B048-F8CF-4F89-B9CE-EFBFD67C0576}">
      <text>
        <r>
          <rPr>
            <b/>
            <sz val="9"/>
            <color indexed="81"/>
            <rFont val="Tahoma"/>
            <family val="2"/>
          </rPr>
          <t>Becky Dzingeleski:</t>
        </r>
        <r>
          <rPr>
            <sz val="9"/>
            <color indexed="81"/>
            <rFont val="Tahoma"/>
            <family val="2"/>
          </rPr>
          <t xml:space="preserve">
Per FOD is a new Unit.  Contributions began in 2018</t>
        </r>
      </text>
    </comment>
    <comment ref="SZF19" authorId="0" shapeId="0" xr:uid="{DF697ED1-1AE6-4542-ACCE-1E25E922C136}">
      <text>
        <r>
          <rPr>
            <b/>
            <sz val="9"/>
            <color indexed="81"/>
            <rFont val="Tahoma"/>
            <family val="2"/>
          </rPr>
          <t>Becky Dzingeleski:</t>
        </r>
        <r>
          <rPr>
            <sz val="9"/>
            <color indexed="81"/>
            <rFont val="Tahoma"/>
            <family val="2"/>
          </rPr>
          <t xml:space="preserve">
Per FOD is a new Unit.  Contributions began in 2018</t>
        </r>
      </text>
    </comment>
    <comment ref="SZJ19" authorId="0" shapeId="0" xr:uid="{C56B3980-F022-4A26-9F4D-196076F5A877}">
      <text>
        <r>
          <rPr>
            <b/>
            <sz val="9"/>
            <color indexed="81"/>
            <rFont val="Tahoma"/>
            <family val="2"/>
          </rPr>
          <t>Becky Dzingeleski:</t>
        </r>
        <r>
          <rPr>
            <sz val="9"/>
            <color indexed="81"/>
            <rFont val="Tahoma"/>
            <family val="2"/>
          </rPr>
          <t xml:space="preserve">
Per FOD is a new Unit.  Contributions began in 2018</t>
        </r>
      </text>
    </comment>
    <comment ref="SZN19" authorId="0" shapeId="0" xr:uid="{6A03CCF3-558E-4D0D-9292-FFA47A900B88}">
      <text>
        <r>
          <rPr>
            <b/>
            <sz val="9"/>
            <color indexed="81"/>
            <rFont val="Tahoma"/>
            <family val="2"/>
          </rPr>
          <t>Becky Dzingeleski:</t>
        </r>
        <r>
          <rPr>
            <sz val="9"/>
            <color indexed="81"/>
            <rFont val="Tahoma"/>
            <family val="2"/>
          </rPr>
          <t xml:space="preserve">
Per FOD is a new Unit.  Contributions began in 2018</t>
        </r>
      </text>
    </comment>
    <comment ref="SZR19" authorId="0" shapeId="0" xr:uid="{C7CD20FA-415B-4667-BA96-E3560D34C87C}">
      <text>
        <r>
          <rPr>
            <b/>
            <sz val="9"/>
            <color indexed="81"/>
            <rFont val="Tahoma"/>
            <family val="2"/>
          </rPr>
          <t>Becky Dzingeleski:</t>
        </r>
        <r>
          <rPr>
            <sz val="9"/>
            <color indexed="81"/>
            <rFont val="Tahoma"/>
            <family val="2"/>
          </rPr>
          <t xml:space="preserve">
Per FOD is a new Unit.  Contributions began in 2018</t>
        </r>
      </text>
    </comment>
    <comment ref="SZV19" authorId="0" shapeId="0" xr:uid="{14F2F901-4249-442E-9DED-587B7760F281}">
      <text>
        <r>
          <rPr>
            <b/>
            <sz val="9"/>
            <color indexed="81"/>
            <rFont val="Tahoma"/>
            <family val="2"/>
          </rPr>
          <t>Becky Dzingeleski:</t>
        </r>
        <r>
          <rPr>
            <sz val="9"/>
            <color indexed="81"/>
            <rFont val="Tahoma"/>
            <family val="2"/>
          </rPr>
          <t xml:space="preserve">
Per FOD is a new Unit.  Contributions began in 2018</t>
        </r>
      </text>
    </comment>
    <comment ref="SZZ19" authorId="0" shapeId="0" xr:uid="{CB75BAFE-85D3-4CED-BF20-F184B14ACDC8}">
      <text>
        <r>
          <rPr>
            <b/>
            <sz val="9"/>
            <color indexed="81"/>
            <rFont val="Tahoma"/>
            <family val="2"/>
          </rPr>
          <t>Becky Dzingeleski:</t>
        </r>
        <r>
          <rPr>
            <sz val="9"/>
            <color indexed="81"/>
            <rFont val="Tahoma"/>
            <family val="2"/>
          </rPr>
          <t xml:space="preserve">
Per FOD is a new Unit.  Contributions began in 2018</t>
        </r>
      </text>
    </comment>
    <comment ref="TAD19" authorId="0" shapeId="0" xr:uid="{CC6AC9B2-6F43-49D3-BC38-7A5CFFAC076A}">
      <text>
        <r>
          <rPr>
            <b/>
            <sz val="9"/>
            <color indexed="81"/>
            <rFont val="Tahoma"/>
            <family val="2"/>
          </rPr>
          <t>Becky Dzingeleski:</t>
        </r>
        <r>
          <rPr>
            <sz val="9"/>
            <color indexed="81"/>
            <rFont val="Tahoma"/>
            <family val="2"/>
          </rPr>
          <t xml:space="preserve">
Per FOD is a new Unit.  Contributions began in 2018</t>
        </r>
      </text>
    </comment>
    <comment ref="TAH19" authorId="0" shapeId="0" xr:uid="{F94A7873-0081-444D-82DA-8D200A23F097}">
      <text>
        <r>
          <rPr>
            <b/>
            <sz val="9"/>
            <color indexed="81"/>
            <rFont val="Tahoma"/>
            <family val="2"/>
          </rPr>
          <t>Becky Dzingeleski:</t>
        </r>
        <r>
          <rPr>
            <sz val="9"/>
            <color indexed="81"/>
            <rFont val="Tahoma"/>
            <family val="2"/>
          </rPr>
          <t xml:space="preserve">
Per FOD is a new Unit.  Contributions began in 2018</t>
        </r>
      </text>
    </comment>
    <comment ref="TAL19" authorId="0" shapeId="0" xr:uid="{4BCF9369-F348-4BAE-A4FA-E1C23893BD0A}">
      <text>
        <r>
          <rPr>
            <b/>
            <sz val="9"/>
            <color indexed="81"/>
            <rFont val="Tahoma"/>
            <family val="2"/>
          </rPr>
          <t>Becky Dzingeleski:</t>
        </r>
        <r>
          <rPr>
            <sz val="9"/>
            <color indexed="81"/>
            <rFont val="Tahoma"/>
            <family val="2"/>
          </rPr>
          <t xml:space="preserve">
Per FOD is a new Unit.  Contributions began in 2018</t>
        </r>
      </text>
    </comment>
    <comment ref="TAP19" authorId="0" shapeId="0" xr:uid="{1068EC32-5640-4D0D-8991-0F67CC55C24C}">
      <text>
        <r>
          <rPr>
            <b/>
            <sz val="9"/>
            <color indexed="81"/>
            <rFont val="Tahoma"/>
            <family val="2"/>
          </rPr>
          <t>Becky Dzingeleski:</t>
        </r>
        <r>
          <rPr>
            <sz val="9"/>
            <color indexed="81"/>
            <rFont val="Tahoma"/>
            <family val="2"/>
          </rPr>
          <t xml:space="preserve">
Per FOD is a new Unit.  Contributions began in 2018</t>
        </r>
      </text>
    </comment>
    <comment ref="TAT19" authorId="0" shapeId="0" xr:uid="{85F62D65-A6BE-49E2-923A-B5E418118229}">
      <text>
        <r>
          <rPr>
            <b/>
            <sz val="9"/>
            <color indexed="81"/>
            <rFont val="Tahoma"/>
            <family val="2"/>
          </rPr>
          <t>Becky Dzingeleski:</t>
        </r>
        <r>
          <rPr>
            <sz val="9"/>
            <color indexed="81"/>
            <rFont val="Tahoma"/>
            <family val="2"/>
          </rPr>
          <t xml:space="preserve">
Per FOD is a new Unit.  Contributions began in 2018</t>
        </r>
      </text>
    </comment>
    <comment ref="TAX19" authorId="0" shapeId="0" xr:uid="{86308F35-1E59-42B6-A7ED-50E41D8411EE}">
      <text>
        <r>
          <rPr>
            <b/>
            <sz val="9"/>
            <color indexed="81"/>
            <rFont val="Tahoma"/>
            <family val="2"/>
          </rPr>
          <t>Becky Dzingeleski:</t>
        </r>
        <r>
          <rPr>
            <sz val="9"/>
            <color indexed="81"/>
            <rFont val="Tahoma"/>
            <family val="2"/>
          </rPr>
          <t xml:space="preserve">
Per FOD is a new Unit.  Contributions began in 2018</t>
        </r>
      </text>
    </comment>
    <comment ref="TBB19" authorId="0" shapeId="0" xr:uid="{C1FE94AF-F1E5-43D1-9269-0006E3848DF6}">
      <text>
        <r>
          <rPr>
            <b/>
            <sz val="9"/>
            <color indexed="81"/>
            <rFont val="Tahoma"/>
            <family val="2"/>
          </rPr>
          <t>Becky Dzingeleski:</t>
        </r>
        <r>
          <rPr>
            <sz val="9"/>
            <color indexed="81"/>
            <rFont val="Tahoma"/>
            <family val="2"/>
          </rPr>
          <t xml:space="preserve">
Per FOD is a new Unit.  Contributions began in 2018</t>
        </r>
      </text>
    </comment>
    <comment ref="TBF19" authorId="0" shapeId="0" xr:uid="{069A0709-E9EF-4058-8098-5942F4E1A3FE}">
      <text>
        <r>
          <rPr>
            <b/>
            <sz val="9"/>
            <color indexed="81"/>
            <rFont val="Tahoma"/>
            <family val="2"/>
          </rPr>
          <t>Becky Dzingeleski:</t>
        </r>
        <r>
          <rPr>
            <sz val="9"/>
            <color indexed="81"/>
            <rFont val="Tahoma"/>
            <family val="2"/>
          </rPr>
          <t xml:space="preserve">
Per FOD is a new Unit.  Contributions began in 2018</t>
        </r>
      </text>
    </comment>
    <comment ref="TBJ19" authorId="0" shapeId="0" xr:uid="{637BFE5C-9264-4D81-B348-10E2E5CC9B77}">
      <text>
        <r>
          <rPr>
            <b/>
            <sz val="9"/>
            <color indexed="81"/>
            <rFont val="Tahoma"/>
            <family val="2"/>
          </rPr>
          <t>Becky Dzingeleski:</t>
        </r>
        <r>
          <rPr>
            <sz val="9"/>
            <color indexed="81"/>
            <rFont val="Tahoma"/>
            <family val="2"/>
          </rPr>
          <t xml:space="preserve">
Per FOD is a new Unit.  Contributions began in 2018</t>
        </r>
      </text>
    </comment>
    <comment ref="TBN19" authorId="0" shapeId="0" xr:uid="{0CA927B6-9BE7-49C4-9FCB-0471136410DC}">
      <text>
        <r>
          <rPr>
            <b/>
            <sz val="9"/>
            <color indexed="81"/>
            <rFont val="Tahoma"/>
            <family val="2"/>
          </rPr>
          <t>Becky Dzingeleski:</t>
        </r>
        <r>
          <rPr>
            <sz val="9"/>
            <color indexed="81"/>
            <rFont val="Tahoma"/>
            <family val="2"/>
          </rPr>
          <t xml:space="preserve">
Per FOD is a new Unit.  Contributions began in 2018</t>
        </r>
      </text>
    </comment>
    <comment ref="TBR19" authorId="0" shapeId="0" xr:uid="{7EC19D8F-6025-4A0D-B59A-188880475DEE}">
      <text>
        <r>
          <rPr>
            <b/>
            <sz val="9"/>
            <color indexed="81"/>
            <rFont val="Tahoma"/>
            <family val="2"/>
          </rPr>
          <t>Becky Dzingeleski:</t>
        </r>
        <r>
          <rPr>
            <sz val="9"/>
            <color indexed="81"/>
            <rFont val="Tahoma"/>
            <family val="2"/>
          </rPr>
          <t xml:space="preserve">
Per FOD is a new Unit.  Contributions began in 2018</t>
        </r>
      </text>
    </comment>
    <comment ref="TBV19" authorId="0" shapeId="0" xr:uid="{E0802599-BFFD-4DB6-9721-82519F3620E8}">
      <text>
        <r>
          <rPr>
            <b/>
            <sz val="9"/>
            <color indexed="81"/>
            <rFont val="Tahoma"/>
            <family val="2"/>
          </rPr>
          <t>Becky Dzingeleski:</t>
        </r>
        <r>
          <rPr>
            <sz val="9"/>
            <color indexed="81"/>
            <rFont val="Tahoma"/>
            <family val="2"/>
          </rPr>
          <t xml:space="preserve">
Per FOD is a new Unit.  Contributions began in 2018</t>
        </r>
      </text>
    </comment>
    <comment ref="TBZ19" authorId="0" shapeId="0" xr:uid="{4EF0E71A-641F-4C95-9812-C91EA22D59D6}">
      <text>
        <r>
          <rPr>
            <b/>
            <sz val="9"/>
            <color indexed="81"/>
            <rFont val="Tahoma"/>
            <family val="2"/>
          </rPr>
          <t>Becky Dzingeleski:</t>
        </r>
        <r>
          <rPr>
            <sz val="9"/>
            <color indexed="81"/>
            <rFont val="Tahoma"/>
            <family val="2"/>
          </rPr>
          <t xml:space="preserve">
Per FOD is a new Unit.  Contributions began in 2018</t>
        </r>
      </text>
    </comment>
    <comment ref="TCD19" authorId="0" shapeId="0" xr:uid="{82BDF67B-9F55-4689-9381-804F7DEABDF7}">
      <text>
        <r>
          <rPr>
            <b/>
            <sz val="9"/>
            <color indexed="81"/>
            <rFont val="Tahoma"/>
            <family val="2"/>
          </rPr>
          <t>Becky Dzingeleski:</t>
        </r>
        <r>
          <rPr>
            <sz val="9"/>
            <color indexed="81"/>
            <rFont val="Tahoma"/>
            <family val="2"/>
          </rPr>
          <t xml:space="preserve">
Per FOD is a new Unit.  Contributions began in 2018</t>
        </r>
      </text>
    </comment>
    <comment ref="TCH19" authorId="0" shapeId="0" xr:uid="{945401C3-813E-4570-B808-93ABBCAD26E3}">
      <text>
        <r>
          <rPr>
            <b/>
            <sz val="9"/>
            <color indexed="81"/>
            <rFont val="Tahoma"/>
            <family val="2"/>
          </rPr>
          <t>Becky Dzingeleski:</t>
        </r>
        <r>
          <rPr>
            <sz val="9"/>
            <color indexed="81"/>
            <rFont val="Tahoma"/>
            <family val="2"/>
          </rPr>
          <t xml:space="preserve">
Per FOD is a new Unit.  Contributions began in 2018</t>
        </r>
      </text>
    </comment>
    <comment ref="TCL19" authorId="0" shapeId="0" xr:uid="{C3324978-B8B5-406E-8257-08C17D2D9F23}">
      <text>
        <r>
          <rPr>
            <b/>
            <sz val="9"/>
            <color indexed="81"/>
            <rFont val="Tahoma"/>
            <family val="2"/>
          </rPr>
          <t>Becky Dzingeleski:</t>
        </r>
        <r>
          <rPr>
            <sz val="9"/>
            <color indexed="81"/>
            <rFont val="Tahoma"/>
            <family val="2"/>
          </rPr>
          <t xml:space="preserve">
Per FOD is a new Unit.  Contributions began in 2018</t>
        </r>
      </text>
    </comment>
    <comment ref="TCP19" authorId="0" shapeId="0" xr:uid="{19602626-6A8C-408C-9E8A-A58F10F3E758}">
      <text>
        <r>
          <rPr>
            <b/>
            <sz val="9"/>
            <color indexed="81"/>
            <rFont val="Tahoma"/>
            <family val="2"/>
          </rPr>
          <t>Becky Dzingeleski:</t>
        </r>
        <r>
          <rPr>
            <sz val="9"/>
            <color indexed="81"/>
            <rFont val="Tahoma"/>
            <family val="2"/>
          </rPr>
          <t xml:space="preserve">
Per FOD is a new Unit.  Contributions began in 2018</t>
        </r>
      </text>
    </comment>
    <comment ref="TCT19" authorId="0" shapeId="0" xr:uid="{2CBF42C7-74CB-4CF9-9CDC-33F4DB466345}">
      <text>
        <r>
          <rPr>
            <b/>
            <sz val="9"/>
            <color indexed="81"/>
            <rFont val="Tahoma"/>
            <family val="2"/>
          </rPr>
          <t>Becky Dzingeleski:</t>
        </r>
        <r>
          <rPr>
            <sz val="9"/>
            <color indexed="81"/>
            <rFont val="Tahoma"/>
            <family val="2"/>
          </rPr>
          <t xml:space="preserve">
Per FOD is a new Unit.  Contributions began in 2018</t>
        </r>
      </text>
    </comment>
    <comment ref="TCX19" authorId="0" shapeId="0" xr:uid="{E47E238A-1BF8-4994-98EB-F8668422206C}">
      <text>
        <r>
          <rPr>
            <b/>
            <sz val="9"/>
            <color indexed="81"/>
            <rFont val="Tahoma"/>
            <family val="2"/>
          </rPr>
          <t>Becky Dzingeleski:</t>
        </r>
        <r>
          <rPr>
            <sz val="9"/>
            <color indexed="81"/>
            <rFont val="Tahoma"/>
            <family val="2"/>
          </rPr>
          <t xml:space="preserve">
Per FOD is a new Unit.  Contributions began in 2018</t>
        </r>
      </text>
    </comment>
    <comment ref="TDB19" authorId="0" shapeId="0" xr:uid="{AC976CB1-B052-4EC2-B022-C53BB5B2409C}">
      <text>
        <r>
          <rPr>
            <b/>
            <sz val="9"/>
            <color indexed="81"/>
            <rFont val="Tahoma"/>
            <family val="2"/>
          </rPr>
          <t>Becky Dzingeleski:</t>
        </r>
        <r>
          <rPr>
            <sz val="9"/>
            <color indexed="81"/>
            <rFont val="Tahoma"/>
            <family val="2"/>
          </rPr>
          <t xml:space="preserve">
Per FOD is a new Unit.  Contributions began in 2018</t>
        </r>
      </text>
    </comment>
    <comment ref="TDF19" authorId="0" shapeId="0" xr:uid="{2F1FF97A-50F0-45FD-8EE8-2D4367BEAEB7}">
      <text>
        <r>
          <rPr>
            <b/>
            <sz val="9"/>
            <color indexed="81"/>
            <rFont val="Tahoma"/>
            <family val="2"/>
          </rPr>
          <t>Becky Dzingeleski:</t>
        </r>
        <r>
          <rPr>
            <sz val="9"/>
            <color indexed="81"/>
            <rFont val="Tahoma"/>
            <family val="2"/>
          </rPr>
          <t xml:space="preserve">
Per FOD is a new Unit.  Contributions began in 2018</t>
        </r>
      </text>
    </comment>
    <comment ref="TDJ19" authorId="0" shapeId="0" xr:uid="{A23FEFE1-190D-403D-85D5-AAC4D00AD89B}">
      <text>
        <r>
          <rPr>
            <b/>
            <sz val="9"/>
            <color indexed="81"/>
            <rFont val="Tahoma"/>
            <family val="2"/>
          </rPr>
          <t>Becky Dzingeleski:</t>
        </r>
        <r>
          <rPr>
            <sz val="9"/>
            <color indexed="81"/>
            <rFont val="Tahoma"/>
            <family val="2"/>
          </rPr>
          <t xml:space="preserve">
Per FOD is a new Unit.  Contributions began in 2018</t>
        </r>
      </text>
    </comment>
    <comment ref="TDN19" authorId="0" shapeId="0" xr:uid="{7A6B4AA1-5B19-4174-9A1E-9644BF7B4BF4}">
      <text>
        <r>
          <rPr>
            <b/>
            <sz val="9"/>
            <color indexed="81"/>
            <rFont val="Tahoma"/>
            <family val="2"/>
          </rPr>
          <t>Becky Dzingeleski:</t>
        </r>
        <r>
          <rPr>
            <sz val="9"/>
            <color indexed="81"/>
            <rFont val="Tahoma"/>
            <family val="2"/>
          </rPr>
          <t xml:space="preserve">
Per FOD is a new Unit.  Contributions began in 2018</t>
        </r>
      </text>
    </comment>
    <comment ref="TDR19" authorId="0" shapeId="0" xr:uid="{04D3B61D-ECDD-4964-AABD-F13975594FF7}">
      <text>
        <r>
          <rPr>
            <b/>
            <sz val="9"/>
            <color indexed="81"/>
            <rFont val="Tahoma"/>
            <family val="2"/>
          </rPr>
          <t>Becky Dzingeleski:</t>
        </r>
        <r>
          <rPr>
            <sz val="9"/>
            <color indexed="81"/>
            <rFont val="Tahoma"/>
            <family val="2"/>
          </rPr>
          <t xml:space="preserve">
Per FOD is a new Unit.  Contributions began in 2018</t>
        </r>
      </text>
    </comment>
    <comment ref="TDV19" authorId="0" shapeId="0" xr:uid="{A23B9F99-2025-449F-8EC7-C6E1DE8E84DC}">
      <text>
        <r>
          <rPr>
            <b/>
            <sz val="9"/>
            <color indexed="81"/>
            <rFont val="Tahoma"/>
            <family val="2"/>
          </rPr>
          <t>Becky Dzingeleski:</t>
        </r>
        <r>
          <rPr>
            <sz val="9"/>
            <color indexed="81"/>
            <rFont val="Tahoma"/>
            <family val="2"/>
          </rPr>
          <t xml:space="preserve">
Per FOD is a new Unit.  Contributions began in 2018</t>
        </r>
      </text>
    </comment>
    <comment ref="TDZ19" authorId="0" shapeId="0" xr:uid="{60E588F2-90CC-47D5-96F6-1FB9AB5C94B6}">
      <text>
        <r>
          <rPr>
            <b/>
            <sz val="9"/>
            <color indexed="81"/>
            <rFont val="Tahoma"/>
            <family val="2"/>
          </rPr>
          <t>Becky Dzingeleski:</t>
        </r>
        <r>
          <rPr>
            <sz val="9"/>
            <color indexed="81"/>
            <rFont val="Tahoma"/>
            <family val="2"/>
          </rPr>
          <t xml:space="preserve">
Per FOD is a new Unit.  Contributions began in 2018</t>
        </r>
      </text>
    </comment>
    <comment ref="TED19" authorId="0" shapeId="0" xr:uid="{8129CD18-9157-45CB-A475-2A6906306092}">
      <text>
        <r>
          <rPr>
            <b/>
            <sz val="9"/>
            <color indexed="81"/>
            <rFont val="Tahoma"/>
            <family val="2"/>
          </rPr>
          <t>Becky Dzingeleski:</t>
        </r>
        <r>
          <rPr>
            <sz val="9"/>
            <color indexed="81"/>
            <rFont val="Tahoma"/>
            <family val="2"/>
          </rPr>
          <t xml:space="preserve">
Per FOD is a new Unit.  Contributions began in 2018</t>
        </r>
      </text>
    </comment>
    <comment ref="TEH19" authorId="0" shapeId="0" xr:uid="{0B781F20-9C67-409B-81FA-C42298A229D1}">
      <text>
        <r>
          <rPr>
            <b/>
            <sz val="9"/>
            <color indexed="81"/>
            <rFont val="Tahoma"/>
            <family val="2"/>
          </rPr>
          <t>Becky Dzingeleski:</t>
        </r>
        <r>
          <rPr>
            <sz val="9"/>
            <color indexed="81"/>
            <rFont val="Tahoma"/>
            <family val="2"/>
          </rPr>
          <t xml:space="preserve">
Per FOD is a new Unit.  Contributions began in 2018</t>
        </r>
      </text>
    </comment>
    <comment ref="TEL19" authorId="0" shapeId="0" xr:uid="{D80DA31F-1E29-4318-BA12-99E28EE80CF0}">
      <text>
        <r>
          <rPr>
            <b/>
            <sz val="9"/>
            <color indexed="81"/>
            <rFont val="Tahoma"/>
            <family val="2"/>
          </rPr>
          <t>Becky Dzingeleski:</t>
        </r>
        <r>
          <rPr>
            <sz val="9"/>
            <color indexed="81"/>
            <rFont val="Tahoma"/>
            <family val="2"/>
          </rPr>
          <t xml:space="preserve">
Per FOD is a new Unit.  Contributions began in 2018</t>
        </r>
      </text>
    </comment>
    <comment ref="TEP19" authorId="0" shapeId="0" xr:uid="{541A4B04-5C5C-4177-BCD1-03B17658A0B2}">
      <text>
        <r>
          <rPr>
            <b/>
            <sz val="9"/>
            <color indexed="81"/>
            <rFont val="Tahoma"/>
            <family val="2"/>
          </rPr>
          <t>Becky Dzingeleski:</t>
        </r>
        <r>
          <rPr>
            <sz val="9"/>
            <color indexed="81"/>
            <rFont val="Tahoma"/>
            <family val="2"/>
          </rPr>
          <t xml:space="preserve">
Per FOD is a new Unit.  Contributions began in 2018</t>
        </r>
      </text>
    </comment>
    <comment ref="TET19" authorId="0" shapeId="0" xr:uid="{30826D3C-33C3-42DA-9656-6DA9582F70FA}">
      <text>
        <r>
          <rPr>
            <b/>
            <sz val="9"/>
            <color indexed="81"/>
            <rFont val="Tahoma"/>
            <family val="2"/>
          </rPr>
          <t>Becky Dzingeleski:</t>
        </r>
        <r>
          <rPr>
            <sz val="9"/>
            <color indexed="81"/>
            <rFont val="Tahoma"/>
            <family val="2"/>
          </rPr>
          <t xml:space="preserve">
Per FOD is a new Unit.  Contributions began in 2018</t>
        </r>
      </text>
    </comment>
    <comment ref="TEX19" authorId="0" shapeId="0" xr:uid="{97930EE0-74AA-40EF-BDC6-3D7F0CF71A71}">
      <text>
        <r>
          <rPr>
            <b/>
            <sz val="9"/>
            <color indexed="81"/>
            <rFont val="Tahoma"/>
            <family val="2"/>
          </rPr>
          <t>Becky Dzingeleski:</t>
        </r>
        <r>
          <rPr>
            <sz val="9"/>
            <color indexed="81"/>
            <rFont val="Tahoma"/>
            <family val="2"/>
          </rPr>
          <t xml:space="preserve">
Per FOD is a new Unit.  Contributions began in 2018</t>
        </r>
      </text>
    </comment>
    <comment ref="TFB19" authorId="0" shapeId="0" xr:uid="{137D08F2-A992-41A5-9FF7-53B3D12CE39F}">
      <text>
        <r>
          <rPr>
            <b/>
            <sz val="9"/>
            <color indexed="81"/>
            <rFont val="Tahoma"/>
            <family val="2"/>
          </rPr>
          <t>Becky Dzingeleski:</t>
        </r>
        <r>
          <rPr>
            <sz val="9"/>
            <color indexed="81"/>
            <rFont val="Tahoma"/>
            <family val="2"/>
          </rPr>
          <t xml:space="preserve">
Per FOD is a new Unit.  Contributions began in 2018</t>
        </r>
      </text>
    </comment>
    <comment ref="TFF19" authorId="0" shapeId="0" xr:uid="{7E64010F-2D18-4357-BB80-96A35AE8D234}">
      <text>
        <r>
          <rPr>
            <b/>
            <sz val="9"/>
            <color indexed="81"/>
            <rFont val="Tahoma"/>
            <family val="2"/>
          </rPr>
          <t>Becky Dzingeleski:</t>
        </r>
        <r>
          <rPr>
            <sz val="9"/>
            <color indexed="81"/>
            <rFont val="Tahoma"/>
            <family val="2"/>
          </rPr>
          <t xml:space="preserve">
Per FOD is a new Unit.  Contributions began in 2018</t>
        </r>
      </text>
    </comment>
    <comment ref="TFJ19" authorId="0" shapeId="0" xr:uid="{7FA601CF-AA4B-43BA-A96C-9420607F1B81}">
      <text>
        <r>
          <rPr>
            <b/>
            <sz val="9"/>
            <color indexed="81"/>
            <rFont val="Tahoma"/>
            <family val="2"/>
          </rPr>
          <t>Becky Dzingeleski:</t>
        </r>
        <r>
          <rPr>
            <sz val="9"/>
            <color indexed="81"/>
            <rFont val="Tahoma"/>
            <family val="2"/>
          </rPr>
          <t xml:space="preserve">
Per FOD is a new Unit.  Contributions began in 2018</t>
        </r>
      </text>
    </comment>
    <comment ref="TFN19" authorId="0" shapeId="0" xr:uid="{B1283A7C-6CD1-4CFD-91FC-6781E29DF6D8}">
      <text>
        <r>
          <rPr>
            <b/>
            <sz val="9"/>
            <color indexed="81"/>
            <rFont val="Tahoma"/>
            <family val="2"/>
          </rPr>
          <t>Becky Dzingeleski:</t>
        </r>
        <r>
          <rPr>
            <sz val="9"/>
            <color indexed="81"/>
            <rFont val="Tahoma"/>
            <family val="2"/>
          </rPr>
          <t xml:space="preserve">
Per FOD is a new Unit.  Contributions began in 2018</t>
        </r>
      </text>
    </comment>
    <comment ref="TFR19" authorId="0" shapeId="0" xr:uid="{3ABD4FEE-5F8B-4234-B820-062593B62B4C}">
      <text>
        <r>
          <rPr>
            <b/>
            <sz val="9"/>
            <color indexed="81"/>
            <rFont val="Tahoma"/>
            <family val="2"/>
          </rPr>
          <t>Becky Dzingeleski:</t>
        </r>
        <r>
          <rPr>
            <sz val="9"/>
            <color indexed="81"/>
            <rFont val="Tahoma"/>
            <family val="2"/>
          </rPr>
          <t xml:space="preserve">
Per FOD is a new Unit.  Contributions began in 2018</t>
        </r>
      </text>
    </comment>
    <comment ref="TFV19" authorId="0" shapeId="0" xr:uid="{0291CE2B-5D58-4755-A193-C1555D0C1CC2}">
      <text>
        <r>
          <rPr>
            <b/>
            <sz val="9"/>
            <color indexed="81"/>
            <rFont val="Tahoma"/>
            <family val="2"/>
          </rPr>
          <t>Becky Dzingeleski:</t>
        </r>
        <r>
          <rPr>
            <sz val="9"/>
            <color indexed="81"/>
            <rFont val="Tahoma"/>
            <family val="2"/>
          </rPr>
          <t xml:space="preserve">
Per FOD is a new Unit.  Contributions began in 2018</t>
        </r>
      </text>
    </comment>
    <comment ref="TFZ19" authorId="0" shapeId="0" xr:uid="{B578AE63-41F7-4202-87CE-B2D8EA5E756D}">
      <text>
        <r>
          <rPr>
            <b/>
            <sz val="9"/>
            <color indexed="81"/>
            <rFont val="Tahoma"/>
            <family val="2"/>
          </rPr>
          <t>Becky Dzingeleski:</t>
        </r>
        <r>
          <rPr>
            <sz val="9"/>
            <color indexed="81"/>
            <rFont val="Tahoma"/>
            <family val="2"/>
          </rPr>
          <t xml:space="preserve">
Per FOD is a new Unit.  Contributions began in 2018</t>
        </r>
      </text>
    </comment>
    <comment ref="TGD19" authorId="0" shapeId="0" xr:uid="{3D37B2FE-67A9-4572-A760-56A4A464432A}">
      <text>
        <r>
          <rPr>
            <b/>
            <sz val="9"/>
            <color indexed="81"/>
            <rFont val="Tahoma"/>
            <family val="2"/>
          </rPr>
          <t>Becky Dzingeleski:</t>
        </r>
        <r>
          <rPr>
            <sz val="9"/>
            <color indexed="81"/>
            <rFont val="Tahoma"/>
            <family val="2"/>
          </rPr>
          <t xml:space="preserve">
Per FOD is a new Unit.  Contributions began in 2018</t>
        </r>
      </text>
    </comment>
    <comment ref="TGH19" authorId="0" shapeId="0" xr:uid="{3BA9E08C-88CC-470D-98FB-C15CDCD35C68}">
      <text>
        <r>
          <rPr>
            <b/>
            <sz val="9"/>
            <color indexed="81"/>
            <rFont val="Tahoma"/>
            <family val="2"/>
          </rPr>
          <t>Becky Dzingeleski:</t>
        </r>
        <r>
          <rPr>
            <sz val="9"/>
            <color indexed="81"/>
            <rFont val="Tahoma"/>
            <family val="2"/>
          </rPr>
          <t xml:space="preserve">
Per FOD is a new Unit.  Contributions began in 2018</t>
        </r>
      </text>
    </comment>
    <comment ref="TGL19" authorId="0" shapeId="0" xr:uid="{BD064E29-73CA-4C43-B607-8D00F411AE30}">
      <text>
        <r>
          <rPr>
            <b/>
            <sz val="9"/>
            <color indexed="81"/>
            <rFont val="Tahoma"/>
            <family val="2"/>
          </rPr>
          <t>Becky Dzingeleski:</t>
        </r>
        <r>
          <rPr>
            <sz val="9"/>
            <color indexed="81"/>
            <rFont val="Tahoma"/>
            <family val="2"/>
          </rPr>
          <t xml:space="preserve">
Per FOD is a new Unit.  Contributions began in 2018</t>
        </r>
      </text>
    </comment>
    <comment ref="TGP19" authorId="0" shapeId="0" xr:uid="{8793EC5C-852E-4FBF-8817-0498065EA511}">
      <text>
        <r>
          <rPr>
            <b/>
            <sz val="9"/>
            <color indexed="81"/>
            <rFont val="Tahoma"/>
            <family val="2"/>
          </rPr>
          <t>Becky Dzingeleski:</t>
        </r>
        <r>
          <rPr>
            <sz val="9"/>
            <color indexed="81"/>
            <rFont val="Tahoma"/>
            <family val="2"/>
          </rPr>
          <t xml:space="preserve">
Per FOD is a new Unit.  Contributions began in 2018</t>
        </r>
      </text>
    </comment>
    <comment ref="TGT19" authorId="0" shapeId="0" xr:uid="{6BBDE252-AC1D-4E4A-9608-AB8957F2007A}">
      <text>
        <r>
          <rPr>
            <b/>
            <sz val="9"/>
            <color indexed="81"/>
            <rFont val="Tahoma"/>
            <family val="2"/>
          </rPr>
          <t>Becky Dzingeleski:</t>
        </r>
        <r>
          <rPr>
            <sz val="9"/>
            <color indexed="81"/>
            <rFont val="Tahoma"/>
            <family val="2"/>
          </rPr>
          <t xml:space="preserve">
Per FOD is a new Unit.  Contributions began in 2018</t>
        </r>
      </text>
    </comment>
    <comment ref="TGX19" authorId="0" shapeId="0" xr:uid="{5CCA906B-7B96-4BF4-834C-B0DDACBFE8C7}">
      <text>
        <r>
          <rPr>
            <b/>
            <sz val="9"/>
            <color indexed="81"/>
            <rFont val="Tahoma"/>
            <family val="2"/>
          </rPr>
          <t>Becky Dzingeleski:</t>
        </r>
        <r>
          <rPr>
            <sz val="9"/>
            <color indexed="81"/>
            <rFont val="Tahoma"/>
            <family val="2"/>
          </rPr>
          <t xml:space="preserve">
Per FOD is a new Unit.  Contributions began in 2018</t>
        </r>
      </text>
    </comment>
    <comment ref="THB19" authorId="0" shapeId="0" xr:uid="{9DFA17EE-BCD4-4514-8570-FFB7847C265C}">
      <text>
        <r>
          <rPr>
            <b/>
            <sz val="9"/>
            <color indexed="81"/>
            <rFont val="Tahoma"/>
            <family val="2"/>
          </rPr>
          <t>Becky Dzingeleski:</t>
        </r>
        <r>
          <rPr>
            <sz val="9"/>
            <color indexed="81"/>
            <rFont val="Tahoma"/>
            <family val="2"/>
          </rPr>
          <t xml:space="preserve">
Per FOD is a new Unit.  Contributions began in 2018</t>
        </r>
      </text>
    </comment>
    <comment ref="THF19" authorId="0" shapeId="0" xr:uid="{49635B35-05EF-40CC-AF36-5F4695F6A6B6}">
      <text>
        <r>
          <rPr>
            <b/>
            <sz val="9"/>
            <color indexed="81"/>
            <rFont val="Tahoma"/>
            <family val="2"/>
          </rPr>
          <t>Becky Dzingeleski:</t>
        </r>
        <r>
          <rPr>
            <sz val="9"/>
            <color indexed="81"/>
            <rFont val="Tahoma"/>
            <family val="2"/>
          </rPr>
          <t xml:space="preserve">
Per FOD is a new Unit.  Contributions began in 2018</t>
        </r>
      </text>
    </comment>
    <comment ref="THJ19" authorId="0" shapeId="0" xr:uid="{4537FF23-7691-426F-A965-2673938F8E37}">
      <text>
        <r>
          <rPr>
            <b/>
            <sz val="9"/>
            <color indexed="81"/>
            <rFont val="Tahoma"/>
            <family val="2"/>
          </rPr>
          <t>Becky Dzingeleski:</t>
        </r>
        <r>
          <rPr>
            <sz val="9"/>
            <color indexed="81"/>
            <rFont val="Tahoma"/>
            <family val="2"/>
          </rPr>
          <t xml:space="preserve">
Per FOD is a new Unit.  Contributions began in 2018</t>
        </r>
      </text>
    </comment>
    <comment ref="THN19" authorId="0" shapeId="0" xr:uid="{FD57D9BE-6448-4A3F-B4CE-0FBFC1598133}">
      <text>
        <r>
          <rPr>
            <b/>
            <sz val="9"/>
            <color indexed="81"/>
            <rFont val="Tahoma"/>
            <family val="2"/>
          </rPr>
          <t>Becky Dzingeleski:</t>
        </r>
        <r>
          <rPr>
            <sz val="9"/>
            <color indexed="81"/>
            <rFont val="Tahoma"/>
            <family val="2"/>
          </rPr>
          <t xml:space="preserve">
Per FOD is a new Unit.  Contributions began in 2018</t>
        </r>
      </text>
    </comment>
    <comment ref="THR19" authorId="0" shapeId="0" xr:uid="{63046B0B-8A1D-4861-8672-6BB4CCE19DCF}">
      <text>
        <r>
          <rPr>
            <b/>
            <sz val="9"/>
            <color indexed="81"/>
            <rFont val="Tahoma"/>
            <family val="2"/>
          </rPr>
          <t>Becky Dzingeleski:</t>
        </r>
        <r>
          <rPr>
            <sz val="9"/>
            <color indexed="81"/>
            <rFont val="Tahoma"/>
            <family val="2"/>
          </rPr>
          <t xml:space="preserve">
Per FOD is a new Unit.  Contributions began in 2018</t>
        </r>
      </text>
    </comment>
    <comment ref="THV19" authorId="0" shapeId="0" xr:uid="{B371A654-C32E-4224-95FB-12C123EBCD5B}">
      <text>
        <r>
          <rPr>
            <b/>
            <sz val="9"/>
            <color indexed="81"/>
            <rFont val="Tahoma"/>
            <family val="2"/>
          </rPr>
          <t>Becky Dzingeleski:</t>
        </r>
        <r>
          <rPr>
            <sz val="9"/>
            <color indexed="81"/>
            <rFont val="Tahoma"/>
            <family val="2"/>
          </rPr>
          <t xml:space="preserve">
Per FOD is a new Unit.  Contributions began in 2018</t>
        </r>
      </text>
    </comment>
    <comment ref="THZ19" authorId="0" shapeId="0" xr:uid="{D30B199A-3ED2-4CAA-853B-B6130B4B3EBC}">
      <text>
        <r>
          <rPr>
            <b/>
            <sz val="9"/>
            <color indexed="81"/>
            <rFont val="Tahoma"/>
            <family val="2"/>
          </rPr>
          <t>Becky Dzingeleski:</t>
        </r>
        <r>
          <rPr>
            <sz val="9"/>
            <color indexed="81"/>
            <rFont val="Tahoma"/>
            <family val="2"/>
          </rPr>
          <t xml:space="preserve">
Per FOD is a new Unit.  Contributions began in 2018</t>
        </r>
      </text>
    </comment>
    <comment ref="TID19" authorId="0" shapeId="0" xr:uid="{9A14F6F5-FF52-40A7-89ED-7E7DB4C2097D}">
      <text>
        <r>
          <rPr>
            <b/>
            <sz val="9"/>
            <color indexed="81"/>
            <rFont val="Tahoma"/>
            <family val="2"/>
          </rPr>
          <t>Becky Dzingeleski:</t>
        </r>
        <r>
          <rPr>
            <sz val="9"/>
            <color indexed="81"/>
            <rFont val="Tahoma"/>
            <family val="2"/>
          </rPr>
          <t xml:space="preserve">
Per FOD is a new Unit.  Contributions began in 2018</t>
        </r>
      </text>
    </comment>
    <comment ref="TIH19" authorId="0" shapeId="0" xr:uid="{97D81FBA-6BEF-4AC9-9B68-53F4075D7CB7}">
      <text>
        <r>
          <rPr>
            <b/>
            <sz val="9"/>
            <color indexed="81"/>
            <rFont val="Tahoma"/>
            <family val="2"/>
          </rPr>
          <t>Becky Dzingeleski:</t>
        </r>
        <r>
          <rPr>
            <sz val="9"/>
            <color indexed="81"/>
            <rFont val="Tahoma"/>
            <family val="2"/>
          </rPr>
          <t xml:space="preserve">
Per FOD is a new Unit.  Contributions began in 2018</t>
        </r>
      </text>
    </comment>
    <comment ref="TIL19" authorId="0" shapeId="0" xr:uid="{BFF14B1F-2A30-473B-B4E8-8AD39F7D5161}">
      <text>
        <r>
          <rPr>
            <b/>
            <sz val="9"/>
            <color indexed="81"/>
            <rFont val="Tahoma"/>
            <family val="2"/>
          </rPr>
          <t>Becky Dzingeleski:</t>
        </r>
        <r>
          <rPr>
            <sz val="9"/>
            <color indexed="81"/>
            <rFont val="Tahoma"/>
            <family val="2"/>
          </rPr>
          <t xml:space="preserve">
Per FOD is a new Unit.  Contributions began in 2018</t>
        </r>
      </text>
    </comment>
    <comment ref="TIP19" authorId="0" shapeId="0" xr:uid="{7EFB5A8D-056C-4852-B081-5FBDFE5A3949}">
      <text>
        <r>
          <rPr>
            <b/>
            <sz val="9"/>
            <color indexed="81"/>
            <rFont val="Tahoma"/>
            <family val="2"/>
          </rPr>
          <t>Becky Dzingeleski:</t>
        </r>
        <r>
          <rPr>
            <sz val="9"/>
            <color indexed="81"/>
            <rFont val="Tahoma"/>
            <family val="2"/>
          </rPr>
          <t xml:space="preserve">
Per FOD is a new Unit.  Contributions began in 2018</t>
        </r>
      </text>
    </comment>
    <comment ref="TIT19" authorId="0" shapeId="0" xr:uid="{3ACE8933-2FB6-4DB8-8694-23FBE09E9AEE}">
      <text>
        <r>
          <rPr>
            <b/>
            <sz val="9"/>
            <color indexed="81"/>
            <rFont val="Tahoma"/>
            <family val="2"/>
          </rPr>
          <t>Becky Dzingeleski:</t>
        </r>
        <r>
          <rPr>
            <sz val="9"/>
            <color indexed="81"/>
            <rFont val="Tahoma"/>
            <family val="2"/>
          </rPr>
          <t xml:space="preserve">
Per FOD is a new Unit.  Contributions began in 2018</t>
        </r>
      </text>
    </comment>
    <comment ref="TIX19" authorId="0" shapeId="0" xr:uid="{FB341859-B53D-476D-B249-FA320FFBBB3E}">
      <text>
        <r>
          <rPr>
            <b/>
            <sz val="9"/>
            <color indexed="81"/>
            <rFont val="Tahoma"/>
            <family val="2"/>
          </rPr>
          <t>Becky Dzingeleski:</t>
        </r>
        <r>
          <rPr>
            <sz val="9"/>
            <color indexed="81"/>
            <rFont val="Tahoma"/>
            <family val="2"/>
          </rPr>
          <t xml:space="preserve">
Per FOD is a new Unit.  Contributions began in 2018</t>
        </r>
      </text>
    </comment>
    <comment ref="TJB19" authorId="0" shapeId="0" xr:uid="{39425D3E-A2DD-4447-954A-A5EAF8E2C5E5}">
      <text>
        <r>
          <rPr>
            <b/>
            <sz val="9"/>
            <color indexed="81"/>
            <rFont val="Tahoma"/>
            <family val="2"/>
          </rPr>
          <t>Becky Dzingeleski:</t>
        </r>
        <r>
          <rPr>
            <sz val="9"/>
            <color indexed="81"/>
            <rFont val="Tahoma"/>
            <family val="2"/>
          </rPr>
          <t xml:space="preserve">
Per FOD is a new Unit.  Contributions began in 2018</t>
        </r>
      </text>
    </comment>
    <comment ref="TJF19" authorId="0" shapeId="0" xr:uid="{51163AE1-E787-42C5-873E-EC2B6AE28D4E}">
      <text>
        <r>
          <rPr>
            <b/>
            <sz val="9"/>
            <color indexed="81"/>
            <rFont val="Tahoma"/>
            <family val="2"/>
          </rPr>
          <t>Becky Dzingeleski:</t>
        </r>
        <r>
          <rPr>
            <sz val="9"/>
            <color indexed="81"/>
            <rFont val="Tahoma"/>
            <family val="2"/>
          </rPr>
          <t xml:space="preserve">
Per FOD is a new Unit.  Contributions began in 2018</t>
        </r>
      </text>
    </comment>
    <comment ref="TJJ19" authorId="0" shapeId="0" xr:uid="{07CA252F-DBF3-4800-B1D3-3C348ED7C729}">
      <text>
        <r>
          <rPr>
            <b/>
            <sz val="9"/>
            <color indexed="81"/>
            <rFont val="Tahoma"/>
            <family val="2"/>
          </rPr>
          <t>Becky Dzingeleski:</t>
        </r>
        <r>
          <rPr>
            <sz val="9"/>
            <color indexed="81"/>
            <rFont val="Tahoma"/>
            <family val="2"/>
          </rPr>
          <t xml:space="preserve">
Per FOD is a new Unit.  Contributions began in 2018</t>
        </r>
      </text>
    </comment>
    <comment ref="TJN19" authorId="0" shapeId="0" xr:uid="{40A1CAD1-1099-45C7-8917-286E2F154A4F}">
      <text>
        <r>
          <rPr>
            <b/>
            <sz val="9"/>
            <color indexed="81"/>
            <rFont val="Tahoma"/>
            <family val="2"/>
          </rPr>
          <t>Becky Dzingeleski:</t>
        </r>
        <r>
          <rPr>
            <sz val="9"/>
            <color indexed="81"/>
            <rFont val="Tahoma"/>
            <family val="2"/>
          </rPr>
          <t xml:space="preserve">
Per FOD is a new Unit.  Contributions began in 2018</t>
        </r>
      </text>
    </comment>
    <comment ref="TJR19" authorId="0" shapeId="0" xr:uid="{48BB4DD5-6E1D-4D02-96A7-25C3886487A3}">
      <text>
        <r>
          <rPr>
            <b/>
            <sz val="9"/>
            <color indexed="81"/>
            <rFont val="Tahoma"/>
            <family val="2"/>
          </rPr>
          <t>Becky Dzingeleski:</t>
        </r>
        <r>
          <rPr>
            <sz val="9"/>
            <color indexed="81"/>
            <rFont val="Tahoma"/>
            <family val="2"/>
          </rPr>
          <t xml:space="preserve">
Per FOD is a new Unit.  Contributions began in 2018</t>
        </r>
      </text>
    </comment>
    <comment ref="TJV19" authorId="0" shapeId="0" xr:uid="{F036FD7D-97A9-440B-BA40-127D77669F6A}">
      <text>
        <r>
          <rPr>
            <b/>
            <sz val="9"/>
            <color indexed="81"/>
            <rFont val="Tahoma"/>
            <family val="2"/>
          </rPr>
          <t>Becky Dzingeleski:</t>
        </r>
        <r>
          <rPr>
            <sz val="9"/>
            <color indexed="81"/>
            <rFont val="Tahoma"/>
            <family val="2"/>
          </rPr>
          <t xml:space="preserve">
Per FOD is a new Unit.  Contributions began in 2018</t>
        </r>
      </text>
    </comment>
    <comment ref="TJZ19" authorId="0" shapeId="0" xr:uid="{21215817-727F-41FB-9930-6B0FC34FCE45}">
      <text>
        <r>
          <rPr>
            <b/>
            <sz val="9"/>
            <color indexed="81"/>
            <rFont val="Tahoma"/>
            <family val="2"/>
          </rPr>
          <t>Becky Dzingeleski:</t>
        </r>
        <r>
          <rPr>
            <sz val="9"/>
            <color indexed="81"/>
            <rFont val="Tahoma"/>
            <family val="2"/>
          </rPr>
          <t xml:space="preserve">
Per FOD is a new Unit.  Contributions began in 2018</t>
        </r>
      </text>
    </comment>
    <comment ref="TKD19" authorId="0" shapeId="0" xr:uid="{A01BDB1D-D04A-4D27-80F3-E10BBBD28AF4}">
      <text>
        <r>
          <rPr>
            <b/>
            <sz val="9"/>
            <color indexed="81"/>
            <rFont val="Tahoma"/>
            <family val="2"/>
          </rPr>
          <t>Becky Dzingeleski:</t>
        </r>
        <r>
          <rPr>
            <sz val="9"/>
            <color indexed="81"/>
            <rFont val="Tahoma"/>
            <family val="2"/>
          </rPr>
          <t xml:space="preserve">
Per FOD is a new Unit.  Contributions began in 2018</t>
        </r>
      </text>
    </comment>
    <comment ref="TKH19" authorId="0" shapeId="0" xr:uid="{DF8ECE9A-855F-45B1-9E97-99CEC1EFA966}">
      <text>
        <r>
          <rPr>
            <b/>
            <sz val="9"/>
            <color indexed="81"/>
            <rFont val="Tahoma"/>
            <family val="2"/>
          </rPr>
          <t>Becky Dzingeleski:</t>
        </r>
        <r>
          <rPr>
            <sz val="9"/>
            <color indexed="81"/>
            <rFont val="Tahoma"/>
            <family val="2"/>
          </rPr>
          <t xml:space="preserve">
Per FOD is a new Unit.  Contributions began in 2018</t>
        </r>
      </text>
    </comment>
    <comment ref="TKL19" authorId="0" shapeId="0" xr:uid="{739EB3D1-A1C9-40CB-943F-9C86010327CE}">
      <text>
        <r>
          <rPr>
            <b/>
            <sz val="9"/>
            <color indexed="81"/>
            <rFont val="Tahoma"/>
            <family val="2"/>
          </rPr>
          <t>Becky Dzingeleski:</t>
        </r>
        <r>
          <rPr>
            <sz val="9"/>
            <color indexed="81"/>
            <rFont val="Tahoma"/>
            <family val="2"/>
          </rPr>
          <t xml:space="preserve">
Per FOD is a new Unit.  Contributions began in 2018</t>
        </r>
      </text>
    </comment>
    <comment ref="TKP19" authorId="0" shapeId="0" xr:uid="{8329F24C-606B-45CA-A713-C0A3A9D9152A}">
      <text>
        <r>
          <rPr>
            <b/>
            <sz val="9"/>
            <color indexed="81"/>
            <rFont val="Tahoma"/>
            <family val="2"/>
          </rPr>
          <t>Becky Dzingeleski:</t>
        </r>
        <r>
          <rPr>
            <sz val="9"/>
            <color indexed="81"/>
            <rFont val="Tahoma"/>
            <family val="2"/>
          </rPr>
          <t xml:space="preserve">
Per FOD is a new Unit.  Contributions began in 2018</t>
        </r>
      </text>
    </comment>
    <comment ref="TKT19" authorId="0" shapeId="0" xr:uid="{B17EB28C-FC05-4191-807B-C6D2848FF1B4}">
      <text>
        <r>
          <rPr>
            <b/>
            <sz val="9"/>
            <color indexed="81"/>
            <rFont val="Tahoma"/>
            <family val="2"/>
          </rPr>
          <t>Becky Dzingeleski:</t>
        </r>
        <r>
          <rPr>
            <sz val="9"/>
            <color indexed="81"/>
            <rFont val="Tahoma"/>
            <family val="2"/>
          </rPr>
          <t xml:space="preserve">
Per FOD is a new Unit.  Contributions began in 2018</t>
        </r>
      </text>
    </comment>
    <comment ref="TKX19" authorId="0" shapeId="0" xr:uid="{26A2AC77-3F0F-4EFE-9D0A-5DF4201B7C23}">
      <text>
        <r>
          <rPr>
            <b/>
            <sz val="9"/>
            <color indexed="81"/>
            <rFont val="Tahoma"/>
            <family val="2"/>
          </rPr>
          <t>Becky Dzingeleski:</t>
        </r>
        <r>
          <rPr>
            <sz val="9"/>
            <color indexed="81"/>
            <rFont val="Tahoma"/>
            <family val="2"/>
          </rPr>
          <t xml:space="preserve">
Per FOD is a new Unit.  Contributions began in 2018</t>
        </r>
      </text>
    </comment>
    <comment ref="TLB19" authorId="0" shapeId="0" xr:uid="{68148CE5-563B-442A-BC6C-2C1D820C324E}">
      <text>
        <r>
          <rPr>
            <b/>
            <sz val="9"/>
            <color indexed="81"/>
            <rFont val="Tahoma"/>
            <family val="2"/>
          </rPr>
          <t>Becky Dzingeleski:</t>
        </r>
        <r>
          <rPr>
            <sz val="9"/>
            <color indexed="81"/>
            <rFont val="Tahoma"/>
            <family val="2"/>
          </rPr>
          <t xml:space="preserve">
Per FOD is a new Unit.  Contributions began in 2018</t>
        </r>
      </text>
    </comment>
    <comment ref="TLF19" authorId="0" shapeId="0" xr:uid="{AE742A9A-9737-4368-B1BD-9B68BC6508D3}">
      <text>
        <r>
          <rPr>
            <b/>
            <sz val="9"/>
            <color indexed="81"/>
            <rFont val="Tahoma"/>
            <family val="2"/>
          </rPr>
          <t>Becky Dzingeleski:</t>
        </r>
        <r>
          <rPr>
            <sz val="9"/>
            <color indexed="81"/>
            <rFont val="Tahoma"/>
            <family val="2"/>
          </rPr>
          <t xml:space="preserve">
Per FOD is a new Unit.  Contributions began in 2018</t>
        </r>
      </text>
    </comment>
    <comment ref="TLJ19" authorId="0" shapeId="0" xr:uid="{971F3820-247B-4439-8978-0425E06E9C74}">
      <text>
        <r>
          <rPr>
            <b/>
            <sz val="9"/>
            <color indexed="81"/>
            <rFont val="Tahoma"/>
            <family val="2"/>
          </rPr>
          <t>Becky Dzingeleski:</t>
        </r>
        <r>
          <rPr>
            <sz val="9"/>
            <color indexed="81"/>
            <rFont val="Tahoma"/>
            <family val="2"/>
          </rPr>
          <t xml:space="preserve">
Per FOD is a new Unit.  Contributions began in 2018</t>
        </r>
      </text>
    </comment>
    <comment ref="TLN19" authorId="0" shapeId="0" xr:uid="{7968C411-E719-473A-93E0-109424D6A75F}">
      <text>
        <r>
          <rPr>
            <b/>
            <sz val="9"/>
            <color indexed="81"/>
            <rFont val="Tahoma"/>
            <family val="2"/>
          </rPr>
          <t>Becky Dzingeleski:</t>
        </r>
        <r>
          <rPr>
            <sz val="9"/>
            <color indexed="81"/>
            <rFont val="Tahoma"/>
            <family val="2"/>
          </rPr>
          <t xml:space="preserve">
Per FOD is a new Unit.  Contributions began in 2018</t>
        </r>
      </text>
    </comment>
    <comment ref="TLR19" authorId="0" shapeId="0" xr:uid="{86F99C33-2C88-4B21-8017-7B0471BAA10D}">
      <text>
        <r>
          <rPr>
            <b/>
            <sz val="9"/>
            <color indexed="81"/>
            <rFont val="Tahoma"/>
            <family val="2"/>
          </rPr>
          <t>Becky Dzingeleski:</t>
        </r>
        <r>
          <rPr>
            <sz val="9"/>
            <color indexed="81"/>
            <rFont val="Tahoma"/>
            <family val="2"/>
          </rPr>
          <t xml:space="preserve">
Per FOD is a new Unit.  Contributions began in 2018</t>
        </r>
      </text>
    </comment>
    <comment ref="TLV19" authorId="0" shapeId="0" xr:uid="{2D95A509-C92E-4F54-A80D-1341C05F058C}">
      <text>
        <r>
          <rPr>
            <b/>
            <sz val="9"/>
            <color indexed="81"/>
            <rFont val="Tahoma"/>
            <family val="2"/>
          </rPr>
          <t>Becky Dzingeleski:</t>
        </r>
        <r>
          <rPr>
            <sz val="9"/>
            <color indexed="81"/>
            <rFont val="Tahoma"/>
            <family val="2"/>
          </rPr>
          <t xml:space="preserve">
Per FOD is a new Unit.  Contributions began in 2018</t>
        </r>
      </text>
    </comment>
    <comment ref="TLZ19" authorId="0" shapeId="0" xr:uid="{38AF0773-E5DE-4DDB-91B6-2406759F582A}">
      <text>
        <r>
          <rPr>
            <b/>
            <sz val="9"/>
            <color indexed="81"/>
            <rFont val="Tahoma"/>
            <family val="2"/>
          </rPr>
          <t>Becky Dzingeleski:</t>
        </r>
        <r>
          <rPr>
            <sz val="9"/>
            <color indexed="81"/>
            <rFont val="Tahoma"/>
            <family val="2"/>
          </rPr>
          <t xml:space="preserve">
Per FOD is a new Unit.  Contributions began in 2018</t>
        </r>
      </text>
    </comment>
    <comment ref="TMD19" authorId="0" shapeId="0" xr:uid="{6DD60979-6362-4181-90AE-3C1F1EB6BE45}">
      <text>
        <r>
          <rPr>
            <b/>
            <sz val="9"/>
            <color indexed="81"/>
            <rFont val="Tahoma"/>
            <family val="2"/>
          </rPr>
          <t>Becky Dzingeleski:</t>
        </r>
        <r>
          <rPr>
            <sz val="9"/>
            <color indexed="81"/>
            <rFont val="Tahoma"/>
            <family val="2"/>
          </rPr>
          <t xml:space="preserve">
Per FOD is a new Unit.  Contributions began in 2018</t>
        </r>
      </text>
    </comment>
    <comment ref="TMH19" authorId="0" shapeId="0" xr:uid="{88EC6C85-59E1-4B0F-A991-07F45C6D8584}">
      <text>
        <r>
          <rPr>
            <b/>
            <sz val="9"/>
            <color indexed="81"/>
            <rFont val="Tahoma"/>
            <family val="2"/>
          </rPr>
          <t>Becky Dzingeleski:</t>
        </r>
        <r>
          <rPr>
            <sz val="9"/>
            <color indexed="81"/>
            <rFont val="Tahoma"/>
            <family val="2"/>
          </rPr>
          <t xml:space="preserve">
Per FOD is a new Unit.  Contributions began in 2018</t>
        </r>
      </text>
    </comment>
    <comment ref="TML19" authorId="0" shapeId="0" xr:uid="{23EB79BC-E555-4836-B9A8-B80A3BCC58A5}">
      <text>
        <r>
          <rPr>
            <b/>
            <sz val="9"/>
            <color indexed="81"/>
            <rFont val="Tahoma"/>
            <family val="2"/>
          </rPr>
          <t>Becky Dzingeleski:</t>
        </r>
        <r>
          <rPr>
            <sz val="9"/>
            <color indexed="81"/>
            <rFont val="Tahoma"/>
            <family val="2"/>
          </rPr>
          <t xml:space="preserve">
Per FOD is a new Unit.  Contributions began in 2018</t>
        </r>
      </text>
    </comment>
    <comment ref="TMP19" authorId="0" shapeId="0" xr:uid="{462F41D0-00D3-4798-A9D3-F4646199D6D3}">
      <text>
        <r>
          <rPr>
            <b/>
            <sz val="9"/>
            <color indexed="81"/>
            <rFont val="Tahoma"/>
            <family val="2"/>
          </rPr>
          <t>Becky Dzingeleski:</t>
        </r>
        <r>
          <rPr>
            <sz val="9"/>
            <color indexed="81"/>
            <rFont val="Tahoma"/>
            <family val="2"/>
          </rPr>
          <t xml:space="preserve">
Per FOD is a new Unit.  Contributions began in 2018</t>
        </r>
      </text>
    </comment>
    <comment ref="TMT19" authorId="0" shapeId="0" xr:uid="{F454C9AE-93BE-40DB-BB45-55B030705C26}">
      <text>
        <r>
          <rPr>
            <b/>
            <sz val="9"/>
            <color indexed="81"/>
            <rFont val="Tahoma"/>
            <family val="2"/>
          </rPr>
          <t>Becky Dzingeleski:</t>
        </r>
        <r>
          <rPr>
            <sz val="9"/>
            <color indexed="81"/>
            <rFont val="Tahoma"/>
            <family val="2"/>
          </rPr>
          <t xml:space="preserve">
Per FOD is a new Unit.  Contributions began in 2018</t>
        </r>
      </text>
    </comment>
    <comment ref="TMX19" authorId="0" shapeId="0" xr:uid="{73F94F31-B2FC-45DA-A992-6EE63D3B3097}">
      <text>
        <r>
          <rPr>
            <b/>
            <sz val="9"/>
            <color indexed="81"/>
            <rFont val="Tahoma"/>
            <family val="2"/>
          </rPr>
          <t>Becky Dzingeleski:</t>
        </r>
        <r>
          <rPr>
            <sz val="9"/>
            <color indexed="81"/>
            <rFont val="Tahoma"/>
            <family val="2"/>
          </rPr>
          <t xml:space="preserve">
Per FOD is a new Unit.  Contributions began in 2018</t>
        </r>
      </text>
    </comment>
    <comment ref="TNB19" authorId="0" shapeId="0" xr:uid="{D47B2203-41C0-4F65-82F7-CD43F86EB4FE}">
      <text>
        <r>
          <rPr>
            <b/>
            <sz val="9"/>
            <color indexed="81"/>
            <rFont val="Tahoma"/>
            <family val="2"/>
          </rPr>
          <t>Becky Dzingeleski:</t>
        </r>
        <r>
          <rPr>
            <sz val="9"/>
            <color indexed="81"/>
            <rFont val="Tahoma"/>
            <family val="2"/>
          </rPr>
          <t xml:space="preserve">
Per FOD is a new Unit.  Contributions began in 2018</t>
        </r>
      </text>
    </comment>
    <comment ref="TNF19" authorId="0" shapeId="0" xr:uid="{EEF1577E-9786-4C55-89E8-21ED7C22048E}">
      <text>
        <r>
          <rPr>
            <b/>
            <sz val="9"/>
            <color indexed="81"/>
            <rFont val="Tahoma"/>
            <family val="2"/>
          </rPr>
          <t>Becky Dzingeleski:</t>
        </r>
        <r>
          <rPr>
            <sz val="9"/>
            <color indexed="81"/>
            <rFont val="Tahoma"/>
            <family val="2"/>
          </rPr>
          <t xml:space="preserve">
Per FOD is a new Unit.  Contributions began in 2018</t>
        </r>
      </text>
    </comment>
    <comment ref="TNJ19" authorId="0" shapeId="0" xr:uid="{76C75535-E952-4434-992C-A13A0937713D}">
      <text>
        <r>
          <rPr>
            <b/>
            <sz val="9"/>
            <color indexed="81"/>
            <rFont val="Tahoma"/>
            <family val="2"/>
          </rPr>
          <t>Becky Dzingeleski:</t>
        </r>
        <r>
          <rPr>
            <sz val="9"/>
            <color indexed="81"/>
            <rFont val="Tahoma"/>
            <family val="2"/>
          </rPr>
          <t xml:space="preserve">
Per FOD is a new Unit.  Contributions began in 2018</t>
        </r>
      </text>
    </comment>
    <comment ref="TNN19" authorId="0" shapeId="0" xr:uid="{AC7D13BA-4E67-47A2-90B0-8D950A78B25B}">
      <text>
        <r>
          <rPr>
            <b/>
            <sz val="9"/>
            <color indexed="81"/>
            <rFont val="Tahoma"/>
            <family val="2"/>
          </rPr>
          <t>Becky Dzingeleski:</t>
        </r>
        <r>
          <rPr>
            <sz val="9"/>
            <color indexed="81"/>
            <rFont val="Tahoma"/>
            <family val="2"/>
          </rPr>
          <t xml:space="preserve">
Per FOD is a new Unit.  Contributions began in 2018</t>
        </r>
      </text>
    </comment>
    <comment ref="TNR19" authorId="0" shapeId="0" xr:uid="{374E7C4E-6416-49A6-BE1F-EA8E603126D5}">
      <text>
        <r>
          <rPr>
            <b/>
            <sz val="9"/>
            <color indexed="81"/>
            <rFont val="Tahoma"/>
            <family val="2"/>
          </rPr>
          <t>Becky Dzingeleski:</t>
        </r>
        <r>
          <rPr>
            <sz val="9"/>
            <color indexed="81"/>
            <rFont val="Tahoma"/>
            <family val="2"/>
          </rPr>
          <t xml:space="preserve">
Per FOD is a new Unit.  Contributions began in 2018</t>
        </r>
      </text>
    </comment>
    <comment ref="TNV19" authorId="0" shapeId="0" xr:uid="{9DA5CFA2-3724-409E-8312-4E915D91662B}">
      <text>
        <r>
          <rPr>
            <b/>
            <sz val="9"/>
            <color indexed="81"/>
            <rFont val="Tahoma"/>
            <family val="2"/>
          </rPr>
          <t>Becky Dzingeleski:</t>
        </r>
        <r>
          <rPr>
            <sz val="9"/>
            <color indexed="81"/>
            <rFont val="Tahoma"/>
            <family val="2"/>
          </rPr>
          <t xml:space="preserve">
Per FOD is a new Unit.  Contributions began in 2018</t>
        </r>
      </text>
    </comment>
    <comment ref="TNZ19" authorId="0" shapeId="0" xr:uid="{6900AD28-4A73-4989-B00D-5CF455F2591C}">
      <text>
        <r>
          <rPr>
            <b/>
            <sz val="9"/>
            <color indexed="81"/>
            <rFont val="Tahoma"/>
            <family val="2"/>
          </rPr>
          <t>Becky Dzingeleski:</t>
        </r>
        <r>
          <rPr>
            <sz val="9"/>
            <color indexed="81"/>
            <rFont val="Tahoma"/>
            <family val="2"/>
          </rPr>
          <t xml:space="preserve">
Per FOD is a new Unit.  Contributions began in 2018</t>
        </r>
      </text>
    </comment>
    <comment ref="TOD19" authorId="0" shapeId="0" xr:uid="{AEE8E6DF-3DEA-47EF-9BA6-F051E3ABA17D}">
      <text>
        <r>
          <rPr>
            <b/>
            <sz val="9"/>
            <color indexed="81"/>
            <rFont val="Tahoma"/>
            <family val="2"/>
          </rPr>
          <t>Becky Dzingeleski:</t>
        </r>
        <r>
          <rPr>
            <sz val="9"/>
            <color indexed="81"/>
            <rFont val="Tahoma"/>
            <family val="2"/>
          </rPr>
          <t xml:space="preserve">
Per FOD is a new Unit.  Contributions began in 2018</t>
        </r>
      </text>
    </comment>
    <comment ref="TOH19" authorId="0" shapeId="0" xr:uid="{EB7209A3-9B66-471E-A673-3D3AD343A7C8}">
      <text>
        <r>
          <rPr>
            <b/>
            <sz val="9"/>
            <color indexed="81"/>
            <rFont val="Tahoma"/>
            <family val="2"/>
          </rPr>
          <t>Becky Dzingeleski:</t>
        </r>
        <r>
          <rPr>
            <sz val="9"/>
            <color indexed="81"/>
            <rFont val="Tahoma"/>
            <family val="2"/>
          </rPr>
          <t xml:space="preserve">
Per FOD is a new Unit.  Contributions began in 2018</t>
        </r>
      </text>
    </comment>
    <comment ref="TOL19" authorId="0" shapeId="0" xr:uid="{1C4395F4-26A7-4E81-BB22-D14D99B55854}">
      <text>
        <r>
          <rPr>
            <b/>
            <sz val="9"/>
            <color indexed="81"/>
            <rFont val="Tahoma"/>
            <family val="2"/>
          </rPr>
          <t>Becky Dzingeleski:</t>
        </r>
        <r>
          <rPr>
            <sz val="9"/>
            <color indexed="81"/>
            <rFont val="Tahoma"/>
            <family val="2"/>
          </rPr>
          <t xml:space="preserve">
Per FOD is a new Unit.  Contributions began in 2018</t>
        </r>
      </text>
    </comment>
    <comment ref="TOP19" authorId="0" shapeId="0" xr:uid="{955C3395-6732-4B8D-BE33-9A986353E0C9}">
      <text>
        <r>
          <rPr>
            <b/>
            <sz val="9"/>
            <color indexed="81"/>
            <rFont val="Tahoma"/>
            <family val="2"/>
          </rPr>
          <t>Becky Dzingeleski:</t>
        </r>
        <r>
          <rPr>
            <sz val="9"/>
            <color indexed="81"/>
            <rFont val="Tahoma"/>
            <family val="2"/>
          </rPr>
          <t xml:space="preserve">
Per FOD is a new Unit.  Contributions began in 2018</t>
        </r>
      </text>
    </comment>
    <comment ref="TOT19" authorId="0" shapeId="0" xr:uid="{B0D91EB5-3E79-47ED-A1D3-DA263B12713D}">
      <text>
        <r>
          <rPr>
            <b/>
            <sz val="9"/>
            <color indexed="81"/>
            <rFont val="Tahoma"/>
            <family val="2"/>
          </rPr>
          <t>Becky Dzingeleski:</t>
        </r>
        <r>
          <rPr>
            <sz val="9"/>
            <color indexed="81"/>
            <rFont val="Tahoma"/>
            <family val="2"/>
          </rPr>
          <t xml:space="preserve">
Per FOD is a new Unit.  Contributions began in 2018</t>
        </r>
      </text>
    </comment>
    <comment ref="TOX19" authorId="0" shapeId="0" xr:uid="{CC054F46-3B5C-40B3-AD13-31C03D51E41E}">
      <text>
        <r>
          <rPr>
            <b/>
            <sz val="9"/>
            <color indexed="81"/>
            <rFont val="Tahoma"/>
            <family val="2"/>
          </rPr>
          <t>Becky Dzingeleski:</t>
        </r>
        <r>
          <rPr>
            <sz val="9"/>
            <color indexed="81"/>
            <rFont val="Tahoma"/>
            <family val="2"/>
          </rPr>
          <t xml:space="preserve">
Per FOD is a new Unit.  Contributions began in 2018</t>
        </r>
      </text>
    </comment>
    <comment ref="TPB19" authorId="0" shapeId="0" xr:uid="{89023B99-08B9-4421-929E-679ADBAF868A}">
      <text>
        <r>
          <rPr>
            <b/>
            <sz val="9"/>
            <color indexed="81"/>
            <rFont val="Tahoma"/>
            <family val="2"/>
          </rPr>
          <t>Becky Dzingeleski:</t>
        </r>
        <r>
          <rPr>
            <sz val="9"/>
            <color indexed="81"/>
            <rFont val="Tahoma"/>
            <family val="2"/>
          </rPr>
          <t xml:space="preserve">
Per FOD is a new Unit.  Contributions began in 2018</t>
        </r>
      </text>
    </comment>
    <comment ref="TPF19" authorId="0" shapeId="0" xr:uid="{3CEB0C17-2973-4238-A41E-785EBDE1406E}">
      <text>
        <r>
          <rPr>
            <b/>
            <sz val="9"/>
            <color indexed="81"/>
            <rFont val="Tahoma"/>
            <family val="2"/>
          </rPr>
          <t>Becky Dzingeleski:</t>
        </r>
        <r>
          <rPr>
            <sz val="9"/>
            <color indexed="81"/>
            <rFont val="Tahoma"/>
            <family val="2"/>
          </rPr>
          <t xml:space="preserve">
Per FOD is a new Unit.  Contributions began in 2018</t>
        </r>
      </text>
    </comment>
    <comment ref="TPJ19" authorId="0" shapeId="0" xr:uid="{30D49966-C54A-41A3-8222-074833A77C6C}">
      <text>
        <r>
          <rPr>
            <b/>
            <sz val="9"/>
            <color indexed="81"/>
            <rFont val="Tahoma"/>
            <family val="2"/>
          </rPr>
          <t>Becky Dzingeleski:</t>
        </r>
        <r>
          <rPr>
            <sz val="9"/>
            <color indexed="81"/>
            <rFont val="Tahoma"/>
            <family val="2"/>
          </rPr>
          <t xml:space="preserve">
Per FOD is a new Unit.  Contributions began in 2018</t>
        </r>
      </text>
    </comment>
    <comment ref="TPN19" authorId="0" shapeId="0" xr:uid="{565A018C-EE8C-4F76-8535-E2097630D556}">
      <text>
        <r>
          <rPr>
            <b/>
            <sz val="9"/>
            <color indexed="81"/>
            <rFont val="Tahoma"/>
            <family val="2"/>
          </rPr>
          <t>Becky Dzingeleski:</t>
        </r>
        <r>
          <rPr>
            <sz val="9"/>
            <color indexed="81"/>
            <rFont val="Tahoma"/>
            <family val="2"/>
          </rPr>
          <t xml:space="preserve">
Per FOD is a new Unit.  Contributions began in 2018</t>
        </r>
      </text>
    </comment>
    <comment ref="TPR19" authorId="0" shapeId="0" xr:uid="{95559497-24DC-456F-A7F0-98CEA14F3CB1}">
      <text>
        <r>
          <rPr>
            <b/>
            <sz val="9"/>
            <color indexed="81"/>
            <rFont val="Tahoma"/>
            <family val="2"/>
          </rPr>
          <t>Becky Dzingeleski:</t>
        </r>
        <r>
          <rPr>
            <sz val="9"/>
            <color indexed="81"/>
            <rFont val="Tahoma"/>
            <family val="2"/>
          </rPr>
          <t xml:space="preserve">
Per FOD is a new Unit.  Contributions began in 2018</t>
        </r>
      </text>
    </comment>
    <comment ref="TPV19" authorId="0" shapeId="0" xr:uid="{060CE9E5-E266-4A00-8941-8B1878329C91}">
      <text>
        <r>
          <rPr>
            <b/>
            <sz val="9"/>
            <color indexed="81"/>
            <rFont val="Tahoma"/>
            <family val="2"/>
          </rPr>
          <t>Becky Dzingeleski:</t>
        </r>
        <r>
          <rPr>
            <sz val="9"/>
            <color indexed="81"/>
            <rFont val="Tahoma"/>
            <family val="2"/>
          </rPr>
          <t xml:space="preserve">
Per FOD is a new Unit.  Contributions began in 2018</t>
        </r>
      </text>
    </comment>
    <comment ref="TPZ19" authorId="0" shapeId="0" xr:uid="{D25B1AEA-E950-4464-8E49-86FEF58A4D3A}">
      <text>
        <r>
          <rPr>
            <b/>
            <sz val="9"/>
            <color indexed="81"/>
            <rFont val="Tahoma"/>
            <family val="2"/>
          </rPr>
          <t>Becky Dzingeleski:</t>
        </r>
        <r>
          <rPr>
            <sz val="9"/>
            <color indexed="81"/>
            <rFont val="Tahoma"/>
            <family val="2"/>
          </rPr>
          <t xml:space="preserve">
Per FOD is a new Unit.  Contributions began in 2018</t>
        </r>
      </text>
    </comment>
    <comment ref="TQD19" authorId="0" shapeId="0" xr:uid="{CA78350F-A59E-419E-8398-CCB24174135F}">
      <text>
        <r>
          <rPr>
            <b/>
            <sz val="9"/>
            <color indexed="81"/>
            <rFont val="Tahoma"/>
            <family val="2"/>
          </rPr>
          <t>Becky Dzingeleski:</t>
        </r>
        <r>
          <rPr>
            <sz val="9"/>
            <color indexed="81"/>
            <rFont val="Tahoma"/>
            <family val="2"/>
          </rPr>
          <t xml:space="preserve">
Per FOD is a new Unit.  Contributions began in 2018</t>
        </r>
      </text>
    </comment>
    <comment ref="TQH19" authorId="0" shapeId="0" xr:uid="{6463D4FE-D427-4FDF-B88D-EBB42F5EA3F1}">
      <text>
        <r>
          <rPr>
            <b/>
            <sz val="9"/>
            <color indexed="81"/>
            <rFont val="Tahoma"/>
            <family val="2"/>
          </rPr>
          <t>Becky Dzingeleski:</t>
        </r>
        <r>
          <rPr>
            <sz val="9"/>
            <color indexed="81"/>
            <rFont val="Tahoma"/>
            <family val="2"/>
          </rPr>
          <t xml:space="preserve">
Per FOD is a new Unit.  Contributions began in 2018</t>
        </r>
      </text>
    </comment>
    <comment ref="TQL19" authorId="0" shapeId="0" xr:uid="{8A79E7F1-1926-4727-A98E-935DFD16256C}">
      <text>
        <r>
          <rPr>
            <b/>
            <sz val="9"/>
            <color indexed="81"/>
            <rFont val="Tahoma"/>
            <family val="2"/>
          </rPr>
          <t>Becky Dzingeleski:</t>
        </r>
        <r>
          <rPr>
            <sz val="9"/>
            <color indexed="81"/>
            <rFont val="Tahoma"/>
            <family val="2"/>
          </rPr>
          <t xml:space="preserve">
Per FOD is a new Unit.  Contributions began in 2018</t>
        </r>
      </text>
    </comment>
    <comment ref="TQP19" authorId="0" shapeId="0" xr:uid="{D9B9E1D8-C03E-464A-8EC1-FD0F89804951}">
      <text>
        <r>
          <rPr>
            <b/>
            <sz val="9"/>
            <color indexed="81"/>
            <rFont val="Tahoma"/>
            <family val="2"/>
          </rPr>
          <t>Becky Dzingeleski:</t>
        </r>
        <r>
          <rPr>
            <sz val="9"/>
            <color indexed="81"/>
            <rFont val="Tahoma"/>
            <family val="2"/>
          </rPr>
          <t xml:space="preserve">
Per FOD is a new Unit.  Contributions began in 2018</t>
        </r>
      </text>
    </comment>
    <comment ref="TQT19" authorId="0" shapeId="0" xr:uid="{713ADBBF-928C-4946-BFB2-2E5C0A6BCFE3}">
      <text>
        <r>
          <rPr>
            <b/>
            <sz val="9"/>
            <color indexed="81"/>
            <rFont val="Tahoma"/>
            <family val="2"/>
          </rPr>
          <t>Becky Dzingeleski:</t>
        </r>
        <r>
          <rPr>
            <sz val="9"/>
            <color indexed="81"/>
            <rFont val="Tahoma"/>
            <family val="2"/>
          </rPr>
          <t xml:space="preserve">
Per FOD is a new Unit.  Contributions began in 2018</t>
        </r>
      </text>
    </comment>
    <comment ref="TQX19" authorId="0" shapeId="0" xr:uid="{0A9FBA6F-DC56-4CCB-81E8-857537893C72}">
      <text>
        <r>
          <rPr>
            <b/>
            <sz val="9"/>
            <color indexed="81"/>
            <rFont val="Tahoma"/>
            <family val="2"/>
          </rPr>
          <t>Becky Dzingeleski:</t>
        </r>
        <r>
          <rPr>
            <sz val="9"/>
            <color indexed="81"/>
            <rFont val="Tahoma"/>
            <family val="2"/>
          </rPr>
          <t xml:space="preserve">
Per FOD is a new Unit.  Contributions began in 2018</t>
        </r>
      </text>
    </comment>
    <comment ref="TRB19" authorId="0" shapeId="0" xr:uid="{70680BC8-AB30-48FB-A766-303EEFA16E18}">
      <text>
        <r>
          <rPr>
            <b/>
            <sz val="9"/>
            <color indexed="81"/>
            <rFont val="Tahoma"/>
            <family val="2"/>
          </rPr>
          <t>Becky Dzingeleski:</t>
        </r>
        <r>
          <rPr>
            <sz val="9"/>
            <color indexed="81"/>
            <rFont val="Tahoma"/>
            <family val="2"/>
          </rPr>
          <t xml:space="preserve">
Per FOD is a new Unit.  Contributions began in 2018</t>
        </r>
      </text>
    </comment>
    <comment ref="TRF19" authorId="0" shapeId="0" xr:uid="{71117433-64C6-4882-9EB5-C231BC8EB8CE}">
      <text>
        <r>
          <rPr>
            <b/>
            <sz val="9"/>
            <color indexed="81"/>
            <rFont val="Tahoma"/>
            <family val="2"/>
          </rPr>
          <t>Becky Dzingeleski:</t>
        </r>
        <r>
          <rPr>
            <sz val="9"/>
            <color indexed="81"/>
            <rFont val="Tahoma"/>
            <family val="2"/>
          </rPr>
          <t xml:space="preserve">
Per FOD is a new Unit.  Contributions began in 2018</t>
        </r>
      </text>
    </comment>
    <comment ref="TRJ19" authorId="0" shapeId="0" xr:uid="{2FA320D6-30B5-4D56-A9B2-DB47989613BB}">
      <text>
        <r>
          <rPr>
            <b/>
            <sz val="9"/>
            <color indexed="81"/>
            <rFont val="Tahoma"/>
            <family val="2"/>
          </rPr>
          <t>Becky Dzingeleski:</t>
        </r>
        <r>
          <rPr>
            <sz val="9"/>
            <color indexed="81"/>
            <rFont val="Tahoma"/>
            <family val="2"/>
          </rPr>
          <t xml:space="preserve">
Per FOD is a new Unit.  Contributions began in 2018</t>
        </r>
      </text>
    </comment>
    <comment ref="TRN19" authorId="0" shapeId="0" xr:uid="{3813AA8A-88C0-4B43-80BA-C76EC00497A9}">
      <text>
        <r>
          <rPr>
            <b/>
            <sz val="9"/>
            <color indexed="81"/>
            <rFont val="Tahoma"/>
            <family val="2"/>
          </rPr>
          <t>Becky Dzingeleski:</t>
        </r>
        <r>
          <rPr>
            <sz val="9"/>
            <color indexed="81"/>
            <rFont val="Tahoma"/>
            <family val="2"/>
          </rPr>
          <t xml:space="preserve">
Per FOD is a new Unit.  Contributions began in 2018</t>
        </r>
      </text>
    </comment>
    <comment ref="TRR19" authorId="0" shapeId="0" xr:uid="{AB4728E7-50E7-4570-A647-071436FAEE20}">
      <text>
        <r>
          <rPr>
            <b/>
            <sz val="9"/>
            <color indexed="81"/>
            <rFont val="Tahoma"/>
            <family val="2"/>
          </rPr>
          <t>Becky Dzingeleski:</t>
        </r>
        <r>
          <rPr>
            <sz val="9"/>
            <color indexed="81"/>
            <rFont val="Tahoma"/>
            <family val="2"/>
          </rPr>
          <t xml:space="preserve">
Per FOD is a new Unit.  Contributions began in 2018</t>
        </r>
      </text>
    </comment>
    <comment ref="TRV19" authorId="0" shapeId="0" xr:uid="{420BE6B8-C8A4-425B-BDDF-8ADCDBC235E3}">
      <text>
        <r>
          <rPr>
            <b/>
            <sz val="9"/>
            <color indexed="81"/>
            <rFont val="Tahoma"/>
            <family val="2"/>
          </rPr>
          <t>Becky Dzingeleski:</t>
        </r>
        <r>
          <rPr>
            <sz val="9"/>
            <color indexed="81"/>
            <rFont val="Tahoma"/>
            <family val="2"/>
          </rPr>
          <t xml:space="preserve">
Per FOD is a new Unit.  Contributions began in 2018</t>
        </r>
      </text>
    </comment>
    <comment ref="TRZ19" authorId="0" shapeId="0" xr:uid="{58B4479A-22CF-4642-9581-3EFE15090DE6}">
      <text>
        <r>
          <rPr>
            <b/>
            <sz val="9"/>
            <color indexed="81"/>
            <rFont val="Tahoma"/>
            <family val="2"/>
          </rPr>
          <t>Becky Dzingeleski:</t>
        </r>
        <r>
          <rPr>
            <sz val="9"/>
            <color indexed="81"/>
            <rFont val="Tahoma"/>
            <family val="2"/>
          </rPr>
          <t xml:space="preserve">
Per FOD is a new Unit.  Contributions began in 2018</t>
        </r>
      </text>
    </comment>
    <comment ref="TSD19" authorId="0" shapeId="0" xr:uid="{2DE30586-6AB2-4C4D-80F3-77DD6E8D4313}">
      <text>
        <r>
          <rPr>
            <b/>
            <sz val="9"/>
            <color indexed="81"/>
            <rFont val="Tahoma"/>
            <family val="2"/>
          </rPr>
          <t>Becky Dzingeleski:</t>
        </r>
        <r>
          <rPr>
            <sz val="9"/>
            <color indexed="81"/>
            <rFont val="Tahoma"/>
            <family val="2"/>
          </rPr>
          <t xml:space="preserve">
Per FOD is a new Unit.  Contributions began in 2018</t>
        </r>
      </text>
    </comment>
    <comment ref="TSH19" authorId="0" shapeId="0" xr:uid="{A07CA8E6-95D8-4BA6-94EE-BFE85EBC410A}">
      <text>
        <r>
          <rPr>
            <b/>
            <sz val="9"/>
            <color indexed="81"/>
            <rFont val="Tahoma"/>
            <family val="2"/>
          </rPr>
          <t>Becky Dzingeleski:</t>
        </r>
        <r>
          <rPr>
            <sz val="9"/>
            <color indexed="81"/>
            <rFont val="Tahoma"/>
            <family val="2"/>
          </rPr>
          <t xml:space="preserve">
Per FOD is a new Unit.  Contributions began in 2018</t>
        </r>
      </text>
    </comment>
    <comment ref="TSL19" authorId="0" shapeId="0" xr:uid="{94849D2A-A19A-4267-B5B3-35AC1C0C843D}">
      <text>
        <r>
          <rPr>
            <b/>
            <sz val="9"/>
            <color indexed="81"/>
            <rFont val="Tahoma"/>
            <family val="2"/>
          </rPr>
          <t>Becky Dzingeleski:</t>
        </r>
        <r>
          <rPr>
            <sz val="9"/>
            <color indexed="81"/>
            <rFont val="Tahoma"/>
            <family val="2"/>
          </rPr>
          <t xml:space="preserve">
Per FOD is a new Unit.  Contributions began in 2018</t>
        </r>
      </text>
    </comment>
    <comment ref="TSP19" authorId="0" shapeId="0" xr:uid="{0A758760-6E0C-4D6C-B370-85CE550ECF2E}">
      <text>
        <r>
          <rPr>
            <b/>
            <sz val="9"/>
            <color indexed="81"/>
            <rFont val="Tahoma"/>
            <family val="2"/>
          </rPr>
          <t>Becky Dzingeleski:</t>
        </r>
        <r>
          <rPr>
            <sz val="9"/>
            <color indexed="81"/>
            <rFont val="Tahoma"/>
            <family val="2"/>
          </rPr>
          <t xml:space="preserve">
Per FOD is a new Unit.  Contributions began in 2018</t>
        </r>
      </text>
    </comment>
    <comment ref="TST19" authorId="0" shapeId="0" xr:uid="{C11AAAE2-3C8C-4C9F-8D23-8BB45736EC07}">
      <text>
        <r>
          <rPr>
            <b/>
            <sz val="9"/>
            <color indexed="81"/>
            <rFont val="Tahoma"/>
            <family val="2"/>
          </rPr>
          <t>Becky Dzingeleski:</t>
        </r>
        <r>
          <rPr>
            <sz val="9"/>
            <color indexed="81"/>
            <rFont val="Tahoma"/>
            <family val="2"/>
          </rPr>
          <t xml:space="preserve">
Per FOD is a new Unit.  Contributions began in 2018</t>
        </r>
      </text>
    </comment>
    <comment ref="TSX19" authorId="0" shapeId="0" xr:uid="{0050AA07-B704-4444-96C3-D33C35EF73BC}">
      <text>
        <r>
          <rPr>
            <b/>
            <sz val="9"/>
            <color indexed="81"/>
            <rFont val="Tahoma"/>
            <family val="2"/>
          </rPr>
          <t>Becky Dzingeleski:</t>
        </r>
        <r>
          <rPr>
            <sz val="9"/>
            <color indexed="81"/>
            <rFont val="Tahoma"/>
            <family val="2"/>
          </rPr>
          <t xml:space="preserve">
Per FOD is a new Unit.  Contributions began in 2018</t>
        </r>
      </text>
    </comment>
    <comment ref="TTB19" authorId="0" shapeId="0" xr:uid="{25CF1D30-D663-4E7A-9D56-45F5DE17332D}">
      <text>
        <r>
          <rPr>
            <b/>
            <sz val="9"/>
            <color indexed="81"/>
            <rFont val="Tahoma"/>
            <family val="2"/>
          </rPr>
          <t>Becky Dzingeleski:</t>
        </r>
        <r>
          <rPr>
            <sz val="9"/>
            <color indexed="81"/>
            <rFont val="Tahoma"/>
            <family val="2"/>
          </rPr>
          <t xml:space="preserve">
Per FOD is a new Unit.  Contributions began in 2018</t>
        </r>
      </text>
    </comment>
    <comment ref="TTF19" authorId="0" shapeId="0" xr:uid="{31CCE795-72BC-4A73-8B3A-300A1568B3D5}">
      <text>
        <r>
          <rPr>
            <b/>
            <sz val="9"/>
            <color indexed="81"/>
            <rFont val="Tahoma"/>
            <family val="2"/>
          </rPr>
          <t>Becky Dzingeleski:</t>
        </r>
        <r>
          <rPr>
            <sz val="9"/>
            <color indexed="81"/>
            <rFont val="Tahoma"/>
            <family val="2"/>
          </rPr>
          <t xml:space="preserve">
Per FOD is a new Unit.  Contributions began in 2018</t>
        </r>
      </text>
    </comment>
    <comment ref="TTJ19" authorId="0" shapeId="0" xr:uid="{AB8D6D82-B141-4839-9299-5C7857EA909F}">
      <text>
        <r>
          <rPr>
            <b/>
            <sz val="9"/>
            <color indexed="81"/>
            <rFont val="Tahoma"/>
            <family val="2"/>
          </rPr>
          <t>Becky Dzingeleski:</t>
        </r>
        <r>
          <rPr>
            <sz val="9"/>
            <color indexed="81"/>
            <rFont val="Tahoma"/>
            <family val="2"/>
          </rPr>
          <t xml:space="preserve">
Per FOD is a new Unit.  Contributions began in 2018</t>
        </r>
      </text>
    </comment>
    <comment ref="TTN19" authorId="0" shapeId="0" xr:uid="{57C5DAFC-F18C-4224-B2F7-3767DEDAA3FF}">
      <text>
        <r>
          <rPr>
            <b/>
            <sz val="9"/>
            <color indexed="81"/>
            <rFont val="Tahoma"/>
            <family val="2"/>
          </rPr>
          <t>Becky Dzingeleski:</t>
        </r>
        <r>
          <rPr>
            <sz val="9"/>
            <color indexed="81"/>
            <rFont val="Tahoma"/>
            <family val="2"/>
          </rPr>
          <t xml:space="preserve">
Per FOD is a new Unit.  Contributions began in 2018</t>
        </r>
      </text>
    </comment>
    <comment ref="TTR19" authorId="0" shapeId="0" xr:uid="{277A4E4E-75FC-4974-9FCA-D2AA50F32B70}">
      <text>
        <r>
          <rPr>
            <b/>
            <sz val="9"/>
            <color indexed="81"/>
            <rFont val="Tahoma"/>
            <family val="2"/>
          </rPr>
          <t>Becky Dzingeleski:</t>
        </r>
        <r>
          <rPr>
            <sz val="9"/>
            <color indexed="81"/>
            <rFont val="Tahoma"/>
            <family val="2"/>
          </rPr>
          <t xml:space="preserve">
Per FOD is a new Unit.  Contributions began in 2018</t>
        </r>
      </text>
    </comment>
    <comment ref="TTV19" authorId="0" shapeId="0" xr:uid="{8E214AD8-672F-41EA-93D7-E96553FDE4F7}">
      <text>
        <r>
          <rPr>
            <b/>
            <sz val="9"/>
            <color indexed="81"/>
            <rFont val="Tahoma"/>
            <family val="2"/>
          </rPr>
          <t>Becky Dzingeleski:</t>
        </r>
        <r>
          <rPr>
            <sz val="9"/>
            <color indexed="81"/>
            <rFont val="Tahoma"/>
            <family val="2"/>
          </rPr>
          <t xml:space="preserve">
Per FOD is a new Unit.  Contributions began in 2018</t>
        </r>
      </text>
    </comment>
    <comment ref="TTZ19" authorId="0" shapeId="0" xr:uid="{1C3626EE-14FC-4B64-AB5D-ED1BD23A65EC}">
      <text>
        <r>
          <rPr>
            <b/>
            <sz val="9"/>
            <color indexed="81"/>
            <rFont val="Tahoma"/>
            <family val="2"/>
          </rPr>
          <t>Becky Dzingeleski:</t>
        </r>
        <r>
          <rPr>
            <sz val="9"/>
            <color indexed="81"/>
            <rFont val="Tahoma"/>
            <family val="2"/>
          </rPr>
          <t xml:space="preserve">
Per FOD is a new Unit.  Contributions began in 2018</t>
        </r>
      </text>
    </comment>
    <comment ref="TUD19" authorId="0" shapeId="0" xr:uid="{5C88D15C-6E8E-4A0A-AF72-79DBAE096E34}">
      <text>
        <r>
          <rPr>
            <b/>
            <sz val="9"/>
            <color indexed="81"/>
            <rFont val="Tahoma"/>
            <family val="2"/>
          </rPr>
          <t>Becky Dzingeleski:</t>
        </r>
        <r>
          <rPr>
            <sz val="9"/>
            <color indexed="81"/>
            <rFont val="Tahoma"/>
            <family val="2"/>
          </rPr>
          <t xml:space="preserve">
Per FOD is a new Unit.  Contributions began in 2018</t>
        </r>
      </text>
    </comment>
    <comment ref="TUH19" authorId="0" shapeId="0" xr:uid="{8C962784-F4D0-40E3-94B2-82FF492E9879}">
      <text>
        <r>
          <rPr>
            <b/>
            <sz val="9"/>
            <color indexed="81"/>
            <rFont val="Tahoma"/>
            <family val="2"/>
          </rPr>
          <t>Becky Dzingeleski:</t>
        </r>
        <r>
          <rPr>
            <sz val="9"/>
            <color indexed="81"/>
            <rFont val="Tahoma"/>
            <family val="2"/>
          </rPr>
          <t xml:space="preserve">
Per FOD is a new Unit.  Contributions began in 2018</t>
        </r>
      </text>
    </comment>
    <comment ref="TUL19" authorId="0" shapeId="0" xr:uid="{9627D3B4-C283-4965-AACA-AEAEC7C1E033}">
      <text>
        <r>
          <rPr>
            <b/>
            <sz val="9"/>
            <color indexed="81"/>
            <rFont val="Tahoma"/>
            <family val="2"/>
          </rPr>
          <t>Becky Dzingeleski:</t>
        </r>
        <r>
          <rPr>
            <sz val="9"/>
            <color indexed="81"/>
            <rFont val="Tahoma"/>
            <family val="2"/>
          </rPr>
          <t xml:space="preserve">
Per FOD is a new Unit.  Contributions began in 2018</t>
        </r>
      </text>
    </comment>
    <comment ref="TUP19" authorId="0" shapeId="0" xr:uid="{DA2B466C-3A4C-4DA3-A461-D8E1690BE98B}">
      <text>
        <r>
          <rPr>
            <b/>
            <sz val="9"/>
            <color indexed="81"/>
            <rFont val="Tahoma"/>
            <family val="2"/>
          </rPr>
          <t>Becky Dzingeleski:</t>
        </r>
        <r>
          <rPr>
            <sz val="9"/>
            <color indexed="81"/>
            <rFont val="Tahoma"/>
            <family val="2"/>
          </rPr>
          <t xml:space="preserve">
Per FOD is a new Unit.  Contributions began in 2018</t>
        </r>
      </text>
    </comment>
    <comment ref="TUT19" authorId="0" shapeId="0" xr:uid="{8626999C-F9B6-484F-B4C5-4A7F67EF712E}">
      <text>
        <r>
          <rPr>
            <b/>
            <sz val="9"/>
            <color indexed="81"/>
            <rFont val="Tahoma"/>
            <family val="2"/>
          </rPr>
          <t>Becky Dzingeleski:</t>
        </r>
        <r>
          <rPr>
            <sz val="9"/>
            <color indexed="81"/>
            <rFont val="Tahoma"/>
            <family val="2"/>
          </rPr>
          <t xml:space="preserve">
Per FOD is a new Unit.  Contributions began in 2018</t>
        </r>
      </text>
    </comment>
    <comment ref="TUX19" authorId="0" shapeId="0" xr:uid="{B9003A82-6BE1-4708-B18D-5C912EC557C6}">
      <text>
        <r>
          <rPr>
            <b/>
            <sz val="9"/>
            <color indexed="81"/>
            <rFont val="Tahoma"/>
            <family val="2"/>
          </rPr>
          <t>Becky Dzingeleski:</t>
        </r>
        <r>
          <rPr>
            <sz val="9"/>
            <color indexed="81"/>
            <rFont val="Tahoma"/>
            <family val="2"/>
          </rPr>
          <t xml:space="preserve">
Per FOD is a new Unit.  Contributions began in 2018</t>
        </r>
      </text>
    </comment>
    <comment ref="TVB19" authorId="0" shapeId="0" xr:uid="{40EC5CB4-9750-4A72-929A-EBD8548AFC9A}">
      <text>
        <r>
          <rPr>
            <b/>
            <sz val="9"/>
            <color indexed="81"/>
            <rFont val="Tahoma"/>
            <family val="2"/>
          </rPr>
          <t>Becky Dzingeleski:</t>
        </r>
        <r>
          <rPr>
            <sz val="9"/>
            <color indexed="81"/>
            <rFont val="Tahoma"/>
            <family val="2"/>
          </rPr>
          <t xml:space="preserve">
Per FOD is a new Unit.  Contributions began in 2018</t>
        </r>
      </text>
    </comment>
    <comment ref="TVF19" authorId="0" shapeId="0" xr:uid="{EF81066B-911D-4D01-9B30-EF15E7D63806}">
      <text>
        <r>
          <rPr>
            <b/>
            <sz val="9"/>
            <color indexed="81"/>
            <rFont val="Tahoma"/>
            <family val="2"/>
          </rPr>
          <t>Becky Dzingeleski:</t>
        </r>
        <r>
          <rPr>
            <sz val="9"/>
            <color indexed="81"/>
            <rFont val="Tahoma"/>
            <family val="2"/>
          </rPr>
          <t xml:space="preserve">
Per FOD is a new Unit.  Contributions began in 2018</t>
        </r>
      </text>
    </comment>
    <comment ref="TVJ19" authorId="0" shapeId="0" xr:uid="{950104A0-8349-48D5-81D7-6443BBC94D53}">
      <text>
        <r>
          <rPr>
            <b/>
            <sz val="9"/>
            <color indexed="81"/>
            <rFont val="Tahoma"/>
            <family val="2"/>
          </rPr>
          <t>Becky Dzingeleski:</t>
        </r>
        <r>
          <rPr>
            <sz val="9"/>
            <color indexed="81"/>
            <rFont val="Tahoma"/>
            <family val="2"/>
          </rPr>
          <t xml:space="preserve">
Per FOD is a new Unit.  Contributions began in 2018</t>
        </r>
      </text>
    </comment>
    <comment ref="TVN19" authorId="0" shapeId="0" xr:uid="{7AD152A2-1D60-4455-90BA-2DFC5B19E700}">
      <text>
        <r>
          <rPr>
            <b/>
            <sz val="9"/>
            <color indexed="81"/>
            <rFont val="Tahoma"/>
            <family val="2"/>
          </rPr>
          <t>Becky Dzingeleski:</t>
        </r>
        <r>
          <rPr>
            <sz val="9"/>
            <color indexed="81"/>
            <rFont val="Tahoma"/>
            <family val="2"/>
          </rPr>
          <t xml:space="preserve">
Per FOD is a new Unit.  Contributions began in 2018</t>
        </r>
      </text>
    </comment>
    <comment ref="TVR19" authorId="0" shapeId="0" xr:uid="{D797145B-96DF-45AA-88F1-43F3A454B5DC}">
      <text>
        <r>
          <rPr>
            <b/>
            <sz val="9"/>
            <color indexed="81"/>
            <rFont val="Tahoma"/>
            <family val="2"/>
          </rPr>
          <t>Becky Dzingeleski:</t>
        </r>
        <r>
          <rPr>
            <sz val="9"/>
            <color indexed="81"/>
            <rFont val="Tahoma"/>
            <family val="2"/>
          </rPr>
          <t xml:space="preserve">
Per FOD is a new Unit.  Contributions began in 2018</t>
        </r>
      </text>
    </comment>
    <comment ref="TVV19" authorId="0" shapeId="0" xr:uid="{42387FD5-0C0F-46E8-8325-A44B68B549BB}">
      <text>
        <r>
          <rPr>
            <b/>
            <sz val="9"/>
            <color indexed="81"/>
            <rFont val="Tahoma"/>
            <family val="2"/>
          </rPr>
          <t>Becky Dzingeleski:</t>
        </r>
        <r>
          <rPr>
            <sz val="9"/>
            <color indexed="81"/>
            <rFont val="Tahoma"/>
            <family val="2"/>
          </rPr>
          <t xml:space="preserve">
Per FOD is a new Unit.  Contributions began in 2018</t>
        </r>
      </text>
    </comment>
    <comment ref="TVZ19" authorId="0" shapeId="0" xr:uid="{0B5F7B28-48B3-4710-AB0B-3501B34119C0}">
      <text>
        <r>
          <rPr>
            <b/>
            <sz val="9"/>
            <color indexed="81"/>
            <rFont val="Tahoma"/>
            <family val="2"/>
          </rPr>
          <t>Becky Dzingeleski:</t>
        </r>
        <r>
          <rPr>
            <sz val="9"/>
            <color indexed="81"/>
            <rFont val="Tahoma"/>
            <family val="2"/>
          </rPr>
          <t xml:space="preserve">
Per FOD is a new Unit.  Contributions began in 2018</t>
        </r>
      </text>
    </comment>
    <comment ref="TWD19" authorId="0" shapeId="0" xr:uid="{9BC7F48A-FCD3-4900-96F2-92404D4D1DBF}">
      <text>
        <r>
          <rPr>
            <b/>
            <sz val="9"/>
            <color indexed="81"/>
            <rFont val="Tahoma"/>
            <family val="2"/>
          </rPr>
          <t>Becky Dzingeleski:</t>
        </r>
        <r>
          <rPr>
            <sz val="9"/>
            <color indexed="81"/>
            <rFont val="Tahoma"/>
            <family val="2"/>
          </rPr>
          <t xml:space="preserve">
Per FOD is a new Unit.  Contributions began in 2018</t>
        </r>
      </text>
    </comment>
    <comment ref="TWH19" authorId="0" shapeId="0" xr:uid="{677E200D-BBDF-4342-BBAF-59AEB2E2AC7F}">
      <text>
        <r>
          <rPr>
            <b/>
            <sz val="9"/>
            <color indexed="81"/>
            <rFont val="Tahoma"/>
            <family val="2"/>
          </rPr>
          <t>Becky Dzingeleski:</t>
        </r>
        <r>
          <rPr>
            <sz val="9"/>
            <color indexed="81"/>
            <rFont val="Tahoma"/>
            <family val="2"/>
          </rPr>
          <t xml:space="preserve">
Per FOD is a new Unit.  Contributions began in 2018</t>
        </r>
      </text>
    </comment>
    <comment ref="TWL19" authorId="0" shapeId="0" xr:uid="{35ADE6C7-7BD9-4F77-9635-78ECED8283CD}">
      <text>
        <r>
          <rPr>
            <b/>
            <sz val="9"/>
            <color indexed="81"/>
            <rFont val="Tahoma"/>
            <family val="2"/>
          </rPr>
          <t>Becky Dzingeleski:</t>
        </r>
        <r>
          <rPr>
            <sz val="9"/>
            <color indexed="81"/>
            <rFont val="Tahoma"/>
            <family val="2"/>
          </rPr>
          <t xml:space="preserve">
Per FOD is a new Unit.  Contributions began in 2018</t>
        </r>
      </text>
    </comment>
    <comment ref="TWP19" authorId="0" shapeId="0" xr:uid="{1D5487CC-79FB-4A64-8666-80E36434EA0F}">
      <text>
        <r>
          <rPr>
            <b/>
            <sz val="9"/>
            <color indexed="81"/>
            <rFont val="Tahoma"/>
            <family val="2"/>
          </rPr>
          <t>Becky Dzingeleski:</t>
        </r>
        <r>
          <rPr>
            <sz val="9"/>
            <color indexed="81"/>
            <rFont val="Tahoma"/>
            <family val="2"/>
          </rPr>
          <t xml:space="preserve">
Per FOD is a new Unit.  Contributions began in 2018</t>
        </r>
      </text>
    </comment>
    <comment ref="TWT19" authorId="0" shapeId="0" xr:uid="{2700A065-6F2B-4305-B088-333E76A52713}">
      <text>
        <r>
          <rPr>
            <b/>
            <sz val="9"/>
            <color indexed="81"/>
            <rFont val="Tahoma"/>
            <family val="2"/>
          </rPr>
          <t>Becky Dzingeleski:</t>
        </r>
        <r>
          <rPr>
            <sz val="9"/>
            <color indexed="81"/>
            <rFont val="Tahoma"/>
            <family val="2"/>
          </rPr>
          <t xml:space="preserve">
Per FOD is a new Unit.  Contributions began in 2018</t>
        </r>
      </text>
    </comment>
    <comment ref="TWX19" authorId="0" shapeId="0" xr:uid="{EB7F42D0-FF08-42E4-A736-37DF7C6B5829}">
      <text>
        <r>
          <rPr>
            <b/>
            <sz val="9"/>
            <color indexed="81"/>
            <rFont val="Tahoma"/>
            <family val="2"/>
          </rPr>
          <t>Becky Dzingeleski:</t>
        </r>
        <r>
          <rPr>
            <sz val="9"/>
            <color indexed="81"/>
            <rFont val="Tahoma"/>
            <family val="2"/>
          </rPr>
          <t xml:space="preserve">
Per FOD is a new Unit.  Contributions began in 2018</t>
        </r>
      </text>
    </comment>
    <comment ref="TXB19" authorId="0" shapeId="0" xr:uid="{EAA300B1-F5E9-4947-944E-E5593C528C63}">
      <text>
        <r>
          <rPr>
            <b/>
            <sz val="9"/>
            <color indexed="81"/>
            <rFont val="Tahoma"/>
            <family val="2"/>
          </rPr>
          <t>Becky Dzingeleski:</t>
        </r>
        <r>
          <rPr>
            <sz val="9"/>
            <color indexed="81"/>
            <rFont val="Tahoma"/>
            <family val="2"/>
          </rPr>
          <t xml:space="preserve">
Per FOD is a new Unit.  Contributions began in 2018</t>
        </r>
      </text>
    </comment>
    <comment ref="TXF19" authorId="0" shapeId="0" xr:uid="{8E98B061-8F99-4E63-ABED-A9DA927D9AB5}">
      <text>
        <r>
          <rPr>
            <b/>
            <sz val="9"/>
            <color indexed="81"/>
            <rFont val="Tahoma"/>
            <family val="2"/>
          </rPr>
          <t>Becky Dzingeleski:</t>
        </r>
        <r>
          <rPr>
            <sz val="9"/>
            <color indexed="81"/>
            <rFont val="Tahoma"/>
            <family val="2"/>
          </rPr>
          <t xml:space="preserve">
Per FOD is a new Unit.  Contributions began in 2018</t>
        </r>
      </text>
    </comment>
    <comment ref="TXJ19" authorId="0" shapeId="0" xr:uid="{2549E565-E32F-4E57-B639-FF270D6DAD73}">
      <text>
        <r>
          <rPr>
            <b/>
            <sz val="9"/>
            <color indexed="81"/>
            <rFont val="Tahoma"/>
            <family val="2"/>
          </rPr>
          <t>Becky Dzingeleski:</t>
        </r>
        <r>
          <rPr>
            <sz val="9"/>
            <color indexed="81"/>
            <rFont val="Tahoma"/>
            <family val="2"/>
          </rPr>
          <t xml:space="preserve">
Per FOD is a new Unit.  Contributions began in 2018</t>
        </r>
      </text>
    </comment>
    <comment ref="TXN19" authorId="0" shapeId="0" xr:uid="{4460DBED-2CAD-422A-B863-9E9133E48260}">
      <text>
        <r>
          <rPr>
            <b/>
            <sz val="9"/>
            <color indexed="81"/>
            <rFont val="Tahoma"/>
            <family val="2"/>
          </rPr>
          <t>Becky Dzingeleski:</t>
        </r>
        <r>
          <rPr>
            <sz val="9"/>
            <color indexed="81"/>
            <rFont val="Tahoma"/>
            <family val="2"/>
          </rPr>
          <t xml:space="preserve">
Per FOD is a new Unit.  Contributions began in 2018</t>
        </r>
      </text>
    </comment>
    <comment ref="TXR19" authorId="0" shapeId="0" xr:uid="{209F4A59-93A7-4F5C-AF9D-34D5DB5CBBB2}">
      <text>
        <r>
          <rPr>
            <b/>
            <sz val="9"/>
            <color indexed="81"/>
            <rFont val="Tahoma"/>
            <family val="2"/>
          </rPr>
          <t>Becky Dzingeleski:</t>
        </r>
        <r>
          <rPr>
            <sz val="9"/>
            <color indexed="81"/>
            <rFont val="Tahoma"/>
            <family val="2"/>
          </rPr>
          <t xml:space="preserve">
Per FOD is a new Unit.  Contributions began in 2018</t>
        </r>
      </text>
    </comment>
    <comment ref="TXV19" authorId="0" shapeId="0" xr:uid="{246123A7-1E1C-4DF2-B767-9EFD3076EB53}">
      <text>
        <r>
          <rPr>
            <b/>
            <sz val="9"/>
            <color indexed="81"/>
            <rFont val="Tahoma"/>
            <family val="2"/>
          </rPr>
          <t>Becky Dzingeleski:</t>
        </r>
        <r>
          <rPr>
            <sz val="9"/>
            <color indexed="81"/>
            <rFont val="Tahoma"/>
            <family val="2"/>
          </rPr>
          <t xml:space="preserve">
Per FOD is a new Unit.  Contributions began in 2018</t>
        </r>
      </text>
    </comment>
    <comment ref="TXZ19" authorId="0" shapeId="0" xr:uid="{236E2957-F67D-4110-92AD-55CF17AC2E22}">
      <text>
        <r>
          <rPr>
            <b/>
            <sz val="9"/>
            <color indexed="81"/>
            <rFont val="Tahoma"/>
            <family val="2"/>
          </rPr>
          <t>Becky Dzingeleski:</t>
        </r>
        <r>
          <rPr>
            <sz val="9"/>
            <color indexed="81"/>
            <rFont val="Tahoma"/>
            <family val="2"/>
          </rPr>
          <t xml:space="preserve">
Per FOD is a new Unit.  Contributions began in 2018</t>
        </r>
      </text>
    </comment>
    <comment ref="TYD19" authorId="0" shapeId="0" xr:uid="{E7F258B5-C20D-4010-86C2-99146E58468C}">
      <text>
        <r>
          <rPr>
            <b/>
            <sz val="9"/>
            <color indexed="81"/>
            <rFont val="Tahoma"/>
            <family val="2"/>
          </rPr>
          <t>Becky Dzingeleski:</t>
        </r>
        <r>
          <rPr>
            <sz val="9"/>
            <color indexed="81"/>
            <rFont val="Tahoma"/>
            <family val="2"/>
          </rPr>
          <t xml:space="preserve">
Per FOD is a new Unit.  Contributions began in 2018</t>
        </r>
      </text>
    </comment>
    <comment ref="TYH19" authorId="0" shapeId="0" xr:uid="{16972FE8-AF5F-4F93-84E2-4F6D924A2C62}">
      <text>
        <r>
          <rPr>
            <b/>
            <sz val="9"/>
            <color indexed="81"/>
            <rFont val="Tahoma"/>
            <family val="2"/>
          </rPr>
          <t>Becky Dzingeleski:</t>
        </r>
        <r>
          <rPr>
            <sz val="9"/>
            <color indexed="81"/>
            <rFont val="Tahoma"/>
            <family val="2"/>
          </rPr>
          <t xml:space="preserve">
Per FOD is a new Unit.  Contributions began in 2018</t>
        </r>
      </text>
    </comment>
    <comment ref="TYL19" authorId="0" shapeId="0" xr:uid="{2255177D-F324-4645-8CED-69EDB6F4BC5B}">
      <text>
        <r>
          <rPr>
            <b/>
            <sz val="9"/>
            <color indexed="81"/>
            <rFont val="Tahoma"/>
            <family val="2"/>
          </rPr>
          <t>Becky Dzingeleski:</t>
        </r>
        <r>
          <rPr>
            <sz val="9"/>
            <color indexed="81"/>
            <rFont val="Tahoma"/>
            <family val="2"/>
          </rPr>
          <t xml:space="preserve">
Per FOD is a new Unit.  Contributions began in 2018</t>
        </r>
      </text>
    </comment>
    <comment ref="TYP19" authorId="0" shapeId="0" xr:uid="{481095C6-9A93-4192-B29E-99B5BD03D046}">
      <text>
        <r>
          <rPr>
            <b/>
            <sz val="9"/>
            <color indexed="81"/>
            <rFont val="Tahoma"/>
            <family val="2"/>
          </rPr>
          <t>Becky Dzingeleski:</t>
        </r>
        <r>
          <rPr>
            <sz val="9"/>
            <color indexed="81"/>
            <rFont val="Tahoma"/>
            <family val="2"/>
          </rPr>
          <t xml:space="preserve">
Per FOD is a new Unit.  Contributions began in 2018</t>
        </r>
      </text>
    </comment>
    <comment ref="TYT19" authorId="0" shapeId="0" xr:uid="{D8CD3274-286C-4962-9B6C-35727FA27812}">
      <text>
        <r>
          <rPr>
            <b/>
            <sz val="9"/>
            <color indexed="81"/>
            <rFont val="Tahoma"/>
            <family val="2"/>
          </rPr>
          <t>Becky Dzingeleski:</t>
        </r>
        <r>
          <rPr>
            <sz val="9"/>
            <color indexed="81"/>
            <rFont val="Tahoma"/>
            <family val="2"/>
          </rPr>
          <t xml:space="preserve">
Per FOD is a new Unit.  Contributions began in 2018</t>
        </r>
      </text>
    </comment>
    <comment ref="TYX19" authorId="0" shapeId="0" xr:uid="{AB6B118E-0DD7-4C70-ACCC-2B7E2526D4EB}">
      <text>
        <r>
          <rPr>
            <b/>
            <sz val="9"/>
            <color indexed="81"/>
            <rFont val="Tahoma"/>
            <family val="2"/>
          </rPr>
          <t>Becky Dzingeleski:</t>
        </r>
        <r>
          <rPr>
            <sz val="9"/>
            <color indexed="81"/>
            <rFont val="Tahoma"/>
            <family val="2"/>
          </rPr>
          <t xml:space="preserve">
Per FOD is a new Unit.  Contributions began in 2018</t>
        </r>
      </text>
    </comment>
    <comment ref="TZB19" authorId="0" shapeId="0" xr:uid="{17007415-5595-4609-9D1E-E6995625939C}">
      <text>
        <r>
          <rPr>
            <b/>
            <sz val="9"/>
            <color indexed="81"/>
            <rFont val="Tahoma"/>
            <family val="2"/>
          </rPr>
          <t>Becky Dzingeleski:</t>
        </r>
        <r>
          <rPr>
            <sz val="9"/>
            <color indexed="81"/>
            <rFont val="Tahoma"/>
            <family val="2"/>
          </rPr>
          <t xml:space="preserve">
Per FOD is a new Unit.  Contributions began in 2018</t>
        </r>
      </text>
    </comment>
    <comment ref="TZF19" authorId="0" shapeId="0" xr:uid="{8E78CEAF-0951-4E69-A62A-D453386620CE}">
      <text>
        <r>
          <rPr>
            <b/>
            <sz val="9"/>
            <color indexed="81"/>
            <rFont val="Tahoma"/>
            <family val="2"/>
          </rPr>
          <t>Becky Dzingeleski:</t>
        </r>
        <r>
          <rPr>
            <sz val="9"/>
            <color indexed="81"/>
            <rFont val="Tahoma"/>
            <family val="2"/>
          </rPr>
          <t xml:space="preserve">
Per FOD is a new Unit.  Contributions began in 2018</t>
        </r>
      </text>
    </comment>
    <comment ref="TZJ19" authorId="0" shapeId="0" xr:uid="{D6A5000F-98E0-42B8-B39F-2CECD9643D00}">
      <text>
        <r>
          <rPr>
            <b/>
            <sz val="9"/>
            <color indexed="81"/>
            <rFont val="Tahoma"/>
            <family val="2"/>
          </rPr>
          <t>Becky Dzingeleski:</t>
        </r>
        <r>
          <rPr>
            <sz val="9"/>
            <color indexed="81"/>
            <rFont val="Tahoma"/>
            <family val="2"/>
          </rPr>
          <t xml:space="preserve">
Per FOD is a new Unit.  Contributions began in 2018</t>
        </r>
      </text>
    </comment>
    <comment ref="TZN19" authorId="0" shapeId="0" xr:uid="{B48452E1-6226-4C3B-BF7C-7691DBE3A606}">
      <text>
        <r>
          <rPr>
            <b/>
            <sz val="9"/>
            <color indexed="81"/>
            <rFont val="Tahoma"/>
            <family val="2"/>
          </rPr>
          <t>Becky Dzingeleski:</t>
        </r>
        <r>
          <rPr>
            <sz val="9"/>
            <color indexed="81"/>
            <rFont val="Tahoma"/>
            <family val="2"/>
          </rPr>
          <t xml:space="preserve">
Per FOD is a new Unit.  Contributions began in 2018</t>
        </r>
      </text>
    </comment>
    <comment ref="TZR19" authorId="0" shapeId="0" xr:uid="{B7F7BEEB-45C7-4BE8-BA99-B73D979FE281}">
      <text>
        <r>
          <rPr>
            <b/>
            <sz val="9"/>
            <color indexed="81"/>
            <rFont val="Tahoma"/>
            <family val="2"/>
          </rPr>
          <t>Becky Dzingeleski:</t>
        </r>
        <r>
          <rPr>
            <sz val="9"/>
            <color indexed="81"/>
            <rFont val="Tahoma"/>
            <family val="2"/>
          </rPr>
          <t xml:space="preserve">
Per FOD is a new Unit.  Contributions began in 2018</t>
        </r>
      </text>
    </comment>
    <comment ref="TZV19" authorId="0" shapeId="0" xr:uid="{1A3E58C5-1541-4A76-B15E-12094F384954}">
      <text>
        <r>
          <rPr>
            <b/>
            <sz val="9"/>
            <color indexed="81"/>
            <rFont val="Tahoma"/>
            <family val="2"/>
          </rPr>
          <t>Becky Dzingeleski:</t>
        </r>
        <r>
          <rPr>
            <sz val="9"/>
            <color indexed="81"/>
            <rFont val="Tahoma"/>
            <family val="2"/>
          </rPr>
          <t xml:space="preserve">
Per FOD is a new Unit.  Contributions began in 2018</t>
        </r>
      </text>
    </comment>
    <comment ref="TZZ19" authorId="0" shapeId="0" xr:uid="{D669364A-1AEA-4A68-AA74-57BE832A7CD0}">
      <text>
        <r>
          <rPr>
            <b/>
            <sz val="9"/>
            <color indexed="81"/>
            <rFont val="Tahoma"/>
            <family val="2"/>
          </rPr>
          <t>Becky Dzingeleski:</t>
        </r>
        <r>
          <rPr>
            <sz val="9"/>
            <color indexed="81"/>
            <rFont val="Tahoma"/>
            <family val="2"/>
          </rPr>
          <t xml:space="preserve">
Per FOD is a new Unit.  Contributions began in 2018</t>
        </r>
      </text>
    </comment>
    <comment ref="UAD19" authorId="0" shapeId="0" xr:uid="{4FFAAB31-E3D3-4C7D-BE7E-DF3356194EDA}">
      <text>
        <r>
          <rPr>
            <b/>
            <sz val="9"/>
            <color indexed="81"/>
            <rFont val="Tahoma"/>
            <family val="2"/>
          </rPr>
          <t>Becky Dzingeleski:</t>
        </r>
        <r>
          <rPr>
            <sz val="9"/>
            <color indexed="81"/>
            <rFont val="Tahoma"/>
            <family val="2"/>
          </rPr>
          <t xml:space="preserve">
Per FOD is a new Unit.  Contributions began in 2018</t>
        </r>
      </text>
    </comment>
    <comment ref="UAH19" authorId="0" shapeId="0" xr:uid="{363A695F-76EA-46D2-BAF9-1A9B56D27236}">
      <text>
        <r>
          <rPr>
            <b/>
            <sz val="9"/>
            <color indexed="81"/>
            <rFont val="Tahoma"/>
            <family val="2"/>
          </rPr>
          <t>Becky Dzingeleski:</t>
        </r>
        <r>
          <rPr>
            <sz val="9"/>
            <color indexed="81"/>
            <rFont val="Tahoma"/>
            <family val="2"/>
          </rPr>
          <t xml:space="preserve">
Per FOD is a new Unit.  Contributions began in 2018</t>
        </r>
      </text>
    </comment>
    <comment ref="UAL19" authorId="0" shapeId="0" xr:uid="{1CB2EC7F-2313-4384-8785-F84BCB37D452}">
      <text>
        <r>
          <rPr>
            <b/>
            <sz val="9"/>
            <color indexed="81"/>
            <rFont val="Tahoma"/>
            <family val="2"/>
          </rPr>
          <t>Becky Dzingeleski:</t>
        </r>
        <r>
          <rPr>
            <sz val="9"/>
            <color indexed="81"/>
            <rFont val="Tahoma"/>
            <family val="2"/>
          </rPr>
          <t xml:space="preserve">
Per FOD is a new Unit.  Contributions began in 2018</t>
        </r>
      </text>
    </comment>
    <comment ref="UAP19" authorId="0" shapeId="0" xr:uid="{F0AD1168-B7A0-4CDF-AB81-FB83BCDC8C6D}">
      <text>
        <r>
          <rPr>
            <b/>
            <sz val="9"/>
            <color indexed="81"/>
            <rFont val="Tahoma"/>
            <family val="2"/>
          </rPr>
          <t>Becky Dzingeleski:</t>
        </r>
        <r>
          <rPr>
            <sz val="9"/>
            <color indexed="81"/>
            <rFont val="Tahoma"/>
            <family val="2"/>
          </rPr>
          <t xml:space="preserve">
Per FOD is a new Unit.  Contributions began in 2018</t>
        </r>
      </text>
    </comment>
    <comment ref="UAT19" authorId="0" shapeId="0" xr:uid="{F71418FA-A842-4BC4-BBFC-D2B81BB7025E}">
      <text>
        <r>
          <rPr>
            <b/>
            <sz val="9"/>
            <color indexed="81"/>
            <rFont val="Tahoma"/>
            <family val="2"/>
          </rPr>
          <t>Becky Dzingeleski:</t>
        </r>
        <r>
          <rPr>
            <sz val="9"/>
            <color indexed="81"/>
            <rFont val="Tahoma"/>
            <family val="2"/>
          </rPr>
          <t xml:space="preserve">
Per FOD is a new Unit.  Contributions began in 2018</t>
        </r>
      </text>
    </comment>
    <comment ref="UAX19" authorId="0" shapeId="0" xr:uid="{0E1D73A9-6F73-4091-B82B-79F4F8B10AF8}">
      <text>
        <r>
          <rPr>
            <b/>
            <sz val="9"/>
            <color indexed="81"/>
            <rFont val="Tahoma"/>
            <family val="2"/>
          </rPr>
          <t>Becky Dzingeleski:</t>
        </r>
        <r>
          <rPr>
            <sz val="9"/>
            <color indexed="81"/>
            <rFont val="Tahoma"/>
            <family val="2"/>
          </rPr>
          <t xml:space="preserve">
Per FOD is a new Unit.  Contributions began in 2018</t>
        </r>
      </text>
    </comment>
    <comment ref="UBB19" authorId="0" shapeId="0" xr:uid="{AE356720-588A-4850-B5F7-E7966A93EAB1}">
      <text>
        <r>
          <rPr>
            <b/>
            <sz val="9"/>
            <color indexed="81"/>
            <rFont val="Tahoma"/>
            <family val="2"/>
          </rPr>
          <t>Becky Dzingeleski:</t>
        </r>
        <r>
          <rPr>
            <sz val="9"/>
            <color indexed="81"/>
            <rFont val="Tahoma"/>
            <family val="2"/>
          </rPr>
          <t xml:space="preserve">
Per FOD is a new Unit.  Contributions began in 2018</t>
        </r>
      </text>
    </comment>
    <comment ref="UBF19" authorId="0" shapeId="0" xr:uid="{6C5135D2-F71C-4577-9FCA-C3BAB5E58751}">
      <text>
        <r>
          <rPr>
            <b/>
            <sz val="9"/>
            <color indexed="81"/>
            <rFont val="Tahoma"/>
            <family val="2"/>
          </rPr>
          <t>Becky Dzingeleski:</t>
        </r>
        <r>
          <rPr>
            <sz val="9"/>
            <color indexed="81"/>
            <rFont val="Tahoma"/>
            <family val="2"/>
          </rPr>
          <t xml:space="preserve">
Per FOD is a new Unit.  Contributions began in 2018</t>
        </r>
      </text>
    </comment>
    <comment ref="UBJ19" authorId="0" shapeId="0" xr:uid="{E1696030-C771-42D1-B813-3C118655D427}">
      <text>
        <r>
          <rPr>
            <b/>
            <sz val="9"/>
            <color indexed="81"/>
            <rFont val="Tahoma"/>
            <family val="2"/>
          </rPr>
          <t>Becky Dzingeleski:</t>
        </r>
        <r>
          <rPr>
            <sz val="9"/>
            <color indexed="81"/>
            <rFont val="Tahoma"/>
            <family val="2"/>
          </rPr>
          <t xml:space="preserve">
Per FOD is a new Unit.  Contributions began in 2018</t>
        </r>
      </text>
    </comment>
    <comment ref="UBN19" authorId="0" shapeId="0" xr:uid="{7A946D57-2E16-4FB4-A829-14DCBDD748E5}">
      <text>
        <r>
          <rPr>
            <b/>
            <sz val="9"/>
            <color indexed="81"/>
            <rFont val="Tahoma"/>
            <family val="2"/>
          </rPr>
          <t>Becky Dzingeleski:</t>
        </r>
        <r>
          <rPr>
            <sz val="9"/>
            <color indexed="81"/>
            <rFont val="Tahoma"/>
            <family val="2"/>
          </rPr>
          <t xml:space="preserve">
Per FOD is a new Unit.  Contributions began in 2018</t>
        </r>
      </text>
    </comment>
    <comment ref="UBR19" authorId="0" shapeId="0" xr:uid="{4A3D0333-3DDD-4DD5-8796-834A9E0431A9}">
      <text>
        <r>
          <rPr>
            <b/>
            <sz val="9"/>
            <color indexed="81"/>
            <rFont val="Tahoma"/>
            <family val="2"/>
          </rPr>
          <t>Becky Dzingeleski:</t>
        </r>
        <r>
          <rPr>
            <sz val="9"/>
            <color indexed="81"/>
            <rFont val="Tahoma"/>
            <family val="2"/>
          </rPr>
          <t xml:space="preserve">
Per FOD is a new Unit.  Contributions began in 2018</t>
        </r>
      </text>
    </comment>
    <comment ref="UBV19" authorId="0" shapeId="0" xr:uid="{54B7E8EF-9561-4461-9AEF-0187045583AF}">
      <text>
        <r>
          <rPr>
            <b/>
            <sz val="9"/>
            <color indexed="81"/>
            <rFont val="Tahoma"/>
            <family val="2"/>
          </rPr>
          <t>Becky Dzingeleski:</t>
        </r>
        <r>
          <rPr>
            <sz val="9"/>
            <color indexed="81"/>
            <rFont val="Tahoma"/>
            <family val="2"/>
          </rPr>
          <t xml:space="preserve">
Per FOD is a new Unit.  Contributions began in 2018</t>
        </r>
      </text>
    </comment>
    <comment ref="UBZ19" authorId="0" shapeId="0" xr:uid="{B7277653-EDA7-428E-92E9-3AD2C8C9C022}">
      <text>
        <r>
          <rPr>
            <b/>
            <sz val="9"/>
            <color indexed="81"/>
            <rFont val="Tahoma"/>
            <family val="2"/>
          </rPr>
          <t>Becky Dzingeleski:</t>
        </r>
        <r>
          <rPr>
            <sz val="9"/>
            <color indexed="81"/>
            <rFont val="Tahoma"/>
            <family val="2"/>
          </rPr>
          <t xml:space="preserve">
Per FOD is a new Unit.  Contributions began in 2018</t>
        </r>
      </text>
    </comment>
    <comment ref="UCD19" authorId="0" shapeId="0" xr:uid="{D5E68C83-E8B5-483B-A697-F28C0D07CBF1}">
      <text>
        <r>
          <rPr>
            <b/>
            <sz val="9"/>
            <color indexed="81"/>
            <rFont val="Tahoma"/>
            <family val="2"/>
          </rPr>
          <t>Becky Dzingeleski:</t>
        </r>
        <r>
          <rPr>
            <sz val="9"/>
            <color indexed="81"/>
            <rFont val="Tahoma"/>
            <family val="2"/>
          </rPr>
          <t xml:space="preserve">
Per FOD is a new Unit.  Contributions began in 2018</t>
        </r>
      </text>
    </comment>
    <comment ref="UCH19" authorId="0" shapeId="0" xr:uid="{4DFAA172-8BC1-4466-A85B-FD3F1E4C5769}">
      <text>
        <r>
          <rPr>
            <b/>
            <sz val="9"/>
            <color indexed="81"/>
            <rFont val="Tahoma"/>
            <family val="2"/>
          </rPr>
          <t>Becky Dzingeleski:</t>
        </r>
        <r>
          <rPr>
            <sz val="9"/>
            <color indexed="81"/>
            <rFont val="Tahoma"/>
            <family val="2"/>
          </rPr>
          <t xml:space="preserve">
Per FOD is a new Unit.  Contributions began in 2018</t>
        </r>
      </text>
    </comment>
    <comment ref="UCL19" authorId="0" shapeId="0" xr:uid="{D24998DE-10D5-4F43-909F-FDFA7207D0C9}">
      <text>
        <r>
          <rPr>
            <b/>
            <sz val="9"/>
            <color indexed="81"/>
            <rFont val="Tahoma"/>
            <family val="2"/>
          </rPr>
          <t>Becky Dzingeleski:</t>
        </r>
        <r>
          <rPr>
            <sz val="9"/>
            <color indexed="81"/>
            <rFont val="Tahoma"/>
            <family val="2"/>
          </rPr>
          <t xml:space="preserve">
Per FOD is a new Unit.  Contributions began in 2018</t>
        </r>
      </text>
    </comment>
    <comment ref="UCP19" authorId="0" shapeId="0" xr:uid="{80053B9A-99F4-42E5-B706-1F2CF04A1A91}">
      <text>
        <r>
          <rPr>
            <b/>
            <sz val="9"/>
            <color indexed="81"/>
            <rFont val="Tahoma"/>
            <family val="2"/>
          </rPr>
          <t>Becky Dzingeleski:</t>
        </r>
        <r>
          <rPr>
            <sz val="9"/>
            <color indexed="81"/>
            <rFont val="Tahoma"/>
            <family val="2"/>
          </rPr>
          <t xml:space="preserve">
Per FOD is a new Unit.  Contributions began in 2018</t>
        </r>
      </text>
    </comment>
    <comment ref="UCT19" authorId="0" shapeId="0" xr:uid="{528038BC-C0D5-4AAF-B645-DA6D90E22D81}">
      <text>
        <r>
          <rPr>
            <b/>
            <sz val="9"/>
            <color indexed="81"/>
            <rFont val="Tahoma"/>
            <family val="2"/>
          </rPr>
          <t>Becky Dzingeleski:</t>
        </r>
        <r>
          <rPr>
            <sz val="9"/>
            <color indexed="81"/>
            <rFont val="Tahoma"/>
            <family val="2"/>
          </rPr>
          <t xml:space="preserve">
Per FOD is a new Unit.  Contributions began in 2018</t>
        </r>
      </text>
    </comment>
    <comment ref="UCX19" authorId="0" shapeId="0" xr:uid="{F023D541-FADA-431C-9253-4C751B6A33B5}">
      <text>
        <r>
          <rPr>
            <b/>
            <sz val="9"/>
            <color indexed="81"/>
            <rFont val="Tahoma"/>
            <family val="2"/>
          </rPr>
          <t>Becky Dzingeleski:</t>
        </r>
        <r>
          <rPr>
            <sz val="9"/>
            <color indexed="81"/>
            <rFont val="Tahoma"/>
            <family val="2"/>
          </rPr>
          <t xml:space="preserve">
Per FOD is a new Unit.  Contributions began in 2018</t>
        </r>
      </text>
    </comment>
    <comment ref="UDB19" authorId="0" shapeId="0" xr:uid="{5CFE6261-7159-4A79-AD17-EA4035B9EC78}">
      <text>
        <r>
          <rPr>
            <b/>
            <sz val="9"/>
            <color indexed="81"/>
            <rFont val="Tahoma"/>
            <family val="2"/>
          </rPr>
          <t>Becky Dzingeleski:</t>
        </r>
        <r>
          <rPr>
            <sz val="9"/>
            <color indexed="81"/>
            <rFont val="Tahoma"/>
            <family val="2"/>
          </rPr>
          <t xml:space="preserve">
Per FOD is a new Unit.  Contributions began in 2018</t>
        </r>
      </text>
    </comment>
    <comment ref="UDF19" authorId="0" shapeId="0" xr:uid="{BF7AED3C-A720-4546-A77D-EDBD1C9BC162}">
      <text>
        <r>
          <rPr>
            <b/>
            <sz val="9"/>
            <color indexed="81"/>
            <rFont val="Tahoma"/>
            <family val="2"/>
          </rPr>
          <t>Becky Dzingeleski:</t>
        </r>
        <r>
          <rPr>
            <sz val="9"/>
            <color indexed="81"/>
            <rFont val="Tahoma"/>
            <family val="2"/>
          </rPr>
          <t xml:space="preserve">
Per FOD is a new Unit.  Contributions began in 2018</t>
        </r>
      </text>
    </comment>
    <comment ref="UDJ19" authorId="0" shapeId="0" xr:uid="{092C58E7-2A33-41B3-B9F7-08979F932FBD}">
      <text>
        <r>
          <rPr>
            <b/>
            <sz val="9"/>
            <color indexed="81"/>
            <rFont val="Tahoma"/>
            <family val="2"/>
          </rPr>
          <t>Becky Dzingeleski:</t>
        </r>
        <r>
          <rPr>
            <sz val="9"/>
            <color indexed="81"/>
            <rFont val="Tahoma"/>
            <family val="2"/>
          </rPr>
          <t xml:space="preserve">
Per FOD is a new Unit.  Contributions began in 2018</t>
        </r>
      </text>
    </comment>
    <comment ref="UDN19" authorId="0" shapeId="0" xr:uid="{47351713-A1F0-46C8-A262-F2A095A72A5D}">
      <text>
        <r>
          <rPr>
            <b/>
            <sz val="9"/>
            <color indexed="81"/>
            <rFont val="Tahoma"/>
            <family val="2"/>
          </rPr>
          <t>Becky Dzingeleski:</t>
        </r>
        <r>
          <rPr>
            <sz val="9"/>
            <color indexed="81"/>
            <rFont val="Tahoma"/>
            <family val="2"/>
          </rPr>
          <t xml:space="preserve">
Per FOD is a new Unit.  Contributions began in 2018</t>
        </r>
      </text>
    </comment>
    <comment ref="UDR19" authorId="0" shapeId="0" xr:uid="{E5975310-995F-421F-AF83-B02EEB907A51}">
      <text>
        <r>
          <rPr>
            <b/>
            <sz val="9"/>
            <color indexed="81"/>
            <rFont val="Tahoma"/>
            <family val="2"/>
          </rPr>
          <t>Becky Dzingeleski:</t>
        </r>
        <r>
          <rPr>
            <sz val="9"/>
            <color indexed="81"/>
            <rFont val="Tahoma"/>
            <family val="2"/>
          </rPr>
          <t xml:space="preserve">
Per FOD is a new Unit.  Contributions began in 2018</t>
        </r>
      </text>
    </comment>
    <comment ref="UDV19" authorId="0" shapeId="0" xr:uid="{D34081E9-16C5-4FA6-AC53-9214BB09482F}">
      <text>
        <r>
          <rPr>
            <b/>
            <sz val="9"/>
            <color indexed="81"/>
            <rFont val="Tahoma"/>
            <family val="2"/>
          </rPr>
          <t>Becky Dzingeleski:</t>
        </r>
        <r>
          <rPr>
            <sz val="9"/>
            <color indexed="81"/>
            <rFont val="Tahoma"/>
            <family val="2"/>
          </rPr>
          <t xml:space="preserve">
Per FOD is a new Unit.  Contributions began in 2018</t>
        </r>
      </text>
    </comment>
    <comment ref="UDZ19" authorId="0" shapeId="0" xr:uid="{FD51E962-CF1C-47C1-A8EB-FC33D989E248}">
      <text>
        <r>
          <rPr>
            <b/>
            <sz val="9"/>
            <color indexed="81"/>
            <rFont val="Tahoma"/>
            <family val="2"/>
          </rPr>
          <t>Becky Dzingeleski:</t>
        </r>
        <r>
          <rPr>
            <sz val="9"/>
            <color indexed="81"/>
            <rFont val="Tahoma"/>
            <family val="2"/>
          </rPr>
          <t xml:space="preserve">
Per FOD is a new Unit.  Contributions began in 2018</t>
        </r>
      </text>
    </comment>
    <comment ref="UED19" authorId="0" shapeId="0" xr:uid="{EBFD4285-DA84-4140-835A-AEECD428B79E}">
      <text>
        <r>
          <rPr>
            <b/>
            <sz val="9"/>
            <color indexed="81"/>
            <rFont val="Tahoma"/>
            <family val="2"/>
          </rPr>
          <t>Becky Dzingeleski:</t>
        </r>
        <r>
          <rPr>
            <sz val="9"/>
            <color indexed="81"/>
            <rFont val="Tahoma"/>
            <family val="2"/>
          </rPr>
          <t xml:space="preserve">
Per FOD is a new Unit.  Contributions began in 2018</t>
        </r>
      </text>
    </comment>
    <comment ref="UEH19" authorId="0" shapeId="0" xr:uid="{2019C803-0040-4724-BA36-341E107BF031}">
      <text>
        <r>
          <rPr>
            <b/>
            <sz val="9"/>
            <color indexed="81"/>
            <rFont val="Tahoma"/>
            <family val="2"/>
          </rPr>
          <t>Becky Dzingeleski:</t>
        </r>
        <r>
          <rPr>
            <sz val="9"/>
            <color indexed="81"/>
            <rFont val="Tahoma"/>
            <family val="2"/>
          </rPr>
          <t xml:space="preserve">
Per FOD is a new Unit.  Contributions began in 2018</t>
        </r>
      </text>
    </comment>
    <comment ref="UEL19" authorId="0" shapeId="0" xr:uid="{0EBF7710-47FC-4896-894D-544CCDEF32C2}">
      <text>
        <r>
          <rPr>
            <b/>
            <sz val="9"/>
            <color indexed="81"/>
            <rFont val="Tahoma"/>
            <family val="2"/>
          </rPr>
          <t>Becky Dzingeleski:</t>
        </r>
        <r>
          <rPr>
            <sz val="9"/>
            <color indexed="81"/>
            <rFont val="Tahoma"/>
            <family val="2"/>
          </rPr>
          <t xml:space="preserve">
Per FOD is a new Unit.  Contributions began in 2018</t>
        </r>
      </text>
    </comment>
    <comment ref="UEP19" authorId="0" shapeId="0" xr:uid="{9EE96E38-1DD5-43C9-8717-C18E0D9ACF93}">
      <text>
        <r>
          <rPr>
            <b/>
            <sz val="9"/>
            <color indexed="81"/>
            <rFont val="Tahoma"/>
            <family val="2"/>
          </rPr>
          <t>Becky Dzingeleski:</t>
        </r>
        <r>
          <rPr>
            <sz val="9"/>
            <color indexed="81"/>
            <rFont val="Tahoma"/>
            <family val="2"/>
          </rPr>
          <t xml:space="preserve">
Per FOD is a new Unit.  Contributions began in 2018</t>
        </r>
      </text>
    </comment>
    <comment ref="UET19" authorId="0" shapeId="0" xr:uid="{B780509E-739B-4AEF-AEF4-E77893AB7ED5}">
      <text>
        <r>
          <rPr>
            <b/>
            <sz val="9"/>
            <color indexed="81"/>
            <rFont val="Tahoma"/>
            <family val="2"/>
          </rPr>
          <t>Becky Dzingeleski:</t>
        </r>
        <r>
          <rPr>
            <sz val="9"/>
            <color indexed="81"/>
            <rFont val="Tahoma"/>
            <family val="2"/>
          </rPr>
          <t xml:space="preserve">
Per FOD is a new Unit.  Contributions began in 2018</t>
        </r>
      </text>
    </comment>
    <comment ref="UEX19" authorId="0" shapeId="0" xr:uid="{7AAF0619-7FC5-42C5-8E23-5B5B27BCFF1A}">
      <text>
        <r>
          <rPr>
            <b/>
            <sz val="9"/>
            <color indexed="81"/>
            <rFont val="Tahoma"/>
            <family val="2"/>
          </rPr>
          <t>Becky Dzingeleski:</t>
        </r>
        <r>
          <rPr>
            <sz val="9"/>
            <color indexed="81"/>
            <rFont val="Tahoma"/>
            <family val="2"/>
          </rPr>
          <t xml:space="preserve">
Per FOD is a new Unit.  Contributions began in 2018</t>
        </r>
      </text>
    </comment>
    <comment ref="UFB19" authorId="0" shapeId="0" xr:uid="{23CF850F-82B7-465F-AA6E-D3CD032E6760}">
      <text>
        <r>
          <rPr>
            <b/>
            <sz val="9"/>
            <color indexed="81"/>
            <rFont val="Tahoma"/>
            <family val="2"/>
          </rPr>
          <t>Becky Dzingeleski:</t>
        </r>
        <r>
          <rPr>
            <sz val="9"/>
            <color indexed="81"/>
            <rFont val="Tahoma"/>
            <family val="2"/>
          </rPr>
          <t xml:space="preserve">
Per FOD is a new Unit.  Contributions began in 2018</t>
        </r>
      </text>
    </comment>
    <comment ref="UFF19" authorId="0" shapeId="0" xr:uid="{A5D19E84-DD7E-48EC-9E42-280FD666C22F}">
      <text>
        <r>
          <rPr>
            <b/>
            <sz val="9"/>
            <color indexed="81"/>
            <rFont val="Tahoma"/>
            <family val="2"/>
          </rPr>
          <t>Becky Dzingeleski:</t>
        </r>
        <r>
          <rPr>
            <sz val="9"/>
            <color indexed="81"/>
            <rFont val="Tahoma"/>
            <family val="2"/>
          </rPr>
          <t xml:space="preserve">
Per FOD is a new Unit.  Contributions began in 2018</t>
        </r>
      </text>
    </comment>
    <comment ref="UFJ19" authorId="0" shapeId="0" xr:uid="{8E648701-F860-4530-9C1E-8171326CF100}">
      <text>
        <r>
          <rPr>
            <b/>
            <sz val="9"/>
            <color indexed="81"/>
            <rFont val="Tahoma"/>
            <family val="2"/>
          </rPr>
          <t>Becky Dzingeleski:</t>
        </r>
        <r>
          <rPr>
            <sz val="9"/>
            <color indexed="81"/>
            <rFont val="Tahoma"/>
            <family val="2"/>
          </rPr>
          <t xml:space="preserve">
Per FOD is a new Unit.  Contributions began in 2018</t>
        </r>
      </text>
    </comment>
    <comment ref="UFN19" authorId="0" shapeId="0" xr:uid="{C1D995D1-DD2A-4296-B62F-DD7105ED8773}">
      <text>
        <r>
          <rPr>
            <b/>
            <sz val="9"/>
            <color indexed="81"/>
            <rFont val="Tahoma"/>
            <family val="2"/>
          </rPr>
          <t>Becky Dzingeleski:</t>
        </r>
        <r>
          <rPr>
            <sz val="9"/>
            <color indexed="81"/>
            <rFont val="Tahoma"/>
            <family val="2"/>
          </rPr>
          <t xml:space="preserve">
Per FOD is a new Unit.  Contributions began in 2018</t>
        </r>
      </text>
    </comment>
    <comment ref="UFR19" authorId="0" shapeId="0" xr:uid="{B4B5F9EC-3F49-4A42-9E55-808F65CC994A}">
      <text>
        <r>
          <rPr>
            <b/>
            <sz val="9"/>
            <color indexed="81"/>
            <rFont val="Tahoma"/>
            <family val="2"/>
          </rPr>
          <t>Becky Dzingeleski:</t>
        </r>
        <r>
          <rPr>
            <sz val="9"/>
            <color indexed="81"/>
            <rFont val="Tahoma"/>
            <family val="2"/>
          </rPr>
          <t xml:space="preserve">
Per FOD is a new Unit.  Contributions began in 2018</t>
        </r>
      </text>
    </comment>
    <comment ref="UFV19" authorId="0" shapeId="0" xr:uid="{403D48FE-8273-4EE5-8302-A6664F45B831}">
      <text>
        <r>
          <rPr>
            <b/>
            <sz val="9"/>
            <color indexed="81"/>
            <rFont val="Tahoma"/>
            <family val="2"/>
          </rPr>
          <t>Becky Dzingeleski:</t>
        </r>
        <r>
          <rPr>
            <sz val="9"/>
            <color indexed="81"/>
            <rFont val="Tahoma"/>
            <family val="2"/>
          </rPr>
          <t xml:space="preserve">
Per FOD is a new Unit.  Contributions began in 2018</t>
        </r>
      </text>
    </comment>
    <comment ref="UFZ19" authorId="0" shapeId="0" xr:uid="{D4A5C397-25FC-4785-94F3-8EDE2951135C}">
      <text>
        <r>
          <rPr>
            <b/>
            <sz val="9"/>
            <color indexed="81"/>
            <rFont val="Tahoma"/>
            <family val="2"/>
          </rPr>
          <t>Becky Dzingeleski:</t>
        </r>
        <r>
          <rPr>
            <sz val="9"/>
            <color indexed="81"/>
            <rFont val="Tahoma"/>
            <family val="2"/>
          </rPr>
          <t xml:space="preserve">
Per FOD is a new Unit.  Contributions began in 2018</t>
        </r>
      </text>
    </comment>
    <comment ref="UGD19" authorId="0" shapeId="0" xr:uid="{CFBE0A41-5B71-4A69-8FBE-D5D53DB0CE7E}">
      <text>
        <r>
          <rPr>
            <b/>
            <sz val="9"/>
            <color indexed="81"/>
            <rFont val="Tahoma"/>
            <family val="2"/>
          </rPr>
          <t>Becky Dzingeleski:</t>
        </r>
        <r>
          <rPr>
            <sz val="9"/>
            <color indexed="81"/>
            <rFont val="Tahoma"/>
            <family val="2"/>
          </rPr>
          <t xml:space="preserve">
Per FOD is a new Unit.  Contributions began in 2018</t>
        </r>
      </text>
    </comment>
    <comment ref="UGH19" authorId="0" shapeId="0" xr:uid="{3C890275-A135-46BE-8856-E4D5CD6E6898}">
      <text>
        <r>
          <rPr>
            <b/>
            <sz val="9"/>
            <color indexed="81"/>
            <rFont val="Tahoma"/>
            <family val="2"/>
          </rPr>
          <t>Becky Dzingeleski:</t>
        </r>
        <r>
          <rPr>
            <sz val="9"/>
            <color indexed="81"/>
            <rFont val="Tahoma"/>
            <family val="2"/>
          </rPr>
          <t xml:space="preserve">
Per FOD is a new Unit.  Contributions began in 2018</t>
        </r>
      </text>
    </comment>
    <comment ref="UGL19" authorId="0" shapeId="0" xr:uid="{CCE3DFF4-A771-45FC-BC08-071564E7793A}">
      <text>
        <r>
          <rPr>
            <b/>
            <sz val="9"/>
            <color indexed="81"/>
            <rFont val="Tahoma"/>
            <family val="2"/>
          </rPr>
          <t>Becky Dzingeleski:</t>
        </r>
        <r>
          <rPr>
            <sz val="9"/>
            <color indexed="81"/>
            <rFont val="Tahoma"/>
            <family val="2"/>
          </rPr>
          <t xml:space="preserve">
Per FOD is a new Unit.  Contributions began in 2018</t>
        </r>
      </text>
    </comment>
    <comment ref="UGP19" authorId="0" shapeId="0" xr:uid="{745CB983-50A4-4EF1-8B90-A06CCAC9F39C}">
      <text>
        <r>
          <rPr>
            <b/>
            <sz val="9"/>
            <color indexed="81"/>
            <rFont val="Tahoma"/>
            <family val="2"/>
          </rPr>
          <t>Becky Dzingeleski:</t>
        </r>
        <r>
          <rPr>
            <sz val="9"/>
            <color indexed="81"/>
            <rFont val="Tahoma"/>
            <family val="2"/>
          </rPr>
          <t xml:space="preserve">
Per FOD is a new Unit.  Contributions began in 2018</t>
        </r>
      </text>
    </comment>
    <comment ref="UGT19" authorId="0" shapeId="0" xr:uid="{30BD5B58-E5E4-45CA-AAE5-8B1B4B640BD1}">
      <text>
        <r>
          <rPr>
            <b/>
            <sz val="9"/>
            <color indexed="81"/>
            <rFont val="Tahoma"/>
            <family val="2"/>
          </rPr>
          <t>Becky Dzingeleski:</t>
        </r>
        <r>
          <rPr>
            <sz val="9"/>
            <color indexed="81"/>
            <rFont val="Tahoma"/>
            <family val="2"/>
          </rPr>
          <t xml:space="preserve">
Per FOD is a new Unit.  Contributions began in 2018</t>
        </r>
      </text>
    </comment>
    <comment ref="UGX19" authorId="0" shapeId="0" xr:uid="{5FD64751-C510-4C9B-9960-07E48E5D5853}">
      <text>
        <r>
          <rPr>
            <b/>
            <sz val="9"/>
            <color indexed="81"/>
            <rFont val="Tahoma"/>
            <family val="2"/>
          </rPr>
          <t>Becky Dzingeleski:</t>
        </r>
        <r>
          <rPr>
            <sz val="9"/>
            <color indexed="81"/>
            <rFont val="Tahoma"/>
            <family val="2"/>
          </rPr>
          <t xml:space="preserve">
Per FOD is a new Unit.  Contributions began in 2018</t>
        </r>
      </text>
    </comment>
    <comment ref="UHB19" authorId="0" shapeId="0" xr:uid="{30292BD6-4987-40CC-B635-5B6AEFD66DA6}">
      <text>
        <r>
          <rPr>
            <b/>
            <sz val="9"/>
            <color indexed="81"/>
            <rFont val="Tahoma"/>
            <family val="2"/>
          </rPr>
          <t>Becky Dzingeleski:</t>
        </r>
        <r>
          <rPr>
            <sz val="9"/>
            <color indexed="81"/>
            <rFont val="Tahoma"/>
            <family val="2"/>
          </rPr>
          <t xml:space="preserve">
Per FOD is a new Unit.  Contributions began in 2018</t>
        </r>
      </text>
    </comment>
    <comment ref="UHF19" authorId="0" shapeId="0" xr:uid="{81C29C05-058E-47F5-BA67-0955B9D29E0B}">
      <text>
        <r>
          <rPr>
            <b/>
            <sz val="9"/>
            <color indexed="81"/>
            <rFont val="Tahoma"/>
            <family val="2"/>
          </rPr>
          <t>Becky Dzingeleski:</t>
        </r>
        <r>
          <rPr>
            <sz val="9"/>
            <color indexed="81"/>
            <rFont val="Tahoma"/>
            <family val="2"/>
          </rPr>
          <t xml:space="preserve">
Per FOD is a new Unit.  Contributions began in 2018</t>
        </r>
      </text>
    </comment>
    <comment ref="UHJ19" authorId="0" shapeId="0" xr:uid="{C4D95201-86C5-4849-8ECF-747B8D4AAB02}">
      <text>
        <r>
          <rPr>
            <b/>
            <sz val="9"/>
            <color indexed="81"/>
            <rFont val="Tahoma"/>
            <family val="2"/>
          </rPr>
          <t>Becky Dzingeleski:</t>
        </r>
        <r>
          <rPr>
            <sz val="9"/>
            <color indexed="81"/>
            <rFont val="Tahoma"/>
            <family val="2"/>
          </rPr>
          <t xml:space="preserve">
Per FOD is a new Unit.  Contributions began in 2018</t>
        </r>
      </text>
    </comment>
    <comment ref="UHN19" authorId="0" shapeId="0" xr:uid="{2D0ABC51-CFD1-4579-8DD1-43080B34D633}">
      <text>
        <r>
          <rPr>
            <b/>
            <sz val="9"/>
            <color indexed="81"/>
            <rFont val="Tahoma"/>
            <family val="2"/>
          </rPr>
          <t>Becky Dzingeleski:</t>
        </r>
        <r>
          <rPr>
            <sz val="9"/>
            <color indexed="81"/>
            <rFont val="Tahoma"/>
            <family val="2"/>
          </rPr>
          <t xml:space="preserve">
Per FOD is a new Unit.  Contributions began in 2018</t>
        </r>
      </text>
    </comment>
    <comment ref="UHR19" authorId="0" shapeId="0" xr:uid="{A67058FD-C45C-4F51-86F5-9F221B51E333}">
      <text>
        <r>
          <rPr>
            <b/>
            <sz val="9"/>
            <color indexed="81"/>
            <rFont val="Tahoma"/>
            <family val="2"/>
          </rPr>
          <t>Becky Dzingeleski:</t>
        </r>
        <r>
          <rPr>
            <sz val="9"/>
            <color indexed="81"/>
            <rFont val="Tahoma"/>
            <family val="2"/>
          </rPr>
          <t xml:space="preserve">
Per FOD is a new Unit.  Contributions began in 2018</t>
        </r>
      </text>
    </comment>
    <comment ref="UHV19" authorId="0" shapeId="0" xr:uid="{7C155B11-0543-427A-BEA3-BE0CE36FAEE1}">
      <text>
        <r>
          <rPr>
            <b/>
            <sz val="9"/>
            <color indexed="81"/>
            <rFont val="Tahoma"/>
            <family val="2"/>
          </rPr>
          <t>Becky Dzingeleski:</t>
        </r>
        <r>
          <rPr>
            <sz val="9"/>
            <color indexed="81"/>
            <rFont val="Tahoma"/>
            <family val="2"/>
          </rPr>
          <t xml:space="preserve">
Per FOD is a new Unit.  Contributions began in 2018</t>
        </r>
      </text>
    </comment>
    <comment ref="UHZ19" authorId="0" shapeId="0" xr:uid="{C7C08538-3D53-41DE-B1F8-4D5B5DB32E99}">
      <text>
        <r>
          <rPr>
            <b/>
            <sz val="9"/>
            <color indexed="81"/>
            <rFont val="Tahoma"/>
            <family val="2"/>
          </rPr>
          <t>Becky Dzingeleski:</t>
        </r>
        <r>
          <rPr>
            <sz val="9"/>
            <color indexed="81"/>
            <rFont val="Tahoma"/>
            <family val="2"/>
          </rPr>
          <t xml:space="preserve">
Per FOD is a new Unit.  Contributions began in 2018</t>
        </r>
      </text>
    </comment>
    <comment ref="UID19" authorId="0" shapeId="0" xr:uid="{66A3642B-76C2-4739-8401-FEB37BED9AB7}">
      <text>
        <r>
          <rPr>
            <b/>
            <sz val="9"/>
            <color indexed="81"/>
            <rFont val="Tahoma"/>
            <family val="2"/>
          </rPr>
          <t>Becky Dzingeleski:</t>
        </r>
        <r>
          <rPr>
            <sz val="9"/>
            <color indexed="81"/>
            <rFont val="Tahoma"/>
            <family val="2"/>
          </rPr>
          <t xml:space="preserve">
Per FOD is a new Unit.  Contributions began in 2018</t>
        </r>
      </text>
    </comment>
    <comment ref="UIH19" authorId="0" shapeId="0" xr:uid="{D97A92E9-A003-4479-9D53-8698445BD874}">
      <text>
        <r>
          <rPr>
            <b/>
            <sz val="9"/>
            <color indexed="81"/>
            <rFont val="Tahoma"/>
            <family val="2"/>
          </rPr>
          <t>Becky Dzingeleski:</t>
        </r>
        <r>
          <rPr>
            <sz val="9"/>
            <color indexed="81"/>
            <rFont val="Tahoma"/>
            <family val="2"/>
          </rPr>
          <t xml:space="preserve">
Per FOD is a new Unit.  Contributions began in 2018</t>
        </r>
      </text>
    </comment>
    <comment ref="UIL19" authorId="0" shapeId="0" xr:uid="{BA0F45DE-7351-405B-8BF3-63E033336535}">
      <text>
        <r>
          <rPr>
            <b/>
            <sz val="9"/>
            <color indexed="81"/>
            <rFont val="Tahoma"/>
            <family val="2"/>
          </rPr>
          <t>Becky Dzingeleski:</t>
        </r>
        <r>
          <rPr>
            <sz val="9"/>
            <color indexed="81"/>
            <rFont val="Tahoma"/>
            <family val="2"/>
          </rPr>
          <t xml:space="preserve">
Per FOD is a new Unit.  Contributions began in 2018</t>
        </r>
      </text>
    </comment>
    <comment ref="UIP19" authorId="0" shapeId="0" xr:uid="{77F990FE-ABF3-4867-858A-EA10CF3AF298}">
      <text>
        <r>
          <rPr>
            <b/>
            <sz val="9"/>
            <color indexed="81"/>
            <rFont val="Tahoma"/>
            <family val="2"/>
          </rPr>
          <t>Becky Dzingeleski:</t>
        </r>
        <r>
          <rPr>
            <sz val="9"/>
            <color indexed="81"/>
            <rFont val="Tahoma"/>
            <family val="2"/>
          </rPr>
          <t xml:space="preserve">
Per FOD is a new Unit.  Contributions began in 2018</t>
        </r>
      </text>
    </comment>
    <comment ref="UIT19" authorId="0" shapeId="0" xr:uid="{875CA7DC-9B2D-4C58-9213-D2C27A03A3DC}">
      <text>
        <r>
          <rPr>
            <b/>
            <sz val="9"/>
            <color indexed="81"/>
            <rFont val="Tahoma"/>
            <family val="2"/>
          </rPr>
          <t>Becky Dzingeleski:</t>
        </r>
        <r>
          <rPr>
            <sz val="9"/>
            <color indexed="81"/>
            <rFont val="Tahoma"/>
            <family val="2"/>
          </rPr>
          <t xml:space="preserve">
Per FOD is a new Unit.  Contributions began in 2018</t>
        </r>
      </text>
    </comment>
    <comment ref="UIX19" authorId="0" shapeId="0" xr:uid="{586FEE11-0541-4FF6-BC4E-E64EDDC588C7}">
      <text>
        <r>
          <rPr>
            <b/>
            <sz val="9"/>
            <color indexed="81"/>
            <rFont val="Tahoma"/>
            <family val="2"/>
          </rPr>
          <t>Becky Dzingeleski:</t>
        </r>
        <r>
          <rPr>
            <sz val="9"/>
            <color indexed="81"/>
            <rFont val="Tahoma"/>
            <family val="2"/>
          </rPr>
          <t xml:space="preserve">
Per FOD is a new Unit.  Contributions began in 2018</t>
        </r>
      </text>
    </comment>
    <comment ref="UJB19" authorId="0" shapeId="0" xr:uid="{0B0651A8-3995-4BCF-B937-EA5332291D13}">
      <text>
        <r>
          <rPr>
            <b/>
            <sz val="9"/>
            <color indexed="81"/>
            <rFont val="Tahoma"/>
            <family val="2"/>
          </rPr>
          <t>Becky Dzingeleski:</t>
        </r>
        <r>
          <rPr>
            <sz val="9"/>
            <color indexed="81"/>
            <rFont val="Tahoma"/>
            <family val="2"/>
          </rPr>
          <t xml:space="preserve">
Per FOD is a new Unit.  Contributions began in 2018</t>
        </r>
      </text>
    </comment>
    <comment ref="UJF19" authorId="0" shapeId="0" xr:uid="{164252F1-F6D8-4307-BC0F-2B8C9496156D}">
      <text>
        <r>
          <rPr>
            <b/>
            <sz val="9"/>
            <color indexed="81"/>
            <rFont val="Tahoma"/>
            <family val="2"/>
          </rPr>
          <t>Becky Dzingeleski:</t>
        </r>
        <r>
          <rPr>
            <sz val="9"/>
            <color indexed="81"/>
            <rFont val="Tahoma"/>
            <family val="2"/>
          </rPr>
          <t xml:space="preserve">
Per FOD is a new Unit.  Contributions began in 2018</t>
        </r>
      </text>
    </comment>
    <comment ref="UJJ19" authorId="0" shapeId="0" xr:uid="{112E118B-62AC-4824-9B78-096AA3769E59}">
      <text>
        <r>
          <rPr>
            <b/>
            <sz val="9"/>
            <color indexed="81"/>
            <rFont val="Tahoma"/>
            <family val="2"/>
          </rPr>
          <t>Becky Dzingeleski:</t>
        </r>
        <r>
          <rPr>
            <sz val="9"/>
            <color indexed="81"/>
            <rFont val="Tahoma"/>
            <family val="2"/>
          </rPr>
          <t xml:space="preserve">
Per FOD is a new Unit.  Contributions began in 2018</t>
        </r>
      </text>
    </comment>
    <comment ref="UJN19" authorId="0" shapeId="0" xr:uid="{DACFD558-2DF3-4357-8B17-0B1149BA6C74}">
      <text>
        <r>
          <rPr>
            <b/>
            <sz val="9"/>
            <color indexed="81"/>
            <rFont val="Tahoma"/>
            <family val="2"/>
          </rPr>
          <t>Becky Dzingeleski:</t>
        </r>
        <r>
          <rPr>
            <sz val="9"/>
            <color indexed="81"/>
            <rFont val="Tahoma"/>
            <family val="2"/>
          </rPr>
          <t xml:space="preserve">
Per FOD is a new Unit.  Contributions began in 2018</t>
        </r>
      </text>
    </comment>
    <comment ref="UJR19" authorId="0" shapeId="0" xr:uid="{A8FF2452-00C4-4CE8-8B1B-C3BCB549CEFD}">
      <text>
        <r>
          <rPr>
            <b/>
            <sz val="9"/>
            <color indexed="81"/>
            <rFont val="Tahoma"/>
            <family val="2"/>
          </rPr>
          <t>Becky Dzingeleski:</t>
        </r>
        <r>
          <rPr>
            <sz val="9"/>
            <color indexed="81"/>
            <rFont val="Tahoma"/>
            <family val="2"/>
          </rPr>
          <t xml:space="preserve">
Per FOD is a new Unit.  Contributions began in 2018</t>
        </r>
      </text>
    </comment>
    <comment ref="UJV19" authorId="0" shapeId="0" xr:uid="{66ADFCBD-D5A7-4237-9D78-43DD4BBF7682}">
      <text>
        <r>
          <rPr>
            <b/>
            <sz val="9"/>
            <color indexed="81"/>
            <rFont val="Tahoma"/>
            <family val="2"/>
          </rPr>
          <t>Becky Dzingeleski:</t>
        </r>
        <r>
          <rPr>
            <sz val="9"/>
            <color indexed="81"/>
            <rFont val="Tahoma"/>
            <family val="2"/>
          </rPr>
          <t xml:space="preserve">
Per FOD is a new Unit.  Contributions began in 2018</t>
        </r>
      </text>
    </comment>
    <comment ref="UJZ19" authorId="0" shapeId="0" xr:uid="{634CF043-0277-487C-9DAE-5519CC4F9F28}">
      <text>
        <r>
          <rPr>
            <b/>
            <sz val="9"/>
            <color indexed="81"/>
            <rFont val="Tahoma"/>
            <family val="2"/>
          </rPr>
          <t>Becky Dzingeleski:</t>
        </r>
        <r>
          <rPr>
            <sz val="9"/>
            <color indexed="81"/>
            <rFont val="Tahoma"/>
            <family val="2"/>
          </rPr>
          <t xml:space="preserve">
Per FOD is a new Unit.  Contributions began in 2018</t>
        </r>
      </text>
    </comment>
    <comment ref="UKD19" authorId="0" shapeId="0" xr:uid="{09FB3BEE-F78E-4C81-A3B0-25BED8CF75A0}">
      <text>
        <r>
          <rPr>
            <b/>
            <sz val="9"/>
            <color indexed="81"/>
            <rFont val="Tahoma"/>
            <family val="2"/>
          </rPr>
          <t>Becky Dzingeleski:</t>
        </r>
        <r>
          <rPr>
            <sz val="9"/>
            <color indexed="81"/>
            <rFont val="Tahoma"/>
            <family val="2"/>
          </rPr>
          <t xml:space="preserve">
Per FOD is a new Unit.  Contributions began in 2018</t>
        </r>
      </text>
    </comment>
    <comment ref="UKH19" authorId="0" shapeId="0" xr:uid="{5967A9DC-6371-4BCA-8C4A-191D1F31CE33}">
      <text>
        <r>
          <rPr>
            <b/>
            <sz val="9"/>
            <color indexed="81"/>
            <rFont val="Tahoma"/>
            <family val="2"/>
          </rPr>
          <t>Becky Dzingeleski:</t>
        </r>
        <r>
          <rPr>
            <sz val="9"/>
            <color indexed="81"/>
            <rFont val="Tahoma"/>
            <family val="2"/>
          </rPr>
          <t xml:space="preserve">
Per FOD is a new Unit.  Contributions began in 2018</t>
        </r>
      </text>
    </comment>
    <comment ref="UKL19" authorId="0" shapeId="0" xr:uid="{22980206-CA84-48A6-A1F5-655C0E02A936}">
      <text>
        <r>
          <rPr>
            <b/>
            <sz val="9"/>
            <color indexed="81"/>
            <rFont val="Tahoma"/>
            <family val="2"/>
          </rPr>
          <t>Becky Dzingeleski:</t>
        </r>
        <r>
          <rPr>
            <sz val="9"/>
            <color indexed="81"/>
            <rFont val="Tahoma"/>
            <family val="2"/>
          </rPr>
          <t xml:space="preserve">
Per FOD is a new Unit.  Contributions began in 2018</t>
        </r>
      </text>
    </comment>
    <comment ref="UKP19" authorId="0" shapeId="0" xr:uid="{842CFB68-2787-4BFD-8DA7-1D09E28C2BA9}">
      <text>
        <r>
          <rPr>
            <b/>
            <sz val="9"/>
            <color indexed="81"/>
            <rFont val="Tahoma"/>
            <family val="2"/>
          </rPr>
          <t>Becky Dzingeleski:</t>
        </r>
        <r>
          <rPr>
            <sz val="9"/>
            <color indexed="81"/>
            <rFont val="Tahoma"/>
            <family val="2"/>
          </rPr>
          <t xml:space="preserve">
Per FOD is a new Unit.  Contributions began in 2018</t>
        </r>
      </text>
    </comment>
    <comment ref="UKT19" authorId="0" shapeId="0" xr:uid="{8802E237-FE2D-4BEF-9F1A-3C452409AB55}">
      <text>
        <r>
          <rPr>
            <b/>
            <sz val="9"/>
            <color indexed="81"/>
            <rFont val="Tahoma"/>
            <family val="2"/>
          </rPr>
          <t>Becky Dzingeleski:</t>
        </r>
        <r>
          <rPr>
            <sz val="9"/>
            <color indexed="81"/>
            <rFont val="Tahoma"/>
            <family val="2"/>
          </rPr>
          <t xml:space="preserve">
Per FOD is a new Unit.  Contributions began in 2018</t>
        </r>
      </text>
    </comment>
    <comment ref="UKX19" authorId="0" shapeId="0" xr:uid="{2B12272A-2EF4-474F-BEC9-8992B2DE009B}">
      <text>
        <r>
          <rPr>
            <b/>
            <sz val="9"/>
            <color indexed="81"/>
            <rFont val="Tahoma"/>
            <family val="2"/>
          </rPr>
          <t>Becky Dzingeleski:</t>
        </r>
        <r>
          <rPr>
            <sz val="9"/>
            <color indexed="81"/>
            <rFont val="Tahoma"/>
            <family val="2"/>
          </rPr>
          <t xml:space="preserve">
Per FOD is a new Unit.  Contributions began in 2018</t>
        </r>
      </text>
    </comment>
    <comment ref="ULB19" authorId="0" shapeId="0" xr:uid="{A1037AA0-115C-469D-A70C-DAC839D44B24}">
      <text>
        <r>
          <rPr>
            <b/>
            <sz val="9"/>
            <color indexed="81"/>
            <rFont val="Tahoma"/>
            <family val="2"/>
          </rPr>
          <t>Becky Dzingeleski:</t>
        </r>
        <r>
          <rPr>
            <sz val="9"/>
            <color indexed="81"/>
            <rFont val="Tahoma"/>
            <family val="2"/>
          </rPr>
          <t xml:space="preserve">
Per FOD is a new Unit.  Contributions began in 2018</t>
        </r>
      </text>
    </comment>
    <comment ref="ULF19" authorId="0" shapeId="0" xr:uid="{6544AAE2-DDFC-4C83-A3DC-1B3F11D362C7}">
      <text>
        <r>
          <rPr>
            <b/>
            <sz val="9"/>
            <color indexed="81"/>
            <rFont val="Tahoma"/>
            <family val="2"/>
          </rPr>
          <t>Becky Dzingeleski:</t>
        </r>
        <r>
          <rPr>
            <sz val="9"/>
            <color indexed="81"/>
            <rFont val="Tahoma"/>
            <family val="2"/>
          </rPr>
          <t xml:space="preserve">
Per FOD is a new Unit.  Contributions began in 2018</t>
        </r>
      </text>
    </comment>
    <comment ref="ULJ19" authorId="0" shapeId="0" xr:uid="{66E00812-5863-47AF-AD3C-6B7DD7F23C86}">
      <text>
        <r>
          <rPr>
            <b/>
            <sz val="9"/>
            <color indexed="81"/>
            <rFont val="Tahoma"/>
            <family val="2"/>
          </rPr>
          <t>Becky Dzingeleski:</t>
        </r>
        <r>
          <rPr>
            <sz val="9"/>
            <color indexed="81"/>
            <rFont val="Tahoma"/>
            <family val="2"/>
          </rPr>
          <t xml:space="preserve">
Per FOD is a new Unit.  Contributions began in 2018</t>
        </r>
      </text>
    </comment>
    <comment ref="ULN19" authorId="0" shapeId="0" xr:uid="{DE5B92A4-AA97-416B-9D07-ABAACBBA9E98}">
      <text>
        <r>
          <rPr>
            <b/>
            <sz val="9"/>
            <color indexed="81"/>
            <rFont val="Tahoma"/>
            <family val="2"/>
          </rPr>
          <t>Becky Dzingeleski:</t>
        </r>
        <r>
          <rPr>
            <sz val="9"/>
            <color indexed="81"/>
            <rFont val="Tahoma"/>
            <family val="2"/>
          </rPr>
          <t xml:space="preserve">
Per FOD is a new Unit.  Contributions began in 2018</t>
        </r>
      </text>
    </comment>
    <comment ref="ULR19" authorId="0" shapeId="0" xr:uid="{1DA772CD-55FC-4238-9BF3-4535B14AE892}">
      <text>
        <r>
          <rPr>
            <b/>
            <sz val="9"/>
            <color indexed="81"/>
            <rFont val="Tahoma"/>
            <family val="2"/>
          </rPr>
          <t>Becky Dzingeleski:</t>
        </r>
        <r>
          <rPr>
            <sz val="9"/>
            <color indexed="81"/>
            <rFont val="Tahoma"/>
            <family val="2"/>
          </rPr>
          <t xml:space="preserve">
Per FOD is a new Unit.  Contributions began in 2018</t>
        </r>
      </text>
    </comment>
    <comment ref="ULV19" authorId="0" shapeId="0" xr:uid="{FBEE4EAE-93BC-4BE0-B950-44A550A815B3}">
      <text>
        <r>
          <rPr>
            <b/>
            <sz val="9"/>
            <color indexed="81"/>
            <rFont val="Tahoma"/>
            <family val="2"/>
          </rPr>
          <t>Becky Dzingeleski:</t>
        </r>
        <r>
          <rPr>
            <sz val="9"/>
            <color indexed="81"/>
            <rFont val="Tahoma"/>
            <family val="2"/>
          </rPr>
          <t xml:space="preserve">
Per FOD is a new Unit.  Contributions began in 2018</t>
        </r>
      </text>
    </comment>
    <comment ref="ULZ19" authorId="0" shapeId="0" xr:uid="{87F587C2-6510-4C55-A13C-A1BDBC97315A}">
      <text>
        <r>
          <rPr>
            <b/>
            <sz val="9"/>
            <color indexed="81"/>
            <rFont val="Tahoma"/>
            <family val="2"/>
          </rPr>
          <t>Becky Dzingeleski:</t>
        </r>
        <r>
          <rPr>
            <sz val="9"/>
            <color indexed="81"/>
            <rFont val="Tahoma"/>
            <family val="2"/>
          </rPr>
          <t xml:space="preserve">
Per FOD is a new Unit.  Contributions began in 2018</t>
        </r>
      </text>
    </comment>
    <comment ref="UMD19" authorId="0" shapeId="0" xr:uid="{B1082002-3108-4D1F-B88F-7EDB7F3C6839}">
      <text>
        <r>
          <rPr>
            <b/>
            <sz val="9"/>
            <color indexed="81"/>
            <rFont val="Tahoma"/>
            <family val="2"/>
          </rPr>
          <t>Becky Dzingeleski:</t>
        </r>
        <r>
          <rPr>
            <sz val="9"/>
            <color indexed="81"/>
            <rFont val="Tahoma"/>
            <family val="2"/>
          </rPr>
          <t xml:space="preserve">
Per FOD is a new Unit.  Contributions began in 2018</t>
        </r>
      </text>
    </comment>
    <comment ref="UMH19" authorId="0" shapeId="0" xr:uid="{A4681DBA-A83C-426E-B4CD-C786633A009A}">
      <text>
        <r>
          <rPr>
            <b/>
            <sz val="9"/>
            <color indexed="81"/>
            <rFont val="Tahoma"/>
            <family val="2"/>
          </rPr>
          <t>Becky Dzingeleski:</t>
        </r>
        <r>
          <rPr>
            <sz val="9"/>
            <color indexed="81"/>
            <rFont val="Tahoma"/>
            <family val="2"/>
          </rPr>
          <t xml:space="preserve">
Per FOD is a new Unit.  Contributions began in 2018</t>
        </r>
      </text>
    </comment>
    <comment ref="UML19" authorId="0" shapeId="0" xr:uid="{42E5EFA8-7E85-4173-951E-28E166568915}">
      <text>
        <r>
          <rPr>
            <b/>
            <sz val="9"/>
            <color indexed="81"/>
            <rFont val="Tahoma"/>
            <family val="2"/>
          </rPr>
          <t>Becky Dzingeleski:</t>
        </r>
        <r>
          <rPr>
            <sz val="9"/>
            <color indexed="81"/>
            <rFont val="Tahoma"/>
            <family val="2"/>
          </rPr>
          <t xml:space="preserve">
Per FOD is a new Unit.  Contributions began in 2018</t>
        </r>
      </text>
    </comment>
    <comment ref="UMP19" authorId="0" shapeId="0" xr:uid="{2316B6CA-7041-47AE-8EB1-AF7BCEC06203}">
      <text>
        <r>
          <rPr>
            <b/>
            <sz val="9"/>
            <color indexed="81"/>
            <rFont val="Tahoma"/>
            <family val="2"/>
          </rPr>
          <t>Becky Dzingeleski:</t>
        </r>
        <r>
          <rPr>
            <sz val="9"/>
            <color indexed="81"/>
            <rFont val="Tahoma"/>
            <family val="2"/>
          </rPr>
          <t xml:space="preserve">
Per FOD is a new Unit.  Contributions began in 2018</t>
        </r>
      </text>
    </comment>
    <comment ref="UMT19" authorId="0" shapeId="0" xr:uid="{E4D26FBB-D45E-47B6-8707-3F206FD08C1C}">
      <text>
        <r>
          <rPr>
            <b/>
            <sz val="9"/>
            <color indexed="81"/>
            <rFont val="Tahoma"/>
            <family val="2"/>
          </rPr>
          <t>Becky Dzingeleski:</t>
        </r>
        <r>
          <rPr>
            <sz val="9"/>
            <color indexed="81"/>
            <rFont val="Tahoma"/>
            <family val="2"/>
          </rPr>
          <t xml:space="preserve">
Per FOD is a new Unit.  Contributions began in 2018</t>
        </r>
      </text>
    </comment>
    <comment ref="UMX19" authorId="0" shapeId="0" xr:uid="{B77C11E2-76B2-41C9-800E-5982A2FFBE0D}">
      <text>
        <r>
          <rPr>
            <b/>
            <sz val="9"/>
            <color indexed="81"/>
            <rFont val="Tahoma"/>
            <family val="2"/>
          </rPr>
          <t>Becky Dzingeleski:</t>
        </r>
        <r>
          <rPr>
            <sz val="9"/>
            <color indexed="81"/>
            <rFont val="Tahoma"/>
            <family val="2"/>
          </rPr>
          <t xml:space="preserve">
Per FOD is a new Unit.  Contributions began in 2018</t>
        </r>
      </text>
    </comment>
    <comment ref="UNB19" authorId="0" shapeId="0" xr:uid="{924EBC2B-961B-4501-9475-B708D3CE7CD2}">
      <text>
        <r>
          <rPr>
            <b/>
            <sz val="9"/>
            <color indexed="81"/>
            <rFont val="Tahoma"/>
            <family val="2"/>
          </rPr>
          <t>Becky Dzingeleski:</t>
        </r>
        <r>
          <rPr>
            <sz val="9"/>
            <color indexed="81"/>
            <rFont val="Tahoma"/>
            <family val="2"/>
          </rPr>
          <t xml:space="preserve">
Per FOD is a new Unit.  Contributions began in 2018</t>
        </r>
      </text>
    </comment>
    <comment ref="UNF19" authorId="0" shapeId="0" xr:uid="{A842685D-409D-4E78-A71E-0147279E2213}">
      <text>
        <r>
          <rPr>
            <b/>
            <sz val="9"/>
            <color indexed="81"/>
            <rFont val="Tahoma"/>
            <family val="2"/>
          </rPr>
          <t>Becky Dzingeleski:</t>
        </r>
        <r>
          <rPr>
            <sz val="9"/>
            <color indexed="81"/>
            <rFont val="Tahoma"/>
            <family val="2"/>
          </rPr>
          <t xml:space="preserve">
Per FOD is a new Unit.  Contributions began in 2018</t>
        </r>
      </text>
    </comment>
    <comment ref="UNJ19" authorId="0" shapeId="0" xr:uid="{0A512923-9C80-475F-8A6D-F8B0518291FA}">
      <text>
        <r>
          <rPr>
            <b/>
            <sz val="9"/>
            <color indexed="81"/>
            <rFont val="Tahoma"/>
            <family val="2"/>
          </rPr>
          <t>Becky Dzingeleski:</t>
        </r>
        <r>
          <rPr>
            <sz val="9"/>
            <color indexed="81"/>
            <rFont val="Tahoma"/>
            <family val="2"/>
          </rPr>
          <t xml:space="preserve">
Per FOD is a new Unit.  Contributions began in 2018</t>
        </r>
      </text>
    </comment>
    <comment ref="UNN19" authorId="0" shapeId="0" xr:uid="{DB04F454-7A9C-4595-9B54-733B4821E55D}">
      <text>
        <r>
          <rPr>
            <b/>
            <sz val="9"/>
            <color indexed="81"/>
            <rFont val="Tahoma"/>
            <family val="2"/>
          </rPr>
          <t>Becky Dzingeleski:</t>
        </r>
        <r>
          <rPr>
            <sz val="9"/>
            <color indexed="81"/>
            <rFont val="Tahoma"/>
            <family val="2"/>
          </rPr>
          <t xml:space="preserve">
Per FOD is a new Unit.  Contributions began in 2018</t>
        </r>
      </text>
    </comment>
    <comment ref="UNR19" authorId="0" shapeId="0" xr:uid="{546A81C1-5E09-45BD-B0E6-51AE9B124ECD}">
      <text>
        <r>
          <rPr>
            <b/>
            <sz val="9"/>
            <color indexed="81"/>
            <rFont val="Tahoma"/>
            <family val="2"/>
          </rPr>
          <t>Becky Dzingeleski:</t>
        </r>
        <r>
          <rPr>
            <sz val="9"/>
            <color indexed="81"/>
            <rFont val="Tahoma"/>
            <family val="2"/>
          </rPr>
          <t xml:space="preserve">
Per FOD is a new Unit.  Contributions began in 2018</t>
        </r>
      </text>
    </comment>
    <comment ref="UNV19" authorId="0" shapeId="0" xr:uid="{BB0E91EC-666E-4E47-92FD-4D976E3DFE43}">
      <text>
        <r>
          <rPr>
            <b/>
            <sz val="9"/>
            <color indexed="81"/>
            <rFont val="Tahoma"/>
            <family val="2"/>
          </rPr>
          <t>Becky Dzingeleski:</t>
        </r>
        <r>
          <rPr>
            <sz val="9"/>
            <color indexed="81"/>
            <rFont val="Tahoma"/>
            <family val="2"/>
          </rPr>
          <t xml:space="preserve">
Per FOD is a new Unit.  Contributions began in 2018</t>
        </r>
      </text>
    </comment>
    <comment ref="UNZ19" authorId="0" shapeId="0" xr:uid="{7CAF8B6F-A21A-4B74-A06D-F14E6A8E6619}">
      <text>
        <r>
          <rPr>
            <b/>
            <sz val="9"/>
            <color indexed="81"/>
            <rFont val="Tahoma"/>
            <family val="2"/>
          </rPr>
          <t>Becky Dzingeleski:</t>
        </r>
        <r>
          <rPr>
            <sz val="9"/>
            <color indexed="81"/>
            <rFont val="Tahoma"/>
            <family val="2"/>
          </rPr>
          <t xml:space="preserve">
Per FOD is a new Unit.  Contributions began in 2018</t>
        </r>
      </text>
    </comment>
    <comment ref="UOD19" authorId="0" shapeId="0" xr:uid="{714F27C2-203B-4106-B474-923E73614E09}">
      <text>
        <r>
          <rPr>
            <b/>
            <sz val="9"/>
            <color indexed="81"/>
            <rFont val="Tahoma"/>
            <family val="2"/>
          </rPr>
          <t>Becky Dzingeleski:</t>
        </r>
        <r>
          <rPr>
            <sz val="9"/>
            <color indexed="81"/>
            <rFont val="Tahoma"/>
            <family val="2"/>
          </rPr>
          <t xml:space="preserve">
Per FOD is a new Unit.  Contributions began in 2018</t>
        </r>
      </text>
    </comment>
    <comment ref="UOH19" authorId="0" shapeId="0" xr:uid="{362301F4-AA00-4C47-A7CE-357F167C85A8}">
      <text>
        <r>
          <rPr>
            <b/>
            <sz val="9"/>
            <color indexed="81"/>
            <rFont val="Tahoma"/>
            <family val="2"/>
          </rPr>
          <t>Becky Dzingeleski:</t>
        </r>
        <r>
          <rPr>
            <sz val="9"/>
            <color indexed="81"/>
            <rFont val="Tahoma"/>
            <family val="2"/>
          </rPr>
          <t xml:space="preserve">
Per FOD is a new Unit.  Contributions began in 2018</t>
        </r>
      </text>
    </comment>
    <comment ref="UOL19" authorId="0" shapeId="0" xr:uid="{DA6F0A51-A94D-41C3-9336-BB3CBA4E9437}">
      <text>
        <r>
          <rPr>
            <b/>
            <sz val="9"/>
            <color indexed="81"/>
            <rFont val="Tahoma"/>
            <family val="2"/>
          </rPr>
          <t>Becky Dzingeleski:</t>
        </r>
        <r>
          <rPr>
            <sz val="9"/>
            <color indexed="81"/>
            <rFont val="Tahoma"/>
            <family val="2"/>
          </rPr>
          <t xml:space="preserve">
Per FOD is a new Unit.  Contributions began in 2018</t>
        </r>
      </text>
    </comment>
    <comment ref="UOP19" authorId="0" shapeId="0" xr:uid="{9BDD817F-F7E0-46D7-8537-A3A1104B5F48}">
      <text>
        <r>
          <rPr>
            <b/>
            <sz val="9"/>
            <color indexed="81"/>
            <rFont val="Tahoma"/>
            <family val="2"/>
          </rPr>
          <t>Becky Dzingeleski:</t>
        </r>
        <r>
          <rPr>
            <sz val="9"/>
            <color indexed="81"/>
            <rFont val="Tahoma"/>
            <family val="2"/>
          </rPr>
          <t xml:space="preserve">
Per FOD is a new Unit.  Contributions began in 2018</t>
        </r>
      </text>
    </comment>
    <comment ref="UOT19" authorId="0" shapeId="0" xr:uid="{6BFCA83E-8D16-4911-A4DC-83D5184FDEDF}">
      <text>
        <r>
          <rPr>
            <b/>
            <sz val="9"/>
            <color indexed="81"/>
            <rFont val="Tahoma"/>
            <family val="2"/>
          </rPr>
          <t>Becky Dzingeleski:</t>
        </r>
        <r>
          <rPr>
            <sz val="9"/>
            <color indexed="81"/>
            <rFont val="Tahoma"/>
            <family val="2"/>
          </rPr>
          <t xml:space="preserve">
Per FOD is a new Unit.  Contributions began in 2018</t>
        </r>
      </text>
    </comment>
    <comment ref="UOX19" authorId="0" shapeId="0" xr:uid="{C9BDC3C5-846A-4CD2-BA0E-1A0C92F59171}">
      <text>
        <r>
          <rPr>
            <b/>
            <sz val="9"/>
            <color indexed="81"/>
            <rFont val="Tahoma"/>
            <family val="2"/>
          </rPr>
          <t>Becky Dzingeleski:</t>
        </r>
        <r>
          <rPr>
            <sz val="9"/>
            <color indexed="81"/>
            <rFont val="Tahoma"/>
            <family val="2"/>
          </rPr>
          <t xml:space="preserve">
Per FOD is a new Unit.  Contributions began in 2018</t>
        </r>
      </text>
    </comment>
    <comment ref="UPB19" authorId="0" shapeId="0" xr:uid="{79760D8D-58FB-4664-B2E0-151358AC6928}">
      <text>
        <r>
          <rPr>
            <b/>
            <sz val="9"/>
            <color indexed="81"/>
            <rFont val="Tahoma"/>
            <family val="2"/>
          </rPr>
          <t>Becky Dzingeleski:</t>
        </r>
        <r>
          <rPr>
            <sz val="9"/>
            <color indexed="81"/>
            <rFont val="Tahoma"/>
            <family val="2"/>
          </rPr>
          <t xml:space="preserve">
Per FOD is a new Unit.  Contributions began in 2018</t>
        </r>
      </text>
    </comment>
    <comment ref="UPF19" authorId="0" shapeId="0" xr:uid="{DB0481DF-55BB-4A23-A1C8-D4392FB16CD5}">
      <text>
        <r>
          <rPr>
            <b/>
            <sz val="9"/>
            <color indexed="81"/>
            <rFont val="Tahoma"/>
            <family val="2"/>
          </rPr>
          <t>Becky Dzingeleski:</t>
        </r>
        <r>
          <rPr>
            <sz val="9"/>
            <color indexed="81"/>
            <rFont val="Tahoma"/>
            <family val="2"/>
          </rPr>
          <t xml:space="preserve">
Per FOD is a new Unit.  Contributions began in 2018</t>
        </r>
      </text>
    </comment>
    <comment ref="UPJ19" authorId="0" shapeId="0" xr:uid="{5A14E04C-055A-43B3-88F2-C8CCB90AC605}">
      <text>
        <r>
          <rPr>
            <b/>
            <sz val="9"/>
            <color indexed="81"/>
            <rFont val="Tahoma"/>
            <family val="2"/>
          </rPr>
          <t>Becky Dzingeleski:</t>
        </r>
        <r>
          <rPr>
            <sz val="9"/>
            <color indexed="81"/>
            <rFont val="Tahoma"/>
            <family val="2"/>
          </rPr>
          <t xml:space="preserve">
Per FOD is a new Unit.  Contributions began in 2018</t>
        </r>
      </text>
    </comment>
    <comment ref="UPN19" authorId="0" shapeId="0" xr:uid="{1694E841-106F-4AAD-A72E-5464225DF800}">
      <text>
        <r>
          <rPr>
            <b/>
            <sz val="9"/>
            <color indexed="81"/>
            <rFont val="Tahoma"/>
            <family val="2"/>
          </rPr>
          <t>Becky Dzingeleski:</t>
        </r>
        <r>
          <rPr>
            <sz val="9"/>
            <color indexed="81"/>
            <rFont val="Tahoma"/>
            <family val="2"/>
          </rPr>
          <t xml:space="preserve">
Per FOD is a new Unit.  Contributions began in 2018</t>
        </r>
      </text>
    </comment>
    <comment ref="UPR19" authorId="0" shapeId="0" xr:uid="{B17070F5-E3D9-422B-9961-F6B0C90E78C1}">
      <text>
        <r>
          <rPr>
            <b/>
            <sz val="9"/>
            <color indexed="81"/>
            <rFont val="Tahoma"/>
            <family val="2"/>
          </rPr>
          <t>Becky Dzingeleski:</t>
        </r>
        <r>
          <rPr>
            <sz val="9"/>
            <color indexed="81"/>
            <rFont val="Tahoma"/>
            <family val="2"/>
          </rPr>
          <t xml:space="preserve">
Per FOD is a new Unit.  Contributions began in 2018</t>
        </r>
      </text>
    </comment>
    <comment ref="UPV19" authorId="0" shapeId="0" xr:uid="{97FE6678-AA22-4E0D-96AA-A7736AA14AA1}">
      <text>
        <r>
          <rPr>
            <b/>
            <sz val="9"/>
            <color indexed="81"/>
            <rFont val="Tahoma"/>
            <family val="2"/>
          </rPr>
          <t>Becky Dzingeleski:</t>
        </r>
        <r>
          <rPr>
            <sz val="9"/>
            <color indexed="81"/>
            <rFont val="Tahoma"/>
            <family val="2"/>
          </rPr>
          <t xml:space="preserve">
Per FOD is a new Unit.  Contributions began in 2018</t>
        </r>
      </text>
    </comment>
    <comment ref="UPZ19" authorId="0" shapeId="0" xr:uid="{E3800689-F4AC-4C0E-BD68-99A4D267496F}">
      <text>
        <r>
          <rPr>
            <b/>
            <sz val="9"/>
            <color indexed="81"/>
            <rFont val="Tahoma"/>
            <family val="2"/>
          </rPr>
          <t>Becky Dzingeleski:</t>
        </r>
        <r>
          <rPr>
            <sz val="9"/>
            <color indexed="81"/>
            <rFont val="Tahoma"/>
            <family val="2"/>
          </rPr>
          <t xml:space="preserve">
Per FOD is a new Unit.  Contributions began in 2018</t>
        </r>
      </text>
    </comment>
    <comment ref="UQD19" authorId="0" shapeId="0" xr:uid="{0E4BBDEB-EE3B-4A5C-88F4-CB4A5F4B6B14}">
      <text>
        <r>
          <rPr>
            <b/>
            <sz val="9"/>
            <color indexed="81"/>
            <rFont val="Tahoma"/>
            <family val="2"/>
          </rPr>
          <t>Becky Dzingeleski:</t>
        </r>
        <r>
          <rPr>
            <sz val="9"/>
            <color indexed="81"/>
            <rFont val="Tahoma"/>
            <family val="2"/>
          </rPr>
          <t xml:space="preserve">
Per FOD is a new Unit.  Contributions began in 2018</t>
        </r>
      </text>
    </comment>
    <comment ref="UQH19" authorId="0" shapeId="0" xr:uid="{A3DA9E57-4DAC-477D-B5AF-DC9C352ED6DA}">
      <text>
        <r>
          <rPr>
            <b/>
            <sz val="9"/>
            <color indexed="81"/>
            <rFont val="Tahoma"/>
            <family val="2"/>
          </rPr>
          <t>Becky Dzingeleski:</t>
        </r>
        <r>
          <rPr>
            <sz val="9"/>
            <color indexed="81"/>
            <rFont val="Tahoma"/>
            <family val="2"/>
          </rPr>
          <t xml:space="preserve">
Per FOD is a new Unit.  Contributions began in 2018</t>
        </r>
      </text>
    </comment>
    <comment ref="UQL19" authorId="0" shapeId="0" xr:uid="{6EAD3106-6F0C-4D91-8D28-0FC069F329AF}">
      <text>
        <r>
          <rPr>
            <b/>
            <sz val="9"/>
            <color indexed="81"/>
            <rFont val="Tahoma"/>
            <family val="2"/>
          </rPr>
          <t>Becky Dzingeleski:</t>
        </r>
        <r>
          <rPr>
            <sz val="9"/>
            <color indexed="81"/>
            <rFont val="Tahoma"/>
            <family val="2"/>
          </rPr>
          <t xml:space="preserve">
Per FOD is a new Unit.  Contributions began in 2018</t>
        </r>
      </text>
    </comment>
    <comment ref="UQP19" authorId="0" shapeId="0" xr:uid="{E903FE13-8BAA-449B-B716-1C5FC8809B0B}">
      <text>
        <r>
          <rPr>
            <b/>
            <sz val="9"/>
            <color indexed="81"/>
            <rFont val="Tahoma"/>
            <family val="2"/>
          </rPr>
          <t>Becky Dzingeleski:</t>
        </r>
        <r>
          <rPr>
            <sz val="9"/>
            <color indexed="81"/>
            <rFont val="Tahoma"/>
            <family val="2"/>
          </rPr>
          <t xml:space="preserve">
Per FOD is a new Unit.  Contributions began in 2018</t>
        </r>
      </text>
    </comment>
    <comment ref="UQT19" authorId="0" shapeId="0" xr:uid="{D65DDFAB-B077-4010-9100-0943782DD591}">
      <text>
        <r>
          <rPr>
            <b/>
            <sz val="9"/>
            <color indexed="81"/>
            <rFont val="Tahoma"/>
            <family val="2"/>
          </rPr>
          <t>Becky Dzingeleski:</t>
        </r>
        <r>
          <rPr>
            <sz val="9"/>
            <color indexed="81"/>
            <rFont val="Tahoma"/>
            <family val="2"/>
          </rPr>
          <t xml:space="preserve">
Per FOD is a new Unit.  Contributions began in 2018</t>
        </r>
      </text>
    </comment>
    <comment ref="UQX19" authorId="0" shapeId="0" xr:uid="{4BB32A44-4191-4179-91B1-65FEE99CCCBC}">
      <text>
        <r>
          <rPr>
            <b/>
            <sz val="9"/>
            <color indexed="81"/>
            <rFont val="Tahoma"/>
            <family val="2"/>
          </rPr>
          <t>Becky Dzingeleski:</t>
        </r>
        <r>
          <rPr>
            <sz val="9"/>
            <color indexed="81"/>
            <rFont val="Tahoma"/>
            <family val="2"/>
          </rPr>
          <t xml:space="preserve">
Per FOD is a new Unit.  Contributions began in 2018</t>
        </r>
      </text>
    </comment>
    <comment ref="URB19" authorId="0" shapeId="0" xr:uid="{5B25DC56-536F-4687-B404-340F53ABDC1D}">
      <text>
        <r>
          <rPr>
            <b/>
            <sz val="9"/>
            <color indexed="81"/>
            <rFont val="Tahoma"/>
            <family val="2"/>
          </rPr>
          <t>Becky Dzingeleski:</t>
        </r>
        <r>
          <rPr>
            <sz val="9"/>
            <color indexed="81"/>
            <rFont val="Tahoma"/>
            <family val="2"/>
          </rPr>
          <t xml:space="preserve">
Per FOD is a new Unit.  Contributions began in 2018</t>
        </r>
      </text>
    </comment>
    <comment ref="URF19" authorId="0" shapeId="0" xr:uid="{F0C3FE0F-BAE0-4722-83E6-EC3DE5436B8F}">
      <text>
        <r>
          <rPr>
            <b/>
            <sz val="9"/>
            <color indexed="81"/>
            <rFont val="Tahoma"/>
            <family val="2"/>
          </rPr>
          <t>Becky Dzingeleski:</t>
        </r>
        <r>
          <rPr>
            <sz val="9"/>
            <color indexed="81"/>
            <rFont val="Tahoma"/>
            <family val="2"/>
          </rPr>
          <t xml:space="preserve">
Per FOD is a new Unit.  Contributions began in 2018</t>
        </r>
      </text>
    </comment>
    <comment ref="URJ19" authorId="0" shapeId="0" xr:uid="{03DE0A8A-CBDA-4989-92EC-CF37110DAED6}">
      <text>
        <r>
          <rPr>
            <b/>
            <sz val="9"/>
            <color indexed="81"/>
            <rFont val="Tahoma"/>
            <family val="2"/>
          </rPr>
          <t>Becky Dzingeleski:</t>
        </r>
        <r>
          <rPr>
            <sz val="9"/>
            <color indexed="81"/>
            <rFont val="Tahoma"/>
            <family val="2"/>
          </rPr>
          <t xml:space="preserve">
Per FOD is a new Unit.  Contributions began in 2018</t>
        </r>
      </text>
    </comment>
    <comment ref="URN19" authorId="0" shapeId="0" xr:uid="{5A40FD9D-28F7-402F-99AF-6E281551F28C}">
      <text>
        <r>
          <rPr>
            <b/>
            <sz val="9"/>
            <color indexed="81"/>
            <rFont val="Tahoma"/>
            <family val="2"/>
          </rPr>
          <t>Becky Dzingeleski:</t>
        </r>
        <r>
          <rPr>
            <sz val="9"/>
            <color indexed="81"/>
            <rFont val="Tahoma"/>
            <family val="2"/>
          </rPr>
          <t xml:space="preserve">
Per FOD is a new Unit.  Contributions began in 2018</t>
        </r>
      </text>
    </comment>
    <comment ref="URR19" authorId="0" shapeId="0" xr:uid="{4DC643FD-27AB-45E5-8BE6-65FF3D832E65}">
      <text>
        <r>
          <rPr>
            <b/>
            <sz val="9"/>
            <color indexed="81"/>
            <rFont val="Tahoma"/>
            <family val="2"/>
          </rPr>
          <t>Becky Dzingeleski:</t>
        </r>
        <r>
          <rPr>
            <sz val="9"/>
            <color indexed="81"/>
            <rFont val="Tahoma"/>
            <family val="2"/>
          </rPr>
          <t xml:space="preserve">
Per FOD is a new Unit.  Contributions began in 2018</t>
        </r>
      </text>
    </comment>
    <comment ref="URV19" authorId="0" shapeId="0" xr:uid="{EA9D9B20-7472-43AF-8E6F-331D383FF10F}">
      <text>
        <r>
          <rPr>
            <b/>
            <sz val="9"/>
            <color indexed="81"/>
            <rFont val="Tahoma"/>
            <family val="2"/>
          </rPr>
          <t>Becky Dzingeleski:</t>
        </r>
        <r>
          <rPr>
            <sz val="9"/>
            <color indexed="81"/>
            <rFont val="Tahoma"/>
            <family val="2"/>
          </rPr>
          <t xml:space="preserve">
Per FOD is a new Unit.  Contributions began in 2018</t>
        </r>
      </text>
    </comment>
    <comment ref="URZ19" authorId="0" shapeId="0" xr:uid="{8C3483F3-AA6E-4A1F-94D5-1FAB8607B4CF}">
      <text>
        <r>
          <rPr>
            <b/>
            <sz val="9"/>
            <color indexed="81"/>
            <rFont val="Tahoma"/>
            <family val="2"/>
          </rPr>
          <t>Becky Dzingeleski:</t>
        </r>
        <r>
          <rPr>
            <sz val="9"/>
            <color indexed="81"/>
            <rFont val="Tahoma"/>
            <family val="2"/>
          </rPr>
          <t xml:space="preserve">
Per FOD is a new Unit.  Contributions began in 2018</t>
        </r>
      </text>
    </comment>
    <comment ref="USD19" authorId="0" shapeId="0" xr:uid="{24362C61-9CB0-4913-9F53-6FDDEB208F1A}">
      <text>
        <r>
          <rPr>
            <b/>
            <sz val="9"/>
            <color indexed="81"/>
            <rFont val="Tahoma"/>
            <family val="2"/>
          </rPr>
          <t>Becky Dzingeleski:</t>
        </r>
        <r>
          <rPr>
            <sz val="9"/>
            <color indexed="81"/>
            <rFont val="Tahoma"/>
            <family val="2"/>
          </rPr>
          <t xml:space="preserve">
Per FOD is a new Unit.  Contributions began in 2018</t>
        </r>
      </text>
    </comment>
    <comment ref="USH19" authorId="0" shapeId="0" xr:uid="{AA162D72-56F5-4114-9333-6C21523FA367}">
      <text>
        <r>
          <rPr>
            <b/>
            <sz val="9"/>
            <color indexed="81"/>
            <rFont val="Tahoma"/>
            <family val="2"/>
          </rPr>
          <t>Becky Dzingeleski:</t>
        </r>
        <r>
          <rPr>
            <sz val="9"/>
            <color indexed="81"/>
            <rFont val="Tahoma"/>
            <family val="2"/>
          </rPr>
          <t xml:space="preserve">
Per FOD is a new Unit.  Contributions began in 2018</t>
        </r>
      </text>
    </comment>
    <comment ref="USL19" authorId="0" shapeId="0" xr:uid="{85642300-5F1C-4C06-A303-80BC61D49A13}">
      <text>
        <r>
          <rPr>
            <b/>
            <sz val="9"/>
            <color indexed="81"/>
            <rFont val="Tahoma"/>
            <family val="2"/>
          </rPr>
          <t>Becky Dzingeleski:</t>
        </r>
        <r>
          <rPr>
            <sz val="9"/>
            <color indexed="81"/>
            <rFont val="Tahoma"/>
            <family val="2"/>
          </rPr>
          <t xml:space="preserve">
Per FOD is a new Unit.  Contributions began in 2018</t>
        </r>
      </text>
    </comment>
    <comment ref="USP19" authorId="0" shapeId="0" xr:uid="{188AC7A9-D3D2-468B-BE84-DEAAAC1E8D23}">
      <text>
        <r>
          <rPr>
            <b/>
            <sz val="9"/>
            <color indexed="81"/>
            <rFont val="Tahoma"/>
            <family val="2"/>
          </rPr>
          <t>Becky Dzingeleski:</t>
        </r>
        <r>
          <rPr>
            <sz val="9"/>
            <color indexed="81"/>
            <rFont val="Tahoma"/>
            <family val="2"/>
          </rPr>
          <t xml:space="preserve">
Per FOD is a new Unit.  Contributions began in 2018</t>
        </r>
      </text>
    </comment>
    <comment ref="UST19" authorId="0" shapeId="0" xr:uid="{845DDE6D-BAC1-4CB5-A8E2-374194B4EAD5}">
      <text>
        <r>
          <rPr>
            <b/>
            <sz val="9"/>
            <color indexed="81"/>
            <rFont val="Tahoma"/>
            <family val="2"/>
          </rPr>
          <t>Becky Dzingeleski:</t>
        </r>
        <r>
          <rPr>
            <sz val="9"/>
            <color indexed="81"/>
            <rFont val="Tahoma"/>
            <family val="2"/>
          </rPr>
          <t xml:space="preserve">
Per FOD is a new Unit.  Contributions began in 2018</t>
        </r>
      </text>
    </comment>
    <comment ref="USX19" authorId="0" shapeId="0" xr:uid="{C2BF4599-2121-40E0-AE56-47F727F2405B}">
      <text>
        <r>
          <rPr>
            <b/>
            <sz val="9"/>
            <color indexed="81"/>
            <rFont val="Tahoma"/>
            <family val="2"/>
          </rPr>
          <t>Becky Dzingeleski:</t>
        </r>
        <r>
          <rPr>
            <sz val="9"/>
            <color indexed="81"/>
            <rFont val="Tahoma"/>
            <family val="2"/>
          </rPr>
          <t xml:space="preserve">
Per FOD is a new Unit.  Contributions began in 2018</t>
        </r>
      </text>
    </comment>
    <comment ref="UTB19" authorId="0" shapeId="0" xr:uid="{E4488F83-79FB-4505-AC23-FB9F62206B22}">
      <text>
        <r>
          <rPr>
            <b/>
            <sz val="9"/>
            <color indexed="81"/>
            <rFont val="Tahoma"/>
            <family val="2"/>
          </rPr>
          <t>Becky Dzingeleski:</t>
        </r>
        <r>
          <rPr>
            <sz val="9"/>
            <color indexed="81"/>
            <rFont val="Tahoma"/>
            <family val="2"/>
          </rPr>
          <t xml:space="preserve">
Per FOD is a new Unit.  Contributions began in 2018</t>
        </r>
      </text>
    </comment>
    <comment ref="UTF19" authorId="0" shapeId="0" xr:uid="{D74AB7E4-6311-4EB3-AE19-E888FDAA6946}">
      <text>
        <r>
          <rPr>
            <b/>
            <sz val="9"/>
            <color indexed="81"/>
            <rFont val="Tahoma"/>
            <family val="2"/>
          </rPr>
          <t>Becky Dzingeleski:</t>
        </r>
        <r>
          <rPr>
            <sz val="9"/>
            <color indexed="81"/>
            <rFont val="Tahoma"/>
            <family val="2"/>
          </rPr>
          <t xml:space="preserve">
Per FOD is a new Unit.  Contributions began in 2018</t>
        </r>
      </text>
    </comment>
    <comment ref="UTJ19" authorId="0" shapeId="0" xr:uid="{77FAA7A9-DBAE-4D73-BA66-5EAA8DF08D32}">
      <text>
        <r>
          <rPr>
            <b/>
            <sz val="9"/>
            <color indexed="81"/>
            <rFont val="Tahoma"/>
            <family val="2"/>
          </rPr>
          <t>Becky Dzingeleski:</t>
        </r>
        <r>
          <rPr>
            <sz val="9"/>
            <color indexed="81"/>
            <rFont val="Tahoma"/>
            <family val="2"/>
          </rPr>
          <t xml:space="preserve">
Per FOD is a new Unit.  Contributions began in 2018</t>
        </r>
      </text>
    </comment>
    <comment ref="UTN19" authorId="0" shapeId="0" xr:uid="{23423558-A1CC-4079-A6A5-2103CC2C657C}">
      <text>
        <r>
          <rPr>
            <b/>
            <sz val="9"/>
            <color indexed="81"/>
            <rFont val="Tahoma"/>
            <family val="2"/>
          </rPr>
          <t>Becky Dzingeleski:</t>
        </r>
        <r>
          <rPr>
            <sz val="9"/>
            <color indexed="81"/>
            <rFont val="Tahoma"/>
            <family val="2"/>
          </rPr>
          <t xml:space="preserve">
Per FOD is a new Unit.  Contributions began in 2018</t>
        </r>
      </text>
    </comment>
    <comment ref="UTR19" authorId="0" shapeId="0" xr:uid="{49965475-EBCD-487B-8FE6-A6E34450A04D}">
      <text>
        <r>
          <rPr>
            <b/>
            <sz val="9"/>
            <color indexed="81"/>
            <rFont val="Tahoma"/>
            <family val="2"/>
          </rPr>
          <t>Becky Dzingeleski:</t>
        </r>
        <r>
          <rPr>
            <sz val="9"/>
            <color indexed="81"/>
            <rFont val="Tahoma"/>
            <family val="2"/>
          </rPr>
          <t xml:space="preserve">
Per FOD is a new Unit.  Contributions began in 2018</t>
        </r>
      </text>
    </comment>
    <comment ref="UTV19" authorId="0" shapeId="0" xr:uid="{CEFAEDF0-DF47-455D-852F-2CE7B00622CD}">
      <text>
        <r>
          <rPr>
            <b/>
            <sz val="9"/>
            <color indexed="81"/>
            <rFont val="Tahoma"/>
            <family val="2"/>
          </rPr>
          <t>Becky Dzingeleski:</t>
        </r>
        <r>
          <rPr>
            <sz val="9"/>
            <color indexed="81"/>
            <rFont val="Tahoma"/>
            <family val="2"/>
          </rPr>
          <t xml:space="preserve">
Per FOD is a new Unit.  Contributions began in 2018</t>
        </r>
      </text>
    </comment>
    <comment ref="UTZ19" authorId="0" shapeId="0" xr:uid="{E4D97FF5-E8E5-45E0-851D-F98EEE9D4D51}">
      <text>
        <r>
          <rPr>
            <b/>
            <sz val="9"/>
            <color indexed="81"/>
            <rFont val="Tahoma"/>
            <family val="2"/>
          </rPr>
          <t>Becky Dzingeleski:</t>
        </r>
        <r>
          <rPr>
            <sz val="9"/>
            <color indexed="81"/>
            <rFont val="Tahoma"/>
            <family val="2"/>
          </rPr>
          <t xml:space="preserve">
Per FOD is a new Unit.  Contributions began in 2018</t>
        </r>
      </text>
    </comment>
    <comment ref="UUD19" authorId="0" shapeId="0" xr:uid="{1496C69E-C95D-4094-B5C0-64DEBEAA5FAD}">
      <text>
        <r>
          <rPr>
            <b/>
            <sz val="9"/>
            <color indexed="81"/>
            <rFont val="Tahoma"/>
            <family val="2"/>
          </rPr>
          <t>Becky Dzingeleski:</t>
        </r>
        <r>
          <rPr>
            <sz val="9"/>
            <color indexed="81"/>
            <rFont val="Tahoma"/>
            <family val="2"/>
          </rPr>
          <t xml:space="preserve">
Per FOD is a new Unit.  Contributions began in 2018</t>
        </r>
      </text>
    </comment>
    <comment ref="UUH19" authorId="0" shapeId="0" xr:uid="{584609BE-BFD0-4907-A849-9D1F444ADECB}">
      <text>
        <r>
          <rPr>
            <b/>
            <sz val="9"/>
            <color indexed="81"/>
            <rFont val="Tahoma"/>
            <family val="2"/>
          </rPr>
          <t>Becky Dzingeleski:</t>
        </r>
        <r>
          <rPr>
            <sz val="9"/>
            <color indexed="81"/>
            <rFont val="Tahoma"/>
            <family val="2"/>
          </rPr>
          <t xml:space="preserve">
Per FOD is a new Unit.  Contributions began in 2018</t>
        </r>
      </text>
    </comment>
    <comment ref="UUL19" authorId="0" shapeId="0" xr:uid="{7227EDF4-33C2-48F5-944F-D563E91E6BB0}">
      <text>
        <r>
          <rPr>
            <b/>
            <sz val="9"/>
            <color indexed="81"/>
            <rFont val="Tahoma"/>
            <family val="2"/>
          </rPr>
          <t>Becky Dzingeleski:</t>
        </r>
        <r>
          <rPr>
            <sz val="9"/>
            <color indexed="81"/>
            <rFont val="Tahoma"/>
            <family val="2"/>
          </rPr>
          <t xml:space="preserve">
Per FOD is a new Unit.  Contributions began in 2018</t>
        </r>
      </text>
    </comment>
    <comment ref="UUP19" authorId="0" shapeId="0" xr:uid="{BBB68BF9-73CA-451F-9E32-91EFB79C9B61}">
      <text>
        <r>
          <rPr>
            <b/>
            <sz val="9"/>
            <color indexed="81"/>
            <rFont val="Tahoma"/>
            <family val="2"/>
          </rPr>
          <t>Becky Dzingeleski:</t>
        </r>
        <r>
          <rPr>
            <sz val="9"/>
            <color indexed="81"/>
            <rFont val="Tahoma"/>
            <family val="2"/>
          </rPr>
          <t xml:space="preserve">
Per FOD is a new Unit.  Contributions began in 2018</t>
        </r>
      </text>
    </comment>
    <comment ref="UUT19" authorId="0" shapeId="0" xr:uid="{3337BE81-6A3C-4918-BE3A-AAD1BEC9DDB8}">
      <text>
        <r>
          <rPr>
            <b/>
            <sz val="9"/>
            <color indexed="81"/>
            <rFont val="Tahoma"/>
            <family val="2"/>
          </rPr>
          <t>Becky Dzingeleski:</t>
        </r>
        <r>
          <rPr>
            <sz val="9"/>
            <color indexed="81"/>
            <rFont val="Tahoma"/>
            <family val="2"/>
          </rPr>
          <t xml:space="preserve">
Per FOD is a new Unit.  Contributions began in 2018</t>
        </r>
      </text>
    </comment>
    <comment ref="UUX19" authorId="0" shapeId="0" xr:uid="{2473029A-DD8C-468E-8886-7993A274CAA8}">
      <text>
        <r>
          <rPr>
            <b/>
            <sz val="9"/>
            <color indexed="81"/>
            <rFont val="Tahoma"/>
            <family val="2"/>
          </rPr>
          <t>Becky Dzingeleski:</t>
        </r>
        <r>
          <rPr>
            <sz val="9"/>
            <color indexed="81"/>
            <rFont val="Tahoma"/>
            <family val="2"/>
          </rPr>
          <t xml:space="preserve">
Per FOD is a new Unit.  Contributions began in 2018</t>
        </r>
      </text>
    </comment>
    <comment ref="UVB19" authorId="0" shapeId="0" xr:uid="{1B6D0D80-3523-43E2-95AE-95BD8409B98F}">
      <text>
        <r>
          <rPr>
            <b/>
            <sz val="9"/>
            <color indexed="81"/>
            <rFont val="Tahoma"/>
            <family val="2"/>
          </rPr>
          <t>Becky Dzingeleski:</t>
        </r>
        <r>
          <rPr>
            <sz val="9"/>
            <color indexed="81"/>
            <rFont val="Tahoma"/>
            <family val="2"/>
          </rPr>
          <t xml:space="preserve">
Per FOD is a new Unit.  Contributions began in 2018</t>
        </r>
      </text>
    </comment>
    <comment ref="UVF19" authorId="0" shapeId="0" xr:uid="{02747572-10F0-49CE-8667-E8E5F04BCBC6}">
      <text>
        <r>
          <rPr>
            <b/>
            <sz val="9"/>
            <color indexed="81"/>
            <rFont val="Tahoma"/>
            <family val="2"/>
          </rPr>
          <t>Becky Dzingeleski:</t>
        </r>
        <r>
          <rPr>
            <sz val="9"/>
            <color indexed="81"/>
            <rFont val="Tahoma"/>
            <family val="2"/>
          </rPr>
          <t xml:space="preserve">
Per FOD is a new Unit.  Contributions began in 2018</t>
        </r>
      </text>
    </comment>
    <comment ref="UVJ19" authorId="0" shapeId="0" xr:uid="{5EBBFADE-E792-412F-8DCC-0B960FC7C981}">
      <text>
        <r>
          <rPr>
            <b/>
            <sz val="9"/>
            <color indexed="81"/>
            <rFont val="Tahoma"/>
            <family val="2"/>
          </rPr>
          <t>Becky Dzingeleski:</t>
        </r>
        <r>
          <rPr>
            <sz val="9"/>
            <color indexed="81"/>
            <rFont val="Tahoma"/>
            <family val="2"/>
          </rPr>
          <t xml:space="preserve">
Per FOD is a new Unit.  Contributions began in 2018</t>
        </r>
      </text>
    </comment>
    <comment ref="UVN19" authorId="0" shapeId="0" xr:uid="{C8F97688-48BF-472D-93F5-CE848FF53485}">
      <text>
        <r>
          <rPr>
            <b/>
            <sz val="9"/>
            <color indexed="81"/>
            <rFont val="Tahoma"/>
            <family val="2"/>
          </rPr>
          <t>Becky Dzingeleski:</t>
        </r>
        <r>
          <rPr>
            <sz val="9"/>
            <color indexed="81"/>
            <rFont val="Tahoma"/>
            <family val="2"/>
          </rPr>
          <t xml:space="preserve">
Per FOD is a new Unit.  Contributions began in 2018</t>
        </r>
      </text>
    </comment>
    <comment ref="UVR19" authorId="0" shapeId="0" xr:uid="{4BDF0770-979C-4AE3-8FF4-E0E74A1E3C75}">
      <text>
        <r>
          <rPr>
            <b/>
            <sz val="9"/>
            <color indexed="81"/>
            <rFont val="Tahoma"/>
            <family val="2"/>
          </rPr>
          <t>Becky Dzingeleski:</t>
        </r>
        <r>
          <rPr>
            <sz val="9"/>
            <color indexed="81"/>
            <rFont val="Tahoma"/>
            <family val="2"/>
          </rPr>
          <t xml:space="preserve">
Per FOD is a new Unit.  Contributions began in 2018</t>
        </r>
      </text>
    </comment>
    <comment ref="UVV19" authorId="0" shapeId="0" xr:uid="{A29B4AFF-BA53-4225-B7A4-8CFEACDF76C4}">
      <text>
        <r>
          <rPr>
            <b/>
            <sz val="9"/>
            <color indexed="81"/>
            <rFont val="Tahoma"/>
            <family val="2"/>
          </rPr>
          <t>Becky Dzingeleski:</t>
        </r>
        <r>
          <rPr>
            <sz val="9"/>
            <color indexed="81"/>
            <rFont val="Tahoma"/>
            <family val="2"/>
          </rPr>
          <t xml:space="preserve">
Per FOD is a new Unit.  Contributions began in 2018</t>
        </r>
      </text>
    </comment>
    <comment ref="UVZ19" authorId="0" shapeId="0" xr:uid="{1E74BDB0-4B8A-44BC-8757-2B714A2D7F78}">
      <text>
        <r>
          <rPr>
            <b/>
            <sz val="9"/>
            <color indexed="81"/>
            <rFont val="Tahoma"/>
            <family val="2"/>
          </rPr>
          <t>Becky Dzingeleski:</t>
        </r>
        <r>
          <rPr>
            <sz val="9"/>
            <color indexed="81"/>
            <rFont val="Tahoma"/>
            <family val="2"/>
          </rPr>
          <t xml:space="preserve">
Per FOD is a new Unit.  Contributions began in 2018</t>
        </r>
      </text>
    </comment>
    <comment ref="UWD19" authorId="0" shapeId="0" xr:uid="{6EA43637-CD00-4855-BBE7-5D03363F1F91}">
      <text>
        <r>
          <rPr>
            <b/>
            <sz val="9"/>
            <color indexed="81"/>
            <rFont val="Tahoma"/>
            <family val="2"/>
          </rPr>
          <t>Becky Dzingeleski:</t>
        </r>
        <r>
          <rPr>
            <sz val="9"/>
            <color indexed="81"/>
            <rFont val="Tahoma"/>
            <family val="2"/>
          </rPr>
          <t xml:space="preserve">
Per FOD is a new Unit.  Contributions began in 2018</t>
        </r>
      </text>
    </comment>
    <comment ref="UWH19" authorId="0" shapeId="0" xr:uid="{2DA6465A-B884-4A4E-ACBD-E2F2E6F6D18E}">
      <text>
        <r>
          <rPr>
            <b/>
            <sz val="9"/>
            <color indexed="81"/>
            <rFont val="Tahoma"/>
            <family val="2"/>
          </rPr>
          <t>Becky Dzingeleski:</t>
        </r>
        <r>
          <rPr>
            <sz val="9"/>
            <color indexed="81"/>
            <rFont val="Tahoma"/>
            <family val="2"/>
          </rPr>
          <t xml:space="preserve">
Per FOD is a new Unit.  Contributions began in 2018</t>
        </r>
      </text>
    </comment>
    <comment ref="UWL19" authorId="0" shapeId="0" xr:uid="{7E8567E7-CE0D-4802-B2D8-0B2539347D23}">
      <text>
        <r>
          <rPr>
            <b/>
            <sz val="9"/>
            <color indexed="81"/>
            <rFont val="Tahoma"/>
            <family val="2"/>
          </rPr>
          <t>Becky Dzingeleski:</t>
        </r>
        <r>
          <rPr>
            <sz val="9"/>
            <color indexed="81"/>
            <rFont val="Tahoma"/>
            <family val="2"/>
          </rPr>
          <t xml:space="preserve">
Per FOD is a new Unit.  Contributions began in 2018</t>
        </r>
      </text>
    </comment>
    <comment ref="UWP19" authorId="0" shapeId="0" xr:uid="{0E07134D-2D83-478E-90AD-E03E185DBF43}">
      <text>
        <r>
          <rPr>
            <b/>
            <sz val="9"/>
            <color indexed="81"/>
            <rFont val="Tahoma"/>
            <family val="2"/>
          </rPr>
          <t>Becky Dzingeleski:</t>
        </r>
        <r>
          <rPr>
            <sz val="9"/>
            <color indexed="81"/>
            <rFont val="Tahoma"/>
            <family val="2"/>
          </rPr>
          <t xml:space="preserve">
Per FOD is a new Unit.  Contributions began in 2018</t>
        </r>
      </text>
    </comment>
    <comment ref="UWT19" authorId="0" shapeId="0" xr:uid="{47DA58CC-E9EB-48B2-820F-F281B1C4C918}">
      <text>
        <r>
          <rPr>
            <b/>
            <sz val="9"/>
            <color indexed="81"/>
            <rFont val="Tahoma"/>
            <family val="2"/>
          </rPr>
          <t>Becky Dzingeleski:</t>
        </r>
        <r>
          <rPr>
            <sz val="9"/>
            <color indexed="81"/>
            <rFont val="Tahoma"/>
            <family val="2"/>
          </rPr>
          <t xml:space="preserve">
Per FOD is a new Unit.  Contributions began in 2018</t>
        </r>
      </text>
    </comment>
    <comment ref="UWX19" authorId="0" shapeId="0" xr:uid="{809EBF4D-1E23-4909-B8DD-927C1EF5DCF4}">
      <text>
        <r>
          <rPr>
            <b/>
            <sz val="9"/>
            <color indexed="81"/>
            <rFont val="Tahoma"/>
            <family val="2"/>
          </rPr>
          <t>Becky Dzingeleski:</t>
        </r>
        <r>
          <rPr>
            <sz val="9"/>
            <color indexed="81"/>
            <rFont val="Tahoma"/>
            <family val="2"/>
          </rPr>
          <t xml:space="preserve">
Per FOD is a new Unit.  Contributions began in 2018</t>
        </r>
      </text>
    </comment>
    <comment ref="UXB19" authorId="0" shapeId="0" xr:uid="{A5D02E47-9BDC-47E4-82B6-7E31E5F56AF8}">
      <text>
        <r>
          <rPr>
            <b/>
            <sz val="9"/>
            <color indexed="81"/>
            <rFont val="Tahoma"/>
            <family val="2"/>
          </rPr>
          <t>Becky Dzingeleski:</t>
        </r>
        <r>
          <rPr>
            <sz val="9"/>
            <color indexed="81"/>
            <rFont val="Tahoma"/>
            <family val="2"/>
          </rPr>
          <t xml:space="preserve">
Per FOD is a new Unit.  Contributions began in 2018</t>
        </r>
      </text>
    </comment>
    <comment ref="UXF19" authorId="0" shapeId="0" xr:uid="{1834943E-C591-49CE-BC59-B6605665A662}">
      <text>
        <r>
          <rPr>
            <b/>
            <sz val="9"/>
            <color indexed="81"/>
            <rFont val="Tahoma"/>
            <family val="2"/>
          </rPr>
          <t>Becky Dzingeleski:</t>
        </r>
        <r>
          <rPr>
            <sz val="9"/>
            <color indexed="81"/>
            <rFont val="Tahoma"/>
            <family val="2"/>
          </rPr>
          <t xml:space="preserve">
Per FOD is a new Unit.  Contributions began in 2018</t>
        </r>
      </text>
    </comment>
    <comment ref="UXJ19" authorId="0" shapeId="0" xr:uid="{DBE0BC02-6E7E-4308-A3D1-E882352FC2DA}">
      <text>
        <r>
          <rPr>
            <b/>
            <sz val="9"/>
            <color indexed="81"/>
            <rFont val="Tahoma"/>
            <family val="2"/>
          </rPr>
          <t>Becky Dzingeleski:</t>
        </r>
        <r>
          <rPr>
            <sz val="9"/>
            <color indexed="81"/>
            <rFont val="Tahoma"/>
            <family val="2"/>
          </rPr>
          <t xml:space="preserve">
Per FOD is a new Unit.  Contributions began in 2018</t>
        </r>
      </text>
    </comment>
    <comment ref="UXN19" authorId="0" shapeId="0" xr:uid="{6130268D-4F5B-49FD-95C7-2C51DA7FCF9C}">
      <text>
        <r>
          <rPr>
            <b/>
            <sz val="9"/>
            <color indexed="81"/>
            <rFont val="Tahoma"/>
            <family val="2"/>
          </rPr>
          <t>Becky Dzingeleski:</t>
        </r>
        <r>
          <rPr>
            <sz val="9"/>
            <color indexed="81"/>
            <rFont val="Tahoma"/>
            <family val="2"/>
          </rPr>
          <t xml:space="preserve">
Per FOD is a new Unit.  Contributions began in 2018</t>
        </r>
      </text>
    </comment>
    <comment ref="UXR19" authorId="0" shapeId="0" xr:uid="{106231AC-3DED-45CB-B6C2-3706662DCE5F}">
      <text>
        <r>
          <rPr>
            <b/>
            <sz val="9"/>
            <color indexed="81"/>
            <rFont val="Tahoma"/>
            <family val="2"/>
          </rPr>
          <t>Becky Dzingeleski:</t>
        </r>
        <r>
          <rPr>
            <sz val="9"/>
            <color indexed="81"/>
            <rFont val="Tahoma"/>
            <family val="2"/>
          </rPr>
          <t xml:space="preserve">
Per FOD is a new Unit.  Contributions began in 2018</t>
        </r>
      </text>
    </comment>
    <comment ref="UXV19" authorId="0" shapeId="0" xr:uid="{005288D4-F79A-4C7A-9BB6-2979DAB1934A}">
      <text>
        <r>
          <rPr>
            <b/>
            <sz val="9"/>
            <color indexed="81"/>
            <rFont val="Tahoma"/>
            <family val="2"/>
          </rPr>
          <t>Becky Dzingeleski:</t>
        </r>
        <r>
          <rPr>
            <sz val="9"/>
            <color indexed="81"/>
            <rFont val="Tahoma"/>
            <family val="2"/>
          </rPr>
          <t xml:space="preserve">
Per FOD is a new Unit.  Contributions began in 2018</t>
        </r>
      </text>
    </comment>
    <comment ref="UXZ19" authorId="0" shapeId="0" xr:uid="{B2C46876-D293-418C-B73A-397179975A5F}">
      <text>
        <r>
          <rPr>
            <b/>
            <sz val="9"/>
            <color indexed="81"/>
            <rFont val="Tahoma"/>
            <family val="2"/>
          </rPr>
          <t>Becky Dzingeleski:</t>
        </r>
        <r>
          <rPr>
            <sz val="9"/>
            <color indexed="81"/>
            <rFont val="Tahoma"/>
            <family val="2"/>
          </rPr>
          <t xml:space="preserve">
Per FOD is a new Unit.  Contributions began in 2018</t>
        </r>
      </text>
    </comment>
    <comment ref="UYD19" authorId="0" shapeId="0" xr:uid="{FDBB4241-A756-44C2-B200-4CB0F40C2EB5}">
      <text>
        <r>
          <rPr>
            <b/>
            <sz val="9"/>
            <color indexed="81"/>
            <rFont val="Tahoma"/>
            <family val="2"/>
          </rPr>
          <t>Becky Dzingeleski:</t>
        </r>
        <r>
          <rPr>
            <sz val="9"/>
            <color indexed="81"/>
            <rFont val="Tahoma"/>
            <family val="2"/>
          </rPr>
          <t xml:space="preserve">
Per FOD is a new Unit.  Contributions began in 2018</t>
        </r>
      </text>
    </comment>
    <comment ref="UYH19" authorId="0" shapeId="0" xr:uid="{12626037-4A9B-42A7-B196-9341568FD1E4}">
      <text>
        <r>
          <rPr>
            <b/>
            <sz val="9"/>
            <color indexed="81"/>
            <rFont val="Tahoma"/>
            <family val="2"/>
          </rPr>
          <t>Becky Dzingeleski:</t>
        </r>
        <r>
          <rPr>
            <sz val="9"/>
            <color indexed="81"/>
            <rFont val="Tahoma"/>
            <family val="2"/>
          </rPr>
          <t xml:space="preserve">
Per FOD is a new Unit.  Contributions began in 2018</t>
        </r>
      </text>
    </comment>
    <comment ref="UYL19" authorId="0" shapeId="0" xr:uid="{C681E97D-E572-4CFB-ADDD-BBB0173EEDCF}">
      <text>
        <r>
          <rPr>
            <b/>
            <sz val="9"/>
            <color indexed="81"/>
            <rFont val="Tahoma"/>
            <family val="2"/>
          </rPr>
          <t>Becky Dzingeleski:</t>
        </r>
        <r>
          <rPr>
            <sz val="9"/>
            <color indexed="81"/>
            <rFont val="Tahoma"/>
            <family val="2"/>
          </rPr>
          <t xml:space="preserve">
Per FOD is a new Unit.  Contributions began in 2018</t>
        </r>
      </text>
    </comment>
    <comment ref="UYP19" authorId="0" shapeId="0" xr:uid="{E556D083-4F4E-4DC5-A388-3A383746DB48}">
      <text>
        <r>
          <rPr>
            <b/>
            <sz val="9"/>
            <color indexed="81"/>
            <rFont val="Tahoma"/>
            <family val="2"/>
          </rPr>
          <t>Becky Dzingeleski:</t>
        </r>
        <r>
          <rPr>
            <sz val="9"/>
            <color indexed="81"/>
            <rFont val="Tahoma"/>
            <family val="2"/>
          </rPr>
          <t xml:space="preserve">
Per FOD is a new Unit.  Contributions began in 2018</t>
        </r>
      </text>
    </comment>
    <comment ref="UYT19" authorId="0" shapeId="0" xr:uid="{AEECD043-F7EE-4069-87DC-0CE4F94DF9E7}">
      <text>
        <r>
          <rPr>
            <b/>
            <sz val="9"/>
            <color indexed="81"/>
            <rFont val="Tahoma"/>
            <family val="2"/>
          </rPr>
          <t>Becky Dzingeleski:</t>
        </r>
        <r>
          <rPr>
            <sz val="9"/>
            <color indexed="81"/>
            <rFont val="Tahoma"/>
            <family val="2"/>
          </rPr>
          <t xml:space="preserve">
Per FOD is a new Unit.  Contributions began in 2018</t>
        </r>
      </text>
    </comment>
    <comment ref="UYX19" authorId="0" shapeId="0" xr:uid="{B0756791-1D92-46E6-994D-823BC63E331F}">
      <text>
        <r>
          <rPr>
            <b/>
            <sz val="9"/>
            <color indexed="81"/>
            <rFont val="Tahoma"/>
            <family val="2"/>
          </rPr>
          <t>Becky Dzingeleski:</t>
        </r>
        <r>
          <rPr>
            <sz val="9"/>
            <color indexed="81"/>
            <rFont val="Tahoma"/>
            <family val="2"/>
          </rPr>
          <t xml:space="preserve">
Per FOD is a new Unit.  Contributions began in 2018</t>
        </r>
      </text>
    </comment>
    <comment ref="UZB19" authorId="0" shapeId="0" xr:uid="{A8E43AF4-71A2-4571-9BFF-BA45A7A899A6}">
      <text>
        <r>
          <rPr>
            <b/>
            <sz val="9"/>
            <color indexed="81"/>
            <rFont val="Tahoma"/>
            <family val="2"/>
          </rPr>
          <t>Becky Dzingeleski:</t>
        </r>
        <r>
          <rPr>
            <sz val="9"/>
            <color indexed="81"/>
            <rFont val="Tahoma"/>
            <family val="2"/>
          </rPr>
          <t xml:space="preserve">
Per FOD is a new Unit.  Contributions began in 2018</t>
        </r>
      </text>
    </comment>
    <comment ref="UZF19" authorId="0" shapeId="0" xr:uid="{50409ACC-3B84-42C2-BBC3-159863E15734}">
      <text>
        <r>
          <rPr>
            <b/>
            <sz val="9"/>
            <color indexed="81"/>
            <rFont val="Tahoma"/>
            <family val="2"/>
          </rPr>
          <t>Becky Dzingeleski:</t>
        </r>
        <r>
          <rPr>
            <sz val="9"/>
            <color indexed="81"/>
            <rFont val="Tahoma"/>
            <family val="2"/>
          </rPr>
          <t xml:space="preserve">
Per FOD is a new Unit.  Contributions began in 2018</t>
        </r>
      </text>
    </comment>
    <comment ref="UZJ19" authorId="0" shapeId="0" xr:uid="{B6D426F5-AD20-4D1F-8811-A31E8E5A001D}">
      <text>
        <r>
          <rPr>
            <b/>
            <sz val="9"/>
            <color indexed="81"/>
            <rFont val="Tahoma"/>
            <family val="2"/>
          </rPr>
          <t>Becky Dzingeleski:</t>
        </r>
        <r>
          <rPr>
            <sz val="9"/>
            <color indexed="81"/>
            <rFont val="Tahoma"/>
            <family val="2"/>
          </rPr>
          <t xml:space="preserve">
Per FOD is a new Unit.  Contributions began in 2018</t>
        </r>
      </text>
    </comment>
    <comment ref="UZN19" authorId="0" shapeId="0" xr:uid="{DEE88FAC-A5DA-40FA-86F1-45A309FD79BC}">
      <text>
        <r>
          <rPr>
            <b/>
            <sz val="9"/>
            <color indexed="81"/>
            <rFont val="Tahoma"/>
            <family val="2"/>
          </rPr>
          <t>Becky Dzingeleski:</t>
        </r>
        <r>
          <rPr>
            <sz val="9"/>
            <color indexed="81"/>
            <rFont val="Tahoma"/>
            <family val="2"/>
          </rPr>
          <t xml:space="preserve">
Per FOD is a new Unit.  Contributions began in 2018</t>
        </r>
      </text>
    </comment>
    <comment ref="UZR19" authorId="0" shapeId="0" xr:uid="{0FD0124C-894F-4566-89C5-3788212A0FC4}">
      <text>
        <r>
          <rPr>
            <b/>
            <sz val="9"/>
            <color indexed="81"/>
            <rFont val="Tahoma"/>
            <family val="2"/>
          </rPr>
          <t>Becky Dzingeleski:</t>
        </r>
        <r>
          <rPr>
            <sz val="9"/>
            <color indexed="81"/>
            <rFont val="Tahoma"/>
            <family val="2"/>
          </rPr>
          <t xml:space="preserve">
Per FOD is a new Unit.  Contributions began in 2018</t>
        </r>
      </text>
    </comment>
    <comment ref="UZV19" authorId="0" shapeId="0" xr:uid="{FBF10ECD-A434-4FAB-AE6E-D31BB2207E9B}">
      <text>
        <r>
          <rPr>
            <b/>
            <sz val="9"/>
            <color indexed="81"/>
            <rFont val="Tahoma"/>
            <family val="2"/>
          </rPr>
          <t>Becky Dzingeleski:</t>
        </r>
        <r>
          <rPr>
            <sz val="9"/>
            <color indexed="81"/>
            <rFont val="Tahoma"/>
            <family val="2"/>
          </rPr>
          <t xml:space="preserve">
Per FOD is a new Unit.  Contributions began in 2018</t>
        </r>
      </text>
    </comment>
    <comment ref="UZZ19" authorId="0" shapeId="0" xr:uid="{03A49460-937B-4874-B7FF-2DFF23CD9BCC}">
      <text>
        <r>
          <rPr>
            <b/>
            <sz val="9"/>
            <color indexed="81"/>
            <rFont val="Tahoma"/>
            <family val="2"/>
          </rPr>
          <t>Becky Dzingeleski:</t>
        </r>
        <r>
          <rPr>
            <sz val="9"/>
            <color indexed="81"/>
            <rFont val="Tahoma"/>
            <family val="2"/>
          </rPr>
          <t xml:space="preserve">
Per FOD is a new Unit.  Contributions began in 2018</t>
        </r>
      </text>
    </comment>
    <comment ref="VAD19" authorId="0" shapeId="0" xr:uid="{70BEF90B-395D-4007-A18B-D27E5C5D8297}">
      <text>
        <r>
          <rPr>
            <b/>
            <sz val="9"/>
            <color indexed="81"/>
            <rFont val="Tahoma"/>
            <family val="2"/>
          </rPr>
          <t>Becky Dzingeleski:</t>
        </r>
        <r>
          <rPr>
            <sz val="9"/>
            <color indexed="81"/>
            <rFont val="Tahoma"/>
            <family val="2"/>
          </rPr>
          <t xml:space="preserve">
Per FOD is a new Unit.  Contributions began in 2018</t>
        </r>
      </text>
    </comment>
    <comment ref="VAH19" authorId="0" shapeId="0" xr:uid="{E602EC6F-7BCF-4A99-BF46-EDD576E261DB}">
      <text>
        <r>
          <rPr>
            <b/>
            <sz val="9"/>
            <color indexed="81"/>
            <rFont val="Tahoma"/>
            <family val="2"/>
          </rPr>
          <t>Becky Dzingeleski:</t>
        </r>
        <r>
          <rPr>
            <sz val="9"/>
            <color indexed="81"/>
            <rFont val="Tahoma"/>
            <family val="2"/>
          </rPr>
          <t xml:space="preserve">
Per FOD is a new Unit.  Contributions began in 2018</t>
        </r>
      </text>
    </comment>
    <comment ref="VAL19" authorId="0" shapeId="0" xr:uid="{9FFCC953-8D7C-461F-87B2-D5E4A2B6C301}">
      <text>
        <r>
          <rPr>
            <b/>
            <sz val="9"/>
            <color indexed="81"/>
            <rFont val="Tahoma"/>
            <family val="2"/>
          </rPr>
          <t>Becky Dzingeleski:</t>
        </r>
        <r>
          <rPr>
            <sz val="9"/>
            <color indexed="81"/>
            <rFont val="Tahoma"/>
            <family val="2"/>
          </rPr>
          <t xml:space="preserve">
Per FOD is a new Unit.  Contributions began in 2018</t>
        </r>
      </text>
    </comment>
    <comment ref="VAP19" authorId="0" shapeId="0" xr:uid="{5A1DA0B5-BBA4-476B-A63E-98726C3F1115}">
      <text>
        <r>
          <rPr>
            <b/>
            <sz val="9"/>
            <color indexed="81"/>
            <rFont val="Tahoma"/>
            <family val="2"/>
          </rPr>
          <t>Becky Dzingeleski:</t>
        </r>
        <r>
          <rPr>
            <sz val="9"/>
            <color indexed="81"/>
            <rFont val="Tahoma"/>
            <family val="2"/>
          </rPr>
          <t xml:space="preserve">
Per FOD is a new Unit.  Contributions began in 2018</t>
        </r>
      </text>
    </comment>
    <comment ref="VAT19" authorId="0" shapeId="0" xr:uid="{3ECEC54C-D2F7-464F-9F5E-4622BA662942}">
      <text>
        <r>
          <rPr>
            <b/>
            <sz val="9"/>
            <color indexed="81"/>
            <rFont val="Tahoma"/>
            <family val="2"/>
          </rPr>
          <t>Becky Dzingeleski:</t>
        </r>
        <r>
          <rPr>
            <sz val="9"/>
            <color indexed="81"/>
            <rFont val="Tahoma"/>
            <family val="2"/>
          </rPr>
          <t xml:space="preserve">
Per FOD is a new Unit.  Contributions began in 2018</t>
        </r>
      </text>
    </comment>
    <comment ref="VAX19" authorId="0" shapeId="0" xr:uid="{6A666B95-CBB3-4D28-8482-6D96A1680C10}">
      <text>
        <r>
          <rPr>
            <b/>
            <sz val="9"/>
            <color indexed="81"/>
            <rFont val="Tahoma"/>
            <family val="2"/>
          </rPr>
          <t>Becky Dzingeleski:</t>
        </r>
        <r>
          <rPr>
            <sz val="9"/>
            <color indexed="81"/>
            <rFont val="Tahoma"/>
            <family val="2"/>
          </rPr>
          <t xml:space="preserve">
Per FOD is a new Unit.  Contributions began in 2018</t>
        </r>
      </text>
    </comment>
    <comment ref="VBB19" authorId="0" shapeId="0" xr:uid="{6C9A9476-E764-4165-A1A8-C132AE5DD8D9}">
      <text>
        <r>
          <rPr>
            <b/>
            <sz val="9"/>
            <color indexed="81"/>
            <rFont val="Tahoma"/>
            <family val="2"/>
          </rPr>
          <t>Becky Dzingeleski:</t>
        </r>
        <r>
          <rPr>
            <sz val="9"/>
            <color indexed="81"/>
            <rFont val="Tahoma"/>
            <family val="2"/>
          </rPr>
          <t xml:space="preserve">
Per FOD is a new Unit.  Contributions began in 2018</t>
        </r>
      </text>
    </comment>
    <comment ref="VBF19" authorId="0" shapeId="0" xr:uid="{3CCAFABA-6B66-4864-AC68-D1370E9D41D7}">
      <text>
        <r>
          <rPr>
            <b/>
            <sz val="9"/>
            <color indexed="81"/>
            <rFont val="Tahoma"/>
            <family val="2"/>
          </rPr>
          <t>Becky Dzingeleski:</t>
        </r>
        <r>
          <rPr>
            <sz val="9"/>
            <color indexed="81"/>
            <rFont val="Tahoma"/>
            <family val="2"/>
          </rPr>
          <t xml:space="preserve">
Per FOD is a new Unit.  Contributions began in 2018</t>
        </r>
      </text>
    </comment>
    <comment ref="VBJ19" authorId="0" shapeId="0" xr:uid="{8D29B125-1A29-41B0-AF44-C193EB926781}">
      <text>
        <r>
          <rPr>
            <b/>
            <sz val="9"/>
            <color indexed="81"/>
            <rFont val="Tahoma"/>
            <family val="2"/>
          </rPr>
          <t>Becky Dzingeleski:</t>
        </r>
        <r>
          <rPr>
            <sz val="9"/>
            <color indexed="81"/>
            <rFont val="Tahoma"/>
            <family val="2"/>
          </rPr>
          <t xml:space="preserve">
Per FOD is a new Unit.  Contributions began in 2018</t>
        </r>
      </text>
    </comment>
    <comment ref="VBN19" authorId="0" shapeId="0" xr:uid="{9E982467-F943-4080-8F9C-E13DABD3144A}">
      <text>
        <r>
          <rPr>
            <b/>
            <sz val="9"/>
            <color indexed="81"/>
            <rFont val="Tahoma"/>
            <family val="2"/>
          </rPr>
          <t>Becky Dzingeleski:</t>
        </r>
        <r>
          <rPr>
            <sz val="9"/>
            <color indexed="81"/>
            <rFont val="Tahoma"/>
            <family val="2"/>
          </rPr>
          <t xml:space="preserve">
Per FOD is a new Unit.  Contributions began in 2018</t>
        </r>
      </text>
    </comment>
    <comment ref="VBR19" authorId="0" shapeId="0" xr:uid="{46AD896B-9ACF-4F13-8C63-F45C21214116}">
      <text>
        <r>
          <rPr>
            <b/>
            <sz val="9"/>
            <color indexed="81"/>
            <rFont val="Tahoma"/>
            <family val="2"/>
          </rPr>
          <t>Becky Dzingeleski:</t>
        </r>
        <r>
          <rPr>
            <sz val="9"/>
            <color indexed="81"/>
            <rFont val="Tahoma"/>
            <family val="2"/>
          </rPr>
          <t xml:space="preserve">
Per FOD is a new Unit.  Contributions began in 2018</t>
        </r>
      </text>
    </comment>
    <comment ref="VBV19" authorId="0" shapeId="0" xr:uid="{B488C778-1E12-425E-A436-63C3A4DCAE21}">
      <text>
        <r>
          <rPr>
            <b/>
            <sz val="9"/>
            <color indexed="81"/>
            <rFont val="Tahoma"/>
            <family val="2"/>
          </rPr>
          <t>Becky Dzingeleski:</t>
        </r>
        <r>
          <rPr>
            <sz val="9"/>
            <color indexed="81"/>
            <rFont val="Tahoma"/>
            <family val="2"/>
          </rPr>
          <t xml:space="preserve">
Per FOD is a new Unit.  Contributions began in 2018</t>
        </r>
      </text>
    </comment>
    <comment ref="VBZ19" authorId="0" shapeId="0" xr:uid="{9FF9D5E8-CCE9-4261-8A57-68CE8EACB050}">
      <text>
        <r>
          <rPr>
            <b/>
            <sz val="9"/>
            <color indexed="81"/>
            <rFont val="Tahoma"/>
            <family val="2"/>
          </rPr>
          <t>Becky Dzingeleski:</t>
        </r>
        <r>
          <rPr>
            <sz val="9"/>
            <color indexed="81"/>
            <rFont val="Tahoma"/>
            <family val="2"/>
          </rPr>
          <t xml:space="preserve">
Per FOD is a new Unit.  Contributions began in 2018</t>
        </r>
      </text>
    </comment>
    <comment ref="VCD19" authorId="0" shapeId="0" xr:uid="{C1371A87-961D-452A-B3E7-C6BA0AB143E4}">
      <text>
        <r>
          <rPr>
            <b/>
            <sz val="9"/>
            <color indexed="81"/>
            <rFont val="Tahoma"/>
            <family val="2"/>
          </rPr>
          <t>Becky Dzingeleski:</t>
        </r>
        <r>
          <rPr>
            <sz val="9"/>
            <color indexed="81"/>
            <rFont val="Tahoma"/>
            <family val="2"/>
          </rPr>
          <t xml:space="preserve">
Per FOD is a new Unit.  Contributions began in 2018</t>
        </r>
      </text>
    </comment>
    <comment ref="VCH19" authorId="0" shapeId="0" xr:uid="{99890AA8-60D3-4A9E-9BC8-FD46763464E0}">
      <text>
        <r>
          <rPr>
            <b/>
            <sz val="9"/>
            <color indexed="81"/>
            <rFont val="Tahoma"/>
            <family val="2"/>
          </rPr>
          <t>Becky Dzingeleski:</t>
        </r>
        <r>
          <rPr>
            <sz val="9"/>
            <color indexed="81"/>
            <rFont val="Tahoma"/>
            <family val="2"/>
          </rPr>
          <t xml:space="preserve">
Per FOD is a new Unit.  Contributions began in 2018</t>
        </r>
      </text>
    </comment>
    <comment ref="VCL19" authorId="0" shapeId="0" xr:uid="{9ABD982D-E53C-4B16-8A96-F53DD2F4CD63}">
      <text>
        <r>
          <rPr>
            <b/>
            <sz val="9"/>
            <color indexed="81"/>
            <rFont val="Tahoma"/>
            <family val="2"/>
          </rPr>
          <t>Becky Dzingeleski:</t>
        </r>
        <r>
          <rPr>
            <sz val="9"/>
            <color indexed="81"/>
            <rFont val="Tahoma"/>
            <family val="2"/>
          </rPr>
          <t xml:space="preserve">
Per FOD is a new Unit.  Contributions began in 2018</t>
        </r>
      </text>
    </comment>
    <comment ref="VCP19" authorId="0" shapeId="0" xr:uid="{22E90A63-0D1F-4D4E-9A2C-3B4EC1D4BC05}">
      <text>
        <r>
          <rPr>
            <b/>
            <sz val="9"/>
            <color indexed="81"/>
            <rFont val="Tahoma"/>
            <family val="2"/>
          </rPr>
          <t>Becky Dzingeleski:</t>
        </r>
        <r>
          <rPr>
            <sz val="9"/>
            <color indexed="81"/>
            <rFont val="Tahoma"/>
            <family val="2"/>
          </rPr>
          <t xml:space="preserve">
Per FOD is a new Unit.  Contributions began in 2018</t>
        </r>
      </text>
    </comment>
    <comment ref="VCT19" authorId="0" shapeId="0" xr:uid="{989A3E78-CFAC-4D8C-9929-BBCDB5DF9E7C}">
      <text>
        <r>
          <rPr>
            <b/>
            <sz val="9"/>
            <color indexed="81"/>
            <rFont val="Tahoma"/>
            <family val="2"/>
          </rPr>
          <t>Becky Dzingeleski:</t>
        </r>
        <r>
          <rPr>
            <sz val="9"/>
            <color indexed="81"/>
            <rFont val="Tahoma"/>
            <family val="2"/>
          </rPr>
          <t xml:space="preserve">
Per FOD is a new Unit.  Contributions began in 2018</t>
        </r>
      </text>
    </comment>
    <comment ref="VCX19" authorId="0" shapeId="0" xr:uid="{263240B8-82A9-4459-969E-BFFB08ACA917}">
      <text>
        <r>
          <rPr>
            <b/>
            <sz val="9"/>
            <color indexed="81"/>
            <rFont val="Tahoma"/>
            <family val="2"/>
          </rPr>
          <t>Becky Dzingeleski:</t>
        </r>
        <r>
          <rPr>
            <sz val="9"/>
            <color indexed="81"/>
            <rFont val="Tahoma"/>
            <family val="2"/>
          </rPr>
          <t xml:space="preserve">
Per FOD is a new Unit.  Contributions began in 2018</t>
        </r>
      </text>
    </comment>
    <comment ref="VDB19" authorId="0" shapeId="0" xr:uid="{92567860-EEA1-4E02-B1D0-568820BA28C9}">
      <text>
        <r>
          <rPr>
            <b/>
            <sz val="9"/>
            <color indexed="81"/>
            <rFont val="Tahoma"/>
            <family val="2"/>
          </rPr>
          <t>Becky Dzingeleski:</t>
        </r>
        <r>
          <rPr>
            <sz val="9"/>
            <color indexed="81"/>
            <rFont val="Tahoma"/>
            <family val="2"/>
          </rPr>
          <t xml:space="preserve">
Per FOD is a new Unit.  Contributions began in 2018</t>
        </r>
      </text>
    </comment>
    <comment ref="VDF19" authorId="0" shapeId="0" xr:uid="{FEE1BF02-AF0E-49E4-BED1-83ACDC28563A}">
      <text>
        <r>
          <rPr>
            <b/>
            <sz val="9"/>
            <color indexed="81"/>
            <rFont val="Tahoma"/>
            <family val="2"/>
          </rPr>
          <t>Becky Dzingeleski:</t>
        </r>
        <r>
          <rPr>
            <sz val="9"/>
            <color indexed="81"/>
            <rFont val="Tahoma"/>
            <family val="2"/>
          </rPr>
          <t xml:space="preserve">
Per FOD is a new Unit.  Contributions began in 2018</t>
        </r>
      </text>
    </comment>
    <comment ref="VDJ19" authorId="0" shapeId="0" xr:uid="{3F9CC909-554E-4018-AE16-C59C3E68902E}">
      <text>
        <r>
          <rPr>
            <b/>
            <sz val="9"/>
            <color indexed="81"/>
            <rFont val="Tahoma"/>
            <family val="2"/>
          </rPr>
          <t>Becky Dzingeleski:</t>
        </r>
        <r>
          <rPr>
            <sz val="9"/>
            <color indexed="81"/>
            <rFont val="Tahoma"/>
            <family val="2"/>
          </rPr>
          <t xml:space="preserve">
Per FOD is a new Unit.  Contributions began in 2018</t>
        </r>
      </text>
    </comment>
    <comment ref="VDN19" authorId="0" shapeId="0" xr:uid="{1A0E046D-7980-4A81-9C4D-2CADCD7146C6}">
      <text>
        <r>
          <rPr>
            <b/>
            <sz val="9"/>
            <color indexed="81"/>
            <rFont val="Tahoma"/>
            <family val="2"/>
          </rPr>
          <t>Becky Dzingeleski:</t>
        </r>
        <r>
          <rPr>
            <sz val="9"/>
            <color indexed="81"/>
            <rFont val="Tahoma"/>
            <family val="2"/>
          </rPr>
          <t xml:space="preserve">
Per FOD is a new Unit.  Contributions began in 2018</t>
        </r>
      </text>
    </comment>
    <comment ref="VDR19" authorId="0" shapeId="0" xr:uid="{5B874A77-75AA-4754-94AF-2C5E1177D323}">
      <text>
        <r>
          <rPr>
            <b/>
            <sz val="9"/>
            <color indexed="81"/>
            <rFont val="Tahoma"/>
            <family val="2"/>
          </rPr>
          <t>Becky Dzingeleski:</t>
        </r>
        <r>
          <rPr>
            <sz val="9"/>
            <color indexed="81"/>
            <rFont val="Tahoma"/>
            <family val="2"/>
          </rPr>
          <t xml:space="preserve">
Per FOD is a new Unit.  Contributions began in 2018</t>
        </r>
      </text>
    </comment>
    <comment ref="VDV19" authorId="0" shapeId="0" xr:uid="{F2CF7D64-2EEF-4A8A-8B6A-2620EBE1AF5D}">
      <text>
        <r>
          <rPr>
            <b/>
            <sz val="9"/>
            <color indexed="81"/>
            <rFont val="Tahoma"/>
            <family val="2"/>
          </rPr>
          <t>Becky Dzingeleski:</t>
        </r>
        <r>
          <rPr>
            <sz val="9"/>
            <color indexed="81"/>
            <rFont val="Tahoma"/>
            <family val="2"/>
          </rPr>
          <t xml:space="preserve">
Per FOD is a new Unit.  Contributions began in 2018</t>
        </r>
      </text>
    </comment>
    <comment ref="VDZ19" authorId="0" shapeId="0" xr:uid="{006ECA3C-0F60-458F-A118-804C0A16F87B}">
      <text>
        <r>
          <rPr>
            <b/>
            <sz val="9"/>
            <color indexed="81"/>
            <rFont val="Tahoma"/>
            <family val="2"/>
          </rPr>
          <t>Becky Dzingeleski:</t>
        </r>
        <r>
          <rPr>
            <sz val="9"/>
            <color indexed="81"/>
            <rFont val="Tahoma"/>
            <family val="2"/>
          </rPr>
          <t xml:space="preserve">
Per FOD is a new Unit.  Contributions began in 2018</t>
        </r>
      </text>
    </comment>
    <comment ref="VED19" authorId="0" shapeId="0" xr:uid="{58617849-1259-4258-BDE0-84D26D06CC1C}">
      <text>
        <r>
          <rPr>
            <b/>
            <sz val="9"/>
            <color indexed="81"/>
            <rFont val="Tahoma"/>
            <family val="2"/>
          </rPr>
          <t>Becky Dzingeleski:</t>
        </r>
        <r>
          <rPr>
            <sz val="9"/>
            <color indexed="81"/>
            <rFont val="Tahoma"/>
            <family val="2"/>
          </rPr>
          <t xml:space="preserve">
Per FOD is a new Unit.  Contributions began in 2018</t>
        </r>
      </text>
    </comment>
    <comment ref="VEH19" authorId="0" shapeId="0" xr:uid="{53EEC6DC-8104-4A08-98FC-606B79A67E73}">
      <text>
        <r>
          <rPr>
            <b/>
            <sz val="9"/>
            <color indexed="81"/>
            <rFont val="Tahoma"/>
            <family val="2"/>
          </rPr>
          <t>Becky Dzingeleski:</t>
        </r>
        <r>
          <rPr>
            <sz val="9"/>
            <color indexed="81"/>
            <rFont val="Tahoma"/>
            <family val="2"/>
          </rPr>
          <t xml:space="preserve">
Per FOD is a new Unit.  Contributions began in 2018</t>
        </r>
      </text>
    </comment>
    <comment ref="VEL19" authorId="0" shapeId="0" xr:uid="{FC54DE5D-2508-429C-B45D-991FA7606A7A}">
      <text>
        <r>
          <rPr>
            <b/>
            <sz val="9"/>
            <color indexed="81"/>
            <rFont val="Tahoma"/>
            <family val="2"/>
          </rPr>
          <t>Becky Dzingeleski:</t>
        </r>
        <r>
          <rPr>
            <sz val="9"/>
            <color indexed="81"/>
            <rFont val="Tahoma"/>
            <family val="2"/>
          </rPr>
          <t xml:space="preserve">
Per FOD is a new Unit.  Contributions began in 2018</t>
        </r>
      </text>
    </comment>
    <comment ref="VEP19" authorId="0" shapeId="0" xr:uid="{FC40E880-122E-4FF2-89DD-7570AFE465EB}">
      <text>
        <r>
          <rPr>
            <b/>
            <sz val="9"/>
            <color indexed="81"/>
            <rFont val="Tahoma"/>
            <family val="2"/>
          </rPr>
          <t>Becky Dzingeleski:</t>
        </r>
        <r>
          <rPr>
            <sz val="9"/>
            <color indexed="81"/>
            <rFont val="Tahoma"/>
            <family val="2"/>
          </rPr>
          <t xml:space="preserve">
Per FOD is a new Unit.  Contributions began in 2018</t>
        </r>
      </text>
    </comment>
    <comment ref="VET19" authorId="0" shapeId="0" xr:uid="{464C1C01-AB99-4603-A6A2-B613A57FF48B}">
      <text>
        <r>
          <rPr>
            <b/>
            <sz val="9"/>
            <color indexed="81"/>
            <rFont val="Tahoma"/>
            <family val="2"/>
          </rPr>
          <t>Becky Dzingeleski:</t>
        </r>
        <r>
          <rPr>
            <sz val="9"/>
            <color indexed="81"/>
            <rFont val="Tahoma"/>
            <family val="2"/>
          </rPr>
          <t xml:space="preserve">
Per FOD is a new Unit.  Contributions began in 2018</t>
        </r>
      </text>
    </comment>
    <comment ref="VEX19" authorId="0" shapeId="0" xr:uid="{757DF1CD-007C-46E5-B621-1F1EBFC1BA7C}">
      <text>
        <r>
          <rPr>
            <b/>
            <sz val="9"/>
            <color indexed="81"/>
            <rFont val="Tahoma"/>
            <family val="2"/>
          </rPr>
          <t>Becky Dzingeleski:</t>
        </r>
        <r>
          <rPr>
            <sz val="9"/>
            <color indexed="81"/>
            <rFont val="Tahoma"/>
            <family val="2"/>
          </rPr>
          <t xml:space="preserve">
Per FOD is a new Unit.  Contributions began in 2018</t>
        </r>
      </text>
    </comment>
    <comment ref="VFB19" authorId="0" shapeId="0" xr:uid="{5749B53C-9B09-40E4-B04F-EFB9A9FCDB22}">
      <text>
        <r>
          <rPr>
            <b/>
            <sz val="9"/>
            <color indexed="81"/>
            <rFont val="Tahoma"/>
            <family val="2"/>
          </rPr>
          <t>Becky Dzingeleski:</t>
        </r>
        <r>
          <rPr>
            <sz val="9"/>
            <color indexed="81"/>
            <rFont val="Tahoma"/>
            <family val="2"/>
          </rPr>
          <t xml:space="preserve">
Per FOD is a new Unit.  Contributions began in 2018</t>
        </r>
      </text>
    </comment>
    <comment ref="VFF19" authorId="0" shapeId="0" xr:uid="{A456A2AF-2537-433F-A567-4533BEAF8338}">
      <text>
        <r>
          <rPr>
            <b/>
            <sz val="9"/>
            <color indexed="81"/>
            <rFont val="Tahoma"/>
            <family val="2"/>
          </rPr>
          <t>Becky Dzingeleski:</t>
        </r>
        <r>
          <rPr>
            <sz val="9"/>
            <color indexed="81"/>
            <rFont val="Tahoma"/>
            <family val="2"/>
          </rPr>
          <t xml:space="preserve">
Per FOD is a new Unit.  Contributions began in 2018</t>
        </r>
      </text>
    </comment>
    <comment ref="VFJ19" authorId="0" shapeId="0" xr:uid="{ACD28F97-1094-4B50-A7B1-FB6CAFDA3EC7}">
      <text>
        <r>
          <rPr>
            <b/>
            <sz val="9"/>
            <color indexed="81"/>
            <rFont val="Tahoma"/>
            <family val="2"/>
          </rPr>
          <t>Becky Dzingeleski:</t>
        </r>
        <r>
          <rPr>
            <sz val="9"/>
            <color indexed="81"/>
            <rFont val="Tahoma"/>
            <family val="2"/>
          </rPr>
          <t xml:space="preserve">
Per FOD is a new Unit.  Contributions began in 2018</t>
        </r>
      </text>
    </comment>
    <comment ref="VFN19" authorId="0" shapeId="0" xr:uid="{770AF94D-1FA1-4634-874F-913494A74B41}">
      <text>
        <r>
          <rPr>
            <b/>
            <sz val="9"/>
            <color indexed="81"/>
            <rFont val="Tahoma"/>
            <family val="2"/>
          </rPr>
          <t>Becky Dzingeleski:</t>
        </r>
        <r>
          <rPr>
            <sz val="9"/>
            <color indexed="81"/>
            <rFont val="Tahoma"/>
            <family val="2"/>
          </rPr>
          <t xml:space="preserve">
Per FOD is a new Unit.  Contributions began in 2018</t>
        </r>
      </text>
    </comment>
    <comment ref="VFR19" authorId="0" shapeId="0" xr:uid="{AC397653-FB07-456B-91D1-BF178823DA07}">
      <text>
        <r>
          <rPr>
            <b/>
            <sz val="9"/>
            <color indexed="81"/>
            <rFont val="Tahoma"/>
            <family val="2"/>
          </rPr>
          <t>Becky Dzingeleski:</t>
        </r>
        <r>
          <rPr>
            <sz val="9"/>
            <color indexed="81"/>
            <rFont val="Tahoma"/>
            <family val="2"/>
          </rPr>
          <t xml:space="preserve">
Per FOD is a new Unit.  Contributions began in 2018</t>
        </r>
      </text>
    </comment>
    <comment ref="VFV19" authorId="0" shapeId="0" xr:uid="{9763DDD4-D866-437B-896F-F600D8267AEA}">
      <text>
        <r>
          <rPr>
            <b/>
            <sz val="9"/>
            <color indexed="81"/>
            <rFont val="Tahoma"/>
            <family val="2"/>
          </rPr>
          <t>Becky Dzingeleski:</t>
        </r>
        <r>
          <rPr>
            <sz val="9"/>
            <color indexed="81"/>
            <rFont val="Tahoma"/>
            <family val="2"/>
          </rPr>
          <t xml:space="preserve">
Per FOD is a new Unit.  Contributions began in 2018</t>
        </r>
      </text>
    </comment>
    <comment ref="VFZ19" authorId="0" shapeId="0" xr:uid="{339DC96B-6491-4049-8125-25F028907DEC}">
      <text>
        <r>
          <rPr>
            <b/>
            <sz val="9"/>
            <color indexed="81"/>
            <rFont val="Tahoma"/>
            <family val="2"/>
          </rPr>
          <t>Becky Dzingeleski:</t>
        </r>
        <r>
          <rPr>
            <sz val="9"/>
            <color indexed="81"/>
            <rFont val="Tahoma"/>
            <family val="2"/>
          </rPr>
          <t xml:space="preserve">
Per FOD is a new Unit.  Contributions began in 2018</t>
        </r>
      </text>
    </comment>
    <comment ref="VGD19" authorId="0" shapeId="0" xr:uid="{0908B83F-E840-4B5D-82A7-E2D7A3034079}">
      <text>
        <r>
          <rPr>
            <b/>
            <sz val="9"/>
            <color indexed="81"/>
            <rFont val="Tahoma"/>
            <family val="2"/>
          </rPr>
          <t>Becky Dzingeleski:</t>
        </r>
        <r>
          <rPr>
            <sz val="9"/>
            <color indexed="81"/>
            <rFont val="Tahoma"/>
            <family val="2"/>
          </rPr>
          <t xml:space="preserve">
Per FOD is a new Unit.  Contributions began in 2018</t>
        </r>
      </text>
    </comment>
    <comment ref="VGH19" authorId="0" shapeId="0" xr:uid="{2CDB72CC-D2F7-4B4B-A924-6DB4D32E0289}">
      <text>
        <r>
          <rPr>
            <b/>
            <sz val="9"/>
            <color indexed="81"/>
            <rFont val="Tahoma"/>
            <family val="2"/>
          </rPr>
          <t>Becky Dzingeleski:</t>
        </r>
        <r>
          <rPr>
            <sz val="9"/>
            <color indexed="81"/>
            <rFont val="Tahoma"/>
            <family val="2"/>
          </rPr>
          <t xml:space="preserve">
Per FOD is a new Unit.  Contributions began in 2018</t>
        </r>
      </text>
    </comment>
    <comment ref="VGL19" authorId="0" shapeId="0" xr:uid="{625EE5B7-E762-4168-B5B9-9B2029CE2428}">
      <text>
        <r>
          <rPr>
            <b/>
            <sz val="9"/>
            <color indexed="81"/>
            <rFont val="Tahoma"/>
            <family val="2"/>
          </rPr>
          <t>Becky Dzingeleski:</t>
        </r>
        <r>
          <rPr>
            <sz val="9"/>
            <color indexed="81"/>
            <rFont val="Tahoma"/>
            <family val="2"/>
          </rPr>
          <t xml:space="preserve">
Per FOD is a new Unit.  Contributions began in 2018</t>
        </r>
      </text>
    </comment>
    <comment ref="VGP19" authorId="0" shapeId="0" xr:uid="{6FA65E40-8113-4768-A804-2963D6B0FC62}">
      <text>
        <r>
          <rPr>
            <b/>
            <sz val="9"/>
            <color indexed="81"/>
            <rFont val="Tahoma"/>
            <family val="2"/>
          </rPr>
          <t>Becky Dzingeleski:</t>
        </r>
        <r>
          <rPr>
            <sz val="9"/>
            <color indexed="81"/>
            <rFont val="Tahoma"/>
            <family val="2"/>
          </rPr>
          <t xml:space="preserve">
Per FOD is a new Unit.  Contributions began in 2018</t>
        </r>
      </text>
    </comment>
    <comment ref="VGT19" authorId="0" shapeId="0" xr:uid="{705C3D5D-766F-43AE-8B05-D88CA3FE4807}">
      <text>
        <r>
          <rPr>
            <b/>
            <sz val="9"/>
            <color indexed="81"/>
            <rFont val="Tahoma"/>
            <family val="2"/>
          </rPr>
          <t>Becky Dzingeleski:</t>
        </r>
        <r>
          <rPr>
            <sz val="9"/>
            <color indexed="81"/>
            <rFont val="Tahoma"/>
            <family val="2"/>
          </rPr>
          <t xml:space="preserve">
Per FOD is a new Unit.  Contributions began in 2018</t>
        </r>
      </text>
    </comment>
    <comment ref="VGX19" authorId="0" shapeId="0" xr:uid="{0E00E955-E175-4197-AFBE-E28F5DED0472}">
      <text>
        <r>
          <rPr>
            <b/>
            <sz val="9"/>
            <color indexed="81"/>
            <rFont val="Tahoma"/>
            <family val="2"/>
          </rPr>
          <t>Becky Dzingeleski:</t>
        </r>
        <r>
          <rPr>
            <sz val="9"/>
            <color indexed="81"/>
            <rFont val="Tahoma"/>
            <family val="2"/>
          </rPr>
          <t xml:space="preserve">
Per FOD is a new Unit.  Contributions began in 2018</t>
        </r>
      </text>
    </comment>
    <comment ref="VHB19" authorId="0" shapeId="0" xr:uid="{DAFE2ED0-0D48-4158-B848-A2FEF64BE695}">
      <text>
        <r>
          <rPr>
            <b/>
            <sz val="9"/>
            <color indexed="81"/>
            <rFont val="Tahoma"/>
            <family val="2"/>
          </rPr>
          <t>Becky Dzingeleski:</t>
        </r>
        <r>
          <rPr>
            <sz val="9"/>
            <color indexed="81"/>
            <rFont val="Tahoma"/>
            <family val="2"/>
          </rPr>
          <t xml:space="preserve">
Per FOD is a new Unit.  Contributions began in 2018</t>
        </r>
      </text>
    </comment>
    <comment ref="VHF19" authorId="0" shapeId="0" xr:uid="{9358A485-047F-4EAD-8429-0E2871BABBB4}">
      <text>
        <r>
          <rPr>
            <b/>
            <sz val="9"/>
            <color indexed="81"/>
            <rFont val="Tahoma"/>
            <family val="2"/>
          </rPr>
          <t>Becky Dzingeleski:</t>
        </r>
        <r>
          <rPr>
            <sz val="9"/>
            <color indexed="81"/>
            <rFont val="Tahoma"/>
            <family val="2"/>
          </rPr>
          <t xml:space="preserve">
Per FOD is a new Unit.  Contributions began in 2018</t>
        </r>
      </text>
    </comment>
    <comment ref="VHJ19" authorId="0" shapeId="0" xr:uid="{EE484B85-384D-403C-B8E6-63276823EBD4}">
      <text>
        <r>
          <rPr>
            <b/>
            <sz val="9"/>
            <color indexed="81"/>
            <rFont val="Tahoma"/>
            <family val="2"/>
          </rPr>
          <t>Becky Dzingeleski:</t>
        </r>
        <r>
          <rPr>
            <sz val="9"/>
            <color indexed="81"/>
            <rFont val="Tahoma"/>
            <family val="2"/>
          </rPr>
          <t xml:space="preserve">
Per FOD is a new Unit.  Contributions began in 2018</t>
        </r>
      </text>
    </comment>
    <comment ref="VHN19" authorId="0" shapeId="0" xr:uid="{7C722AFE-5B10-481D-B20D-42DE3DC0DFE5}">
      <text>
        <r>
          <rPr>
            <b/>
            <sz val="9"/>
            <color indexed="81"/>
            <rFont val="Tahoma"/>
            <family val="2"/>
          </rPr>
          <t>Becky Dzingeleski:</t>
        </r>
        <r>
          <rPr>
            <sz val="9"/>
            <color indexed="81"/>
            <rFont val="Tahoma"/>
            <family val="2"/>
          </rPr>
          <t xml:space="preserve">
Per FOD is a new Unit.  Contributions began in 2018</t>
        </r>
      </text>
    </comment>
    <comment ref="VHR19" authorId="0" shapeId="0" xr:uid="{6B25D000-A587-40D6-9856-1FF258600C21}">
      <text>
        <r>
          <rPr>
            <b/>
            <sz val="9"/>
            <color indexed="81"/>
            <rFont val="Tahoma"/>
            <family val="2"/>
          </rPr>
          <t>Becky Dzingeleski:</t>
        </r>
        <r>
          <rPr>
            <sz val="9"/>
            <color indexed="81"/>
            <rFont val="Tahoma"/>
            <family val="2"/>
          </rPr>
          <t xml:space="preserve">
Per FOD is a new Unit.  Contributions began in 2018</t>
        </r>
      </text>
    </comment>
    <comment ref="VHV19" authorId="0" shapeId="0" xr:uid="{4583FF61-0F44-4B37-9F0B-62CFD08D15B2}">
      <text>
        <r>
          <rPr>
            <b/>
            <sz val="9"/>
            <color indexed="81"/>
            <rFont val="Tahoma"/>
            <family val="2"/>
          </rPr>
          <t>Becky Dzingeleski:</t>
        </r>
        <r>
          <rPr>
            <sz val="9"/>
            <color indexed="81"/>
            <rFont val="Tahoma"/>
            <family val="2"/>
          </rPr>
          <t xml:space="preserve">
Per FOD is a new Unit.  Contributions began in 2018</t>
        </r>
      </text>
    </comment>
    <comment ref="VHZ19" authorId="0" shapeId="0" xr:uid="{842054B4-CE2C-4216-B1A6-5C1BDF0BC8F1}">
      <text>
        <r>
          <rPr>
            <b/>
            <sz val="9"/>
            <color indexed="81"/>
            <rFont val="Tahoma"/>
            <family val="2"/>
          </rPr>
          <t>Becky Dzingeleski:</t>
        </r>
        <r>
          <rPr>
            <sz val="9"/>
            <color indexed="81"/>
            <rFont val="Tahoma"/>
            <family val="2"/>
          </rPr>
          <t xml:space="preserve">
Per FOD is a new Unit.  Contributions began in 2018</t>
        </r>
      </text>
    </comment>
    <comment ref="VID19" authorId="0" shapeId="0" xr:uid="{85479038-0213-4351-8AD3-55CA815DDD2F}">
      <text>
        <r>
          <rPr>
            <b/>
            <sz val="9"/>
            <color indexed="81"/>
            <rFont val="Tahoma"/>
            <family val="2"/>
          </rPr>
          <t>Becky Dzingeleski:</t>
        </r>
        <r>
          <rPr>
            <sz val="9"/>
            <color indexed="81"/>
            <rFont val="Tahoma"/>
            <family val="2"/>
          </rPr>
          <t xml:space="preserve">
Per FOD is a new Unit.  Contributions began in 2018</t>
        </r>
      </text>
    </comment>
    <comment ref="VIH19" authorId="0" shapeId="0" xr:uid="{428FFB7E-7273-4E4E-928B-FBFB8D4C81B5}">
      <text>
        <r>
          <rPr>
            <b/>
            <sz val="9"/>
            <color indexed="81"/>
            <rFont val="Tahoma"/>
            <family val="2"/>
          </rPr>
          <t>Becky Dzingeleski:</t>
        </r>
        <r>
          <rPr>
            <sz val="9"/>
            <color indexed="81"/>
            <rFont val="Tahoma"/>
            <family val="2"/>
          </rPr>
          <t xml:space="preserve">
Per FOD is a new Unit.  Contributions began in 2018</t>
        </r>
      </text>
    </comment>
    <comment ref="VIL19" authorId="0" shapeId="0" xr:uid="{310255DA-C0F6-4B2C-BB88-B39C8FE21D3C}">
      <text>
        <r>
          <rPr>
            <b/>
            <sz val="9"/>
            <color indexed="81"/>
            <rFont val="Tahoma"/>
            <family val="2"/>
          </rPr>
          <t>Becky Dzingeleski:</t>
        </r>
        <r>
          <rPr>
            <sz val="9"/>
            <color indexed="81"/>
            <rFont val="Tahoma"/>
            <family val="2"/>
          </rPr>
          <t xml:space="preserve">
Per FOD is a new Unit.  Contributions began in 2018</t>
        </r>
      </text>
    </comment>
    <comment ref="VIP19" authorId="0" shapeId="0" xr:uid="{34B9908A-05B1-474A-8416-5B01415326D4}">
      <text>
        <r>
          <rPr>
            <b/>
            <sz val="9"/>
            <color indexed="81"/>
            <rFont val="Tahoma"/>
            <family val="2"/>
          </rPr>
          <t>Becky Dzingeleski:</t>
        </r>
        <r>
          <rPr>
            <sz val="9"/>
            <color indexed="81"/>
            <rFont val="Tahoma"/>
            <family val="2"/>
          </rPr>
          <t xml:space="preserve">
Per FOD is a new Unit.  Contributions began in 2018</t>
        </r>
      </text>
    </comment>
    <comment ref="VIT19" authorId="0" shapeId="0" xr:uid="{EE658AE5-1CC0-4CEA-AB3B-3C52A61472E2}">
      <text>
        <r>
          <rPr>
            <b/>
            <sz val="9"/>
            <color indexed="81"/>
            <rFont val="Tahoma"/>
            <family val="2"/>
          </rPr>
          <t>Becky Dzingeleski:</t>
        </r>
        <r>
          <rPr>
            <sz val="9"/>
            <color indexed="81"/>
            <rFont val="Tahoma"/>
            <family val="2"/>
          </rPr>
          <t xml:space="preserve">
Per FOD is a new Unit.  Contributions began in 2018</t>
        </r>
      </text>
    </comment>
    <comment ref="VIX19" authorId="0" shapeId="0" xr:uid="{36DAEEDE-CDDE-414A-8975-79FFD0E75B38}">
      <text>
        <r>
          <rPr>
            <b/>
            <sz val="9"/>
            <color indexed="81"/>
            <rFont val="Tahoma"/>
            <family val="2"/>
          </rPr>
          <t>Becky Dzingeleski:</t>
        </r>
        <r>
          <rPr>
            <sz val="9"/>
            <color indexed="81"/>
            <rFont val="Tahoma"/>
            <family val="2"/>
          </rPr>
          <t xml:space="preserve">
Per FOD is a new Unit.  Contributions began in 2018</t>
        </r>
      </text>
    </comment>
    <comment ref="VJB19" authorId="0" shapeId="0" xr:uid="{EE0D667F-0AA9-4830-B19F-8CA79872BE1D}">
      <text>
        <r>
          <rPr>
            <b/>
            <sz val="9"/>
            <color indexed="81"/>
            <rFont val="Tahoma"/>
            <family val="2"/>
          </rPr>
          <t>Becky Dzingeleski:</t>
        </r>
        <r>
          <rPr>
            <sz val="9"/>
            <color indexed="81"/>
            <rFont val="Tahoma"/>
            <family val="2"/>
          </rPr>
          <t xml:space="preserve">
Per FOD is a new Unit.  Contributions began in 2018</t>
        </r>
      </text>
    </comment>
    <comment ref="VJF19" authorId="0" shapeId="0" xr:uid="{F67B6B7F-D1C7-4864-821E-4FD237180AC0}">
      <text>
        <r>
          <rPr>
            <b/>
            <sz val="9"/>
            <color indexed="81"/>
            <rFont val="Tahoma"/>
            <family val="2"/>
          </rPr>
          <t>Becky Dzingeleski:</t>
        </r>
        <r>
          <rPr>
            <sz val="9"/>
            <color indexed="81"/>
            <rFont val="Tahoma"/>
            <family val="2"/>
          </rPr>
          <t xml:space="preserve">
Per FOD is a new Unit.  Contributions began in 2018</t>
        </r>
      </text>
    </comment>
    <comment ref="VJJ19" authorId="0" shapeId="0" xr:uid="{20956200-FD56-44E7-9949-0306D7247BAA}">
      <text>
        <r>
          <rPr>
            <b/>
            <sz val="9"/>
            <color indexed="81"/>
            <rFont val="Tahoma"/>
            <family val="2"/>
          </rPr>
          <t>Becky Dzingeleski:</t>
        </r>
        <r>
          <rPr>
            <sz val="9"/>
            <color indexed="81"/>
            <rFont val="Tahoma"/>
            <family val="2"/>
          </rPr>
          <t xml:space="preserve">
Per FOD is a new Unit.  Contributions began in 2018</t>
        </r>
      </text>
    </comment>
    <comment ref="VJN19" authorId="0" shapeId="0" xr:uid="{99490ADE-C12A-4C30-96D5-F52DADB858BD}">
      <text>
        <r>
          <rPr>
            <b/>
            <sz val="9"/>
            <color indexed="81"/>
            <rFont val="Tahoma"/>
            <family val="2"/>
          </rPr>
          <t>Becky Dzingeleski:</t>
        </r>
        <r>
          <rPr>
            <sz val="9"/>
            <color indexed="81"/>
            <rFont val="Tahoma"/>
            <family val="2"/>
          </rPr>
          <t xml:space="preserve">
Per FOD is a new Unit.  Contributions began in 2018</t>
        </r>
      </text>
    </comment>
    <comment ref="VJR19" authorId="0" shapeId="0" xr:uid="{0BEF5576-93D5-4865-9B93-1C9735306972}">
      <text>
        <r>
          <rPr>
            <b/>
            <sz val="9"/>
            <color indexed="81"/>
            <rFont val="Tahoma"/>
            <family val="2"/>
          </rPr>
          <t>Becky Dzingeleski:</t>
        </r>
        <r>
          <rPr>
            <sz val="9"/>
            <color indexed="81"/>
            <rFont val="Tahoma"/>
            <family val="2"/>
          </rPr>
          <t xml:space="preserve">
Per FOD is a new Unit.  Contributions began in 2018</t>
        </r>
      </text>
    </comment>
    <comment ref="VJV19" authorId="0" shapeId="0" xr:uid="{D3CCD677-DAF8-4D75-9FEB-43FF64CE7EAA}">
      <text>
        <r>
          <rPr>
            <b/>
            <sz val="9"/>
            <color indexed="81"/>
            <rFont val="Tahoma"/>
            <family val="2"/>
          </rPr>
          <t>Becky Dzingeleski:</t>
        </r>
        <r>
          <rPr>
            <sz val="9"/>
            <color indexed="81"/>
            <rFont val="Tahoma"/>
            <family val="2"/>
          </rPr>
          <t xml:space="preserve">
Per FOD is a new Unit.  Contributions began in 2018</t>
        </r>
      </text>
    </comment>
    <comment ref="VJZ19" authorId="0" shapeId="0" xr:uid="{B39E24A9-8A60-423A-A80A-F794F4B29FF8}">
      <text>
        <r>
          <rPr>
            <b/>
            <sz val="9"/>
            <color indexed="81"/>
            <rFont val="Tahoma"/>
            <family val="2"/>
          </rPr>
          <t>Becky Dzingeleski:</t>
        </r>
        <r>
          <rPr>
            <sz val="9"/>
            <color indexed="81"/>
            <rFont val="Tahoma"/>
            <family val="2"/>
          </rPr>
          <t xml:space="preserve">
Per FOD is a new Unit.  Contributions began in 2018</t>
        </r>
      </text>
    </comment>
    <comment ref="VKD19" authorId="0" shapeId="0" xr:uid="{A4579D90-19D3-4152-A09F-37BB1A5C818E}">
      <text>
        <r>
          <rPr>
            <b/>
            <sz val="9"/>
            <color indexed="81"/>
            <rFont val="Tahoma"/>
            <family val="2"/>
          </rPr>
          <t>Becky Dzingeleski:</t>
        </r>
        <r>
          <rPr>
            <sz val="9"/>
            <color indexed="81"/>
            <rFont val="Tahoma"/>
            <family val="2"/>
          </rPr>
          <t xml:space="preserve">
Per FOD is a new Unit.  Contributions began in 2018</t>
        </r>
      </text>
    </comment>
    <comment ref="VKH19" authorId="0" shapeId="0" xr:uid="{14509F7B-D124-4040-B705-39586ABDA6C3}">
      <text>
        <r>
          <rPr>
            <b/>
            <sz val="9"/>
            <color indexed="81"/>
            <rFont val="Tahoma"/>
            <family val="2"/>
          </rPr>
          <t>Becky Dzingeleski:</t>
        </r>
        <r>
          <rPr>
            <sz val="9"/>
            <color indexed="81"/>
            <rFont val="Tahoma"/>
            <family val="2"/>
          </rPr>
          <t xml:space="preserve">
Per FOD is a new Unit.  Contributions began in 2018</t>
        </r>
      </text>
    </comment>
    <comment ref="VKL19" authorId="0" shapeId="0" xr:uid="{50DE8EA3-313D-4F9B-912B-C32B1933D240}">
      <text>
        <r>
          <rPr>
            <b/>
            <sz val="9"/>
            <color indexed="81"/>
            <rFont val="Tahoma"/>
            <family val="2"/>
          </rPr>
          <t>Becky Dzingeleski:</t>
        </r>
        <r>
          <rPr>
            <sz val="9"/>
            <color indexed="81"/>
            <rFont val="Tahoma"/>
            <family val="2"/>
          </rPr>
          <t xml:space="preserve">
Per FOD is a new Unit.  Contributions began in 2018</t>
        </r>
      </text>
    </comment>
    <comment ref="VKP19" authorId="0" shapeId="0" xr:uid="{FFB16C99-E65E-4819-BCB8-D3D0C3D47FF8}">
      <text>
        <r>
          <rPr>
            <b/>
            <sz val="9"/>
            <color indexed="81"/>
            <rFont val="Tahoma"/>
            <family val="2"/>
          </rPr>
          <t>Becky Dzingeleski:</t>
        </r>
        <r>
          <rPr>
            <sz val="9"/>
            <color indexed="81"/>
            <rFont val="Tahoma"/>
            <family val="2"/>
          </rPr>
          <t xml:space="preserve">
Per FOD is a new Unit.  Contributions began in 2018</t>
        </r>
      </text>
    </comment>
    <comment ref="VKT19" authorId="0" shapeId="0" xr:uid="{47CCD4B9-565C-4164-8040-E2DB03548EF3}">
      <text>
        <r>
          <rPr>
            <b/>
            <sz val="9"/>
            <color indexed="81"/>
            <rFont val="Tahoma"/>
            <family val="2"/>
          </rPr>
          <t>Becky Dzingeleski:</t>
        </r>
        <r>
          <rPr>
            <sz val="9"/>
            <color indexed="81"/>
            <rFont val="Tahoma"/>
            <family val="2"/>
          </rPr>
          <t xml:space="preserve">
Per FOD is a new Unit.  Contributions began in 2018</t>
        </r>
      </text>
    </comment>
    <comment ref="VKX19" authorId="0" shapeId="0" xr:uid="{79CB64B1-9413-4064-8A82-43FB1CCC8578}">
      <text>
        <r>
          <rPr>
            <b/>
            <sz val="9"/>
            <color indexed="81"/>
            <rFont val="Tahoma"/>
            <family val="2"/>
          </rPr>
          <t>Becky Dzingeleski:</t>
        </r>
        <r>
          <rPr>
            <sz val="9"/>
            <color indexed="81"/>
            <rFont val="Tahoma"/>
            <family val="2"/>
          </rPr>
          <t xml:space="preserve">
Per FOD is a new Unit.  Contributions began in 2018</t>
        </r>
      </text>
    </comment>
    <comment ref="VLB19" authorId="0" shapeId="0" xr:uid="{16149F4D-E875-4BF4-A336-D321F3D01C6B}">
      <text>
        <r>
          <rPr>
            <b/>
            <sz val="9"/>
            <color indexed="81"/>
            <rFont val="Tahoma"/>
            <family val="2"/>
          </rPr>
          <t>Becky Dzingeleski:</t>
        </r>
        <r>
          <rPr>
            <sz val="9"/>
            <color indexed="81"/>
            <rFont val="Tahoma"/>
            <family val="2"/>
          </rPr>
          <t xml:space="preserve">
Per FOD is a new Unit.  Contributions began in 2018</t>
        </r>
      </text>
    </comment>
    <comment ref="VLF19" authorId="0" shapeId="0" xr:uid="{036D84A7-5628-4337-AED4-29798835ADBE}">
      <text>
        <r>
          <rPr>
            <b/>
            <sz val="9"/>
            <color indexed="81"/>
            <rFont val="Tahoma"/>
            <family val="2"/>
          </rPr>
          <t>Becky Dzingeleski:</t>
        </r>
        <r>
          <rPr>
            <sz val="9"/>
            <color indexed="81"/>
            <rFont val="Tahoma"/>
            <family val="2"/>
          </rPr>
          <t xml:space="preserve">
Per FOD is a new Unit.  Contributions began in 2018</t>
        </r>
      </text>
    </comment>
    <comment ref="VLJ19" authorId="0" shapeId="0" xr:uid="{E13BD51E-FD42-4537-BE05-E87D6FCCC63B}">
      <text>
        <r>
          <rPr>
            <b/>
            <sz val="9"/>
            <color indexed="81"/>
            <rFont val="Tahoma"/>
            <family val="2"/>
          </rPr>
          <t>Becky Dzingeleski:</t>
        </r>
        <r>
          <rPr>
            <sz val="9"/>
            <color indexed="81"/>
            <rFont val="Tahoma"/>
            <family val="2"/>
          </rPr>
          <t xml:space="preserve">
Per FOD is a new Unit.  Contributions began in 2018</t>
        </r>
      </text>
    </comment>
    <comment ref="VLN19" authorId="0" shapeId="0" xr:uid="{87BEF636-814B-4030-ACE6-1B321BD84EF2}">
      <text>
        <r>
          <rPr>
            <b/>
            <sz val="9"/>
            <color indexed="81"/>
            <rFont val="Tahoma"/>
            <family val="2"/>
          </rPr>
          <t>Becky Dzingeleski:</t>
        </r>
        <r>
          <rPr>
            <sz val="9"/>
            <color indexed="81"/>
            <rFont val="Tahoma"/>
            <family val="2"/>
          </rPr>
          <t xml:space="preserve">
Per FOD is a new Unit.  Contributions began in 2018</t>
        </r>
      </text>
    </comment>
    <comment ref="VLR19" authorId="0" shapeId="0" xr:uid="{ECFBC300-46B1-4DA4-8BCF-9CB029F5222A}">
      <text>
        <r>
          <rPr>
            <b/>
            <sz val="9"/>
            <color indexed="81"/>
            <rFont val="Tahoma"/>
            <family val="2"/>
          </rPr>
          <t>Becky Dzingeleski:</t>
        </r>
        <r>
          <rPr>
            <sz val="9"/>
            <color indexed="81"/>
            <rFont val="Tahoma"/>
            <family val="2"/>
          </rPr>
          <t xml:space="preserve">
Per FOD is a new Unit.  Contributions began in 2018</t>
        </r>
      </text>
    </comment>
    <comment ref="VLV19" authorId="0" shapeId="0" xr:uid="{2EA3FE2E-C667-4D54-94F3-59E1B8A6F801}">
      <text>
        <r>
          <rPr>
            <b/>
            <sz val="9"/>
            <color indexed="81"/>
            <rFont val="Tahoma"/>
            <family val="2"/>
          </rPr>
          <t>Becky Dzingeleski:</t>
        </r>
        <r>
          <rPr>
            <sz val="9"/>
            <color indexed="81"/>
            <rFont val="Tahoma"/>
            <family val="2"/>
          </rPr>
          <t xml:space="preserve">
Per FOD is a new Unit.  Contributions began in 2018</t>
        </r>
      </text>
    </comment>
    <comment ref="VLZ19" authorId="0" shapeId="0" xr:uid="{097A44B4-0C12-40C1-9A75-05C572478344}">
      <text>
        <r>
          <rPr>
            <b/>
            <sz val="9"/>
            <color indexed="81"/>
            <rFont val="Tahoma"/>
            <family val="2"/>
          </rPr>
          <t>Becky Dzingeleski:</t>
        </r>
        <r>
          <rPr>
            <sz val="9"/>
            <color indexed="81"/>
            <rFont val="Tahoma"/>
            <family val="2"/>
          </rPr>
          <t xml:space="preserve">
Per FOD is a new Unit.  Contributions began in 2018</t>
        </r>
      </text>
    </comment>
    <comment ref="VMD19" authorId="0" shapeId="0" xr:uid="{9BBEF50C-DA62-4188-B06E-459FAA203183}">
      <text>
        <r>
          <rPr>
            <b/>
            <sz val="9"/>
            <color indexed="81"/>
            <rFont val="Tahoma"/>
            <family val="2"/>
          </rPr>
          <t>Becky Dzingeleski:</t>
        </r>
        <r>
          <rPr>
            <sz val="9"/>
            <color indexed="81"/>
            <rFont val="Tahoma"/>
            <family val="2"/>
          </rPr>
          <t xml:space="preserve">
Per FOD is a new Unit.  Contributions began in 2018</t>
        </r>
      </text>
    </comment>
    <comment ref="VMH19" authorId="0" shapeId="0" xr:uid="{6529CD7B-4F7B-4522-A491-73E47157D263}">
      <text>
        <r>
          <rPr>
            <b/>
            <sz val="9"/>
            <color indexed="81"/>
            <rFont val="Tahoma"/>
            <family val="2"/>
          </rPr>
          <t>Becky Dzingeleski:</t>
        </r>
        <r>
          <rPr>
            <sz val="9"/>
            <color indexed="81"/>
            <rFont val="Tahoma"/>
            <family val="2"/>
          </rPr>
          <t xml:space="preserve">
Per FOD is a new Unit.  Contributions began in 2018</t>
        </r>
      </text>
    </comment>
    <comment ref="VML19" authorId="0" shapeId="0" xr:uid="{5DF321CB-AF23-4AEF-8DB7-486603518CC6}">
      <text>
        <r>
          <rPr>
            <b/>
            <sz val="9"/>
            <color indexed="81"/>
            <rFont val="Tahoma"/>
            <family val="2"/>
          </rPr>
          <t>Becky Dzingeleski:</t>
        </r>
        <r>
          <rPr>
            <sz val="9"/>
            <color indexed="81"/>
            <rFont val="Tahoma"/>
            <family val="2"/>
          </rPr>
          <t xml:space="preserve">
Per FOD is a new Unit.  Contributions began in 2018</t>
        </r>
      </text>
    </comment>
    <comment ref="VMP19" authorId="0" shapeId="0" xr:uid="{38E48CD0-3E1D-40BB-BC6B-0E59D8023FE4}">
      <text>
        <r>
          <rPr>
            <b/>
            <sz val="9"/>
            <color indexed="81"/>
            <rFont val="Tahoma"/>
            <family val="2"/>
          </rPr>
          <t>Becky Dzingeleski:</t>
        </r>
        <r>
          <rPr>
            <sz val="9"/>
            <color indexed="81"/>
            <rFont val="Tahoma"/>
            <family val="2"/>
          </rPr>
          <t xml:space="preserve">
Per FOD is a new Unit.  Contributions began in 2018</t>
        </r>
      </text>
    </comment>
    <comment ref="VMT19" authorId="0" shapeId="0" xr:uid="{325A1156-9EEB-4396-8CE3-22546429085A}">
      <text>
        <r>
          <rPr>
            <b/>
            <sz val="9"/>
            <color indexed="81"/>
            <rFont val="Tahoma"/>
            <family val="2"/>
          </rPr>
          <t>Becky Dzingeleski:</t>
        </r>
        <r>
          <rPr>
            <sz val="9"/>
            <color indexed="81"/>
            <rFont val="Tahoma"/>
            <family val="2"/>
          </rPr>
          <t xml:space="preserve">
Per FOD is a new Unit.  Contributions began in 2018</t>
        </r>
      </text>
    </comment>
    <comment ref="VMX19" authorId="0" shapeId="0" xr:uid="{85510E3F-E866-4DBE-938B-2B0CDD8ABD3A}">
      <text>
        <r>
          <rPr>
            <b/>
            <sz val="9"/>
            <color indexed="81"/>
            <rFont val="Tahoma"/>
            <family val="2"/>
          </rPr>
          <t>Becky Dzingeleski:</t>
        </r>
        <r>
          <rPr>
            <sz val="9"/>
            <color indexed="81"/>
            <rFont val="Tahoma"/>
            <family val="2"/>
          </rPr>
          <t xml:space="preserve">
Per FOD is a new Unit.  Contributions began in 2018</t>
        </r>
      </text>
    </comment>
    <comment ref="VNB19" authorId="0" shapeId="0" xr:uid="{A8DCB296-C031-48EE-A4CC-71F3B9FD76F2}">
      <text>
        <r>
          <rPr>
            <b/>
            <sz val="9"/>
            <color indexed="81"/>
            <rFont val="Tahoma"/>
            <family val="2"/>
          </rPr>
          <t>Becky Dzingeleski:</t>
        </r>
        <r>
          <rPr>
            <sz val="9"/>
            <color indexed="81"/>
            <rFont val="Tahoma"/>
            <family val="2"/>
          </rPr>
          <t xml:space="preserve">
Per FOD is a new Unit.  Contributions began in 2018</t>
        </r>
      </text>
    </comment>
    <comment ref="VNF19" authorId="0" shapeId="0" xr:uid="{F0DBAD40-6093-430C-BD18-FF2201764E06}">
      <text>
        <r>
          <rPr>
            <b/>
            <sz val="9"/>
            <color indexed="81"/>
            <rFont val="Tahoma"/>
            <family val="2"/>
          </rPr>
          <t>Becky Dzingeleski:</t>
        </r>
        <r>
          <rPr>
            <sz val="9"/>
            <color indexed="81"/>
            <rFont val="Tahoma"/>
            <family val="2"/>
          </rPr>
          <t xml:space="preserve">
Per FOD is a new Unit.  Contributions began in 2018</t>
        </r>
      </text>
    </comment>
    <comment ref="VNJ19" authorId="0" shapeId="0" xr:uid="{813623B6-2AFA-4E1C-97DC-D02C71CF6E6E}">
      <text>
        <r>
          <rPr>
            <b/>
            <sz val="9"/>
            <color indexed="81"/>
            <rFont val="Tahoma"/>
            <family val="2"/>
          </rPr>
          <t>Becky Dzingeleski:</t>
        </r>
        <r>
          <rPr>
            <sz val="9"/>
            <color indexed="81"/>
            <rFont val="Tahoma"/>
            <family val="2"/>
          </rPr>
          <t xml:space="preserve">
Per FOD is a new Unit.  Contributions began in 2018</t>
        </r>
      </text>
    </comment>
    <comment ref="VNN19" authorId="0" shapeId="0" xr:uid="{23F9B7F7-84E0-45A4-B23E-DDFB20829C09}">
      <text>
        <r>
          <rPr>
            <b/>
            <sz val="9"/>
            <color indexed="81"/>
            <rFont val="Tahoma"/>
            <family val="2"/>
          </rPr>
          <t>Becky Dzingeleski:</t>
        </r>
        <r>
          <rPr>
            <sz val="9"/>
            <color indexed="81"/>
            <rFont val="Tahoma"/>
            <family val="2"/>
          </rPr>
          <t xml:space="preserve">
Per FOD is a new Unit.  Contributions began in 2018</t>
        </r>
      </text>
    </comment>
    <comment ref="VNR19" authorId="0" shapeId="0" xr:uid="{2909CC7C-B5BA-4B0D-B045-30AB21F0CB0A}">
      <text>
        <r>
          <rPr>
            <b/>
            <sz val="9"/>
            <color indexed="81"/>
            <rFont val="Tahoma"/>
            <family val="2"/>
          </rPr>
          <t>Becky Dzingeleski:</t>
        </r>
        <r>
          <rPr>
            <sz val="9"/>
            <color indexed="81"/>
            <rFont val="Tahoma"/>
            <family val="2"/>
          </rPr>
          <t xml:space="preserve">
Per FOD is a new Unit.  Contributions began in 2018</t>
        </r>
      </text>
    </comment>
    <comment ref="VNV19" authorId="0" shapeId="0" xr:uid="{9EC1B4D7-9334-458A-90B5-2851AED51AC3}">
      <text>
        <r>
          <rPr>
            <b/>
            <sz val="9"/>
            <color indexed="81"/>
            <rFont val="Tahoma"/>
            <family val="2"/>
          </rPr>
          <t>Becky Dzingeleski:</t>
        </r>
        <r>
          <rPr>
            <sz val="9"/>
            <color indexed="81"/>
            <rFont val="Tahoma"/>
            <family val="2"/>
          </rPr>
          <t xml:space="preserve">
Per FOD is a new Unit.  Contributions began in 2018</t>
        </r>
      </text>
    </comment>
    <comment ref="VNZ19" authorId="0" shapeId="0" xr:uid="{6C9D4B11-40CD-495F-BBA8-F961C3521BE9}">
      <text>
        <r>
          <rPr>
            <b/>
            <sz val="9"/>
            <color indexed="81"/>
            <rFont val="Tahoma"/>
            <family val="2"/>
          </rPr>
          <t>Becky Dzingeleski:</t>
        </r>
        <r>
          <rPr>
            <sz val="9"/>
            <color indexed="81"/>
            <rFont val="Tahoma"/>
            <family val="2"/>
          </rPr>
          <t xml:space="preserve">
Per FOD is a new Unit.  Contributions began in 2018</t>
        </r>
      </text>
    </comment>
    <comment ref="VOD19" authorId="0" shapeId="0" xr:uid="{57D3B3EA-4B33-41F4-BA0D-98F9D336309F}">
      <text>
        <r>
          <rPr>
            <b/>
            <sz val="9"/>
            <color indexed="81"/>
            <rFont val="Tahoma"/>
            <family val="2"/>
          </rPr>
          <t>Becky Dzingeleski:</t>
        </r>
        <r>
          <rPr>
            <sz val="9"/>
            <color indexed="81"/>
            <rFont val="Tahoma"/>
            <family val="2"/>
          </rPr>
          <t xml:space="preserve">
Per FOD is a new Unit.  Contributions began in 2018</t>
        </r>
      </text>
    </comment>
    <comment ref="VOH19" authorId="0" shapeId="0" xr:uid="{533932D3-73FA-42DF-A966-FFD4FFBE7694}">
      <text>
        <r>
          <rPr>
            <b/>
            <sz val="9"/>
            <color indexed="81"/>
            <rFont val="Tahoma"/>
            <family val="2"/>
          </rPr>
          <t>Becky Dzingeleski:</t>
        </r>
        <r>
          <rPr>
            <sz val="9"/>
            <color indexed="81"/>
            <rFont val="Tahoma"/>
            <family val="2"/>
          </rPr>
          <t xml:space="preserve">
Per FOD is a new Unit.  Contributions began in 2018</t>
        </r>
      </text>
    </comment>
    <comment ref="VOL19" authorId="0" shapeId="0" xr:uid="{80E551D1-0943-4CD7-941A-81A60989699E}">
      <text>
        <r>
          <rPr>
            <b/>
            <sz val="9"/>
            <color indexed="81"/>
            <rFont val="Tahoma"/>
            <family val="2"/>
          </rPr>
          <t>Becky Dzingeleski:</t>
        </r>
        <r>
          <rPr>
            <sz val="9"/>
            <color indexed="81"/>
            <rFont val="Tahoma"/>
            <family val="2"/>
          </rPr>
          <t xml:space="preserve">
Per FOD is a new Unit.  Contributions began in 2018</t>
        </r>
      </text>
    </comment>
    <comment ref="VOP19" authorId="0" shapeId="0" xr:uid="{1FFCBD34-122E-4666-AE9D-6475B67BD083}">
      <text>
        <r>
          <rPr>
            <b/>
            <sz val="9"/>
            <color indexed="81"/>
            <rFont val="Tahoma"/>
            <family val="2"/>
          </rPr>
          <t>Becky Dzingeleski:</t>
        </r>
        <r>
          <rPr>
            <sz val="9"/>
            <color indexed="81"/>
            <rFont val="Tahoma"/>
            <family val="2"/>
          </rPr>
          <t xml:space="preserve">
Per FOD is a new Unit.  Contributions began in 2018</t>
        </r>
      </text>
    </comment>
    <comment ref="VOT19" authorId="0" shapeId="0" xr:uid="{B9292C79-6CB0-4B46-BB4A-5BF7A06A3967}">
      <text>
        <r>
          <rPr>
            <b/>
            <sz val="9"/>
            <color indexed="81"/>
            <rFont val="Tahoma"/>
            <family val="2"/>
          </rPr>
          <t>Becky Dzingeleski:</t>
        </r>
        <r>
          <rPr>
            <sz val="9"/>
            <color indexed="81"/>
            <rFont val="Tahoma"/>
            <family val="2"/>
          </rPr>
          <t xml:space="preserve">
Per FOD is a new Unit.  Contributions began in 2018</t>
        </r>
      </text>
    </comment>
    <comment ref="VOX19" authorId="0" shapeId="0" xr:uid="{0066B429-6C59-4022-A2B5-039E4497011F}">
      <text>
        <r>
          <rPr>
            <b/>
            <sz val="9"/>
            <color indexed="81"/>
            <rFont val="Tahoma"/>
            <family val="2"/>
          </rPr>
          <t>Becky Dzingeleski:</t>
        </r>
        <r>
          <rPr>
            <sz val="9"/>
            <color indexed="81"/>
            <rFont val="Tahoma"/>
            <family val="2"/>
          </rPr>
          <t xml:space="preserve">
Per FOD is a new Unit.  Contributions began in 2018</t>
        </r>
      </text>
    </comment>
    <comment ref="VPB19" authorId="0" shapeId="0" xr:uid="{41624500-0C25-4CFF-8A7A-30773F595E7F}">
      <text>
        <r>
          <rPr>
            <b/>
            <sz val="9"/>
            <color indexed="81"/>
            <rFont val="Tahoma"/>
            <family val="2"/>
          </rPr>
          <t>Becky Dzingeleski:</t>
        </r>
        <r>
          <rPr>
            <sz val="9"/>
            <color indexed="81"/>
            <rFont val="Tahoma"/>
            <family val="2"/>
          </rPr>
          <t xml:space="preserve">
Per FOD is a new Unit.  Contributions began in 2018</t>
        </r>
      </text>
    </comment>
    <comment ref="VPF19" authorId="0" shapeId="0" xr:uid="{14077FFC-031A-445F-A0F6-49ED4B8B8AFB}">
      <text>
        <r>
          <rPr>
            <b/>
            <sz val="9"/>
            <color indexed="81"/>
            <rFont val="Tahoma"/>
            <family val="2"/>
          </rPr>
          <t>Becky Dzingeleski:</t>
        </r>
        <r>
          <rPr>
            <sz val="9"/>
            <color indexed="81"/>
            <rFont val="Tahoma"/>
            <family val="2"/>
          </rPr>
          <t xml:space="preserve">
Per FOD is a new Unit.  Contributions began in 2018</t>
        </r>
      </text>
    </comment>
    <comment ref="VPJ19" authorId="0" shapeId="0" xr:uid="{A033A6F7-6A74-46F3-B7E6-6A64D8E33D1B}">
      <text>
        <r>
          <rPr>
            <b/>
            <sz val="9"/>
            <color indexed="81"/>
            <rFont val="Tahoma"/>
            <family val="2"/>
          </rPr>
          <t>Becky Dzingeleski:</t>
        </r>
        <r>
          <rPr>
            <sz val="9"/>
            <color indexed="81"/>
            <rFont val="Tahoma"/>
            <family val="2"/>
          </rPr>
          <t xml:space="preserve">
Per FOD is a new Unit.  Contributions began in 2018</t>
        </r>
      </text>
    </comment>
    <comment ref="VPN19" authorId="0" shapeId="0" xr:uid="{AE338201-7482-4681-B97C-72CDFFB46007}">
      <text>
        <r>
          <rPr>
            <b/>
            <sz val="9"/>
            <color indexed="81"/>
            <rFont val="Tahoma"/>
            <family val="2"/>
          </rPr>
          <t>Becky Dzingeleski:</t>
        </r>
        <r>
          <rPr>
            <sz val="9"/>
            <color indexed="81"/>
            <rFont val="Tahoma"/>
            <family val="2"/>
          </rPr>
          <t xml:space="preserve">
Per FOD is a new Unit.  Contributions began in 2018</t>
        </r>
      </text>
    </comment>
    <comment ref="VPR19" authorId="0" shapeId="0" xr:uid="{C5B49D0C-D2C7-4470-851C-8F9FFCF63F8F}">
      <text>
        <r>
          <rPr>
            <b/>
            <sz val="9"/>
            <color indexed="81"/>
            <rFont val="Tahoma"/>
            <family val="2"/>
          </rPr>
          <t>Becky Dzingeleski:</t>
        </r>
        <r>
          <rPr>
            <sz val="9"/>
            <color indexed="81"/>
            <rFont val="Tahoma"/>
            <family val="2"/>
          </rPr>
          <t xml:space="preserve">
Per FOD is a new Unit.  Contributions began in 2018</t>
        </r>
      </text>
    </comment>
    <comment ref="VPV19" authorId="0" shapeId="0" xr:uid="{14A9EF6B-189C-42DF-9580-E18A4077BEC0}">
      <text>
        <r>
          <rPr>
            <b/>
            <sz val="9"/>
            <color indexed="81"/>
            <rFont val="Tahoma"/>
            <family val="2"/>
          </rPr>
          <t>Becky Dzingeleski:</t>
        </r>
        <r>
          <rPr>
            <sz val="9"/>
            <color indexed="81"/>
            <rFont val="Tahoma"/>
            <family val="2"/>
          </rPr>
          <t xml:space="preserve">
Per FOD is a new Unit.  Contributions began in 2018</t>
        </r>
      </text>
    </comment>
    <comment ref="VPZ19" authorId="0" shapeId="0" xr:uid="{076E3CC2-5BC9-4BAD-B84E-B6FBD895EDDD}">
      <text>
        <r>
          <rPr>
            <b/>
            <sz val="9"/>
            <color indexed="81"/>
            <rFont val="Tahoma"/>
            <family val="2"/>
          </rPr>
          <t>Becky Dzingeleski:</t>
        </r>
        <r>
          <rPr>
            <sz val="9"/>
            <color indexed="81"/>
            <rFont val="Tahoma"/>
            <family val="2"/>
          </rPr>
          <t xml:space="preserve">
Per FOD is a new Unit.  Contributions began in 2018</t>
        </r>
      </text>
    </comment>
    <comment ref="VQD19" authorId="0" shapeId="0" xr:uid="{924A8D47-D7BA-4819-BD4D-4EE966B51955}">
      <text>
        <r>
          <rPr>
            <b/>
            <sz val="9"/>
            <color indexed="81"/>
            <rFont val="Tahoma"/>
            <family val="2"/>
          </rPr>
          <t>Becky Dzingeleski:</t>
        </r>
        <r>
          <rPr>
            <sz val="9"/>
            <color indexed="81"/>
            <rFont val="Tahoma"/>
            <family val="2"/>
          </rPr>
          <t xml:space="preserve">
Per FOD is a new Unit.  Contributions began in 2018</t>
        </r>
      </text>
    </comment>
    <comment ref="VQH19" authorId="0" shapeId="0" xr:uid="{6327DE55-E355-4D03-BAE0-12CA4D61D992}">
      <text>
        <r>
          <rPr>
            <b/>
            <sz val="9"/>
            <color indexed="81"/>
            <rFont val="Tahoma"/>
            <family val="2"/>
          </rPr>
          <t>Becky Dzingeleski:</t>
        </r>
        <r>
          <rPr>
            <sz val="9"/>
            <color indexed="81"/>
            <rFont val="Tahoma"/>
            <family val="2"/>
          </rPr>
          <t xml:space="preserve">
Per FOD is a new Unit.  Contributions began in 2018</t>
        </r>
      </text>
    </comment>
    <comment ref="VQL19" authorId="0" shapeId="0" xr:uid="{EBC91B44-62E6-41F0-8D3D-EDD0B28FEFEF}">
      <text>
        <r>
          <rPr>
            <b/>
            <sz val="9"/>
            <color indexed="81"/>
            <rFont val="Tahoma"/>
            <family val="2"/>
          </rPr>
          <t>Becky Dzingeleski:</t>
        </r>
        <r>
          <rPr>
            <sz val="9"/>
            <color indexed="81"/>
            <rFont val="Tahoma"/>
            <family val="2"/>
          </rPr>
          <t xml:space="preserve">
Per FOD is a new Unit.  Contributions began in 2018</t>
        </r>
      </text>
    </comment>
    <comment ref="VQP19" authorId="0" shapeId="0" xr:uid="{C62FDBAF-4A7D-4251-B941-53035ECCBDD8}">
      <text>
        <r>
          <rPr>
            <b/>
            <sz val="9"/>
            <color indexed="81"/>
            <rFont val="Tahoma"/>
            <family val="2"/>
          </rPr>
          <t>Becky Dzingeleski:</t>
        </r>
        <r>
          <rPr>
            <sz val="9"/>
            <color indexed="81"/>
            <rFont val="Tahoma"/>
            <family val="2"/>
          </rPr>
          <t xml:space="preserve">
Per FOD is a new Unit.  Contributions began in 2018</t>
        </r>
      </text>
    </comment>
    <comment ref="VQT19" authorId="0" shapeId="0" xr:uid="{537EE2C0-2156-4D32-8988-002ED5D27A5C}">
      <text>
        <r>
          <rPr>
            <b/>
            <sz val="9"/>
            <color indexed="81"/>
            <rFont val="Tahoma"/>
            <family val="2"/>
          </rPr>
          <t>Becky Dzingeleski:</t>
        </r>
        <r>
          <rPr>
            <sz val="9"/>
            <color indexed="81"/>
            <rFont val="Tahoma"/>
            <family val="2"/>
          </rPr>
          <t xml:space="preserve">
Per FOD is a new Unit.  Contributions began in 2018</t>
        </r>
      </text>
    </comment>
    <comment ref="VQX19" authorId="0" shapeId="0" xr:uid="{19E6F248-2322-4E38-BD87-B95A1CE437B0}">
      <text>
        <r>
          <rPr>
            <b/>
            <sz val="9"/>
            <color indexed="81"/>
            <rFont val="Tahoma"/>
            <family val="2"/>
          </rPr>
          <t>Becky Dzingeleski:</t>
        </r>
        <r>
          <rPr>
            <sz val="9"/>
            <color indexed="81"/>
            <rFont val="Tahoma"/>
            <family val="2"/>
          </rPr>
          <t xml:space="preserve">
Per FOD is a new Unit.  Contributions began in 2018</t>
        </r>
      </text>
    </comment>
    <comment ref="VRB19" authorId="0" shapeId="0" xr:uid="{9E05170A-360A-40BB-B70C-06C0C4EFA81A}">
      <text>
        <r>
          <rPr>
            <b/>
            <sz val="9"/>
            <color indexed="81"/>
            <rFont val="Tahoma"/>
            <family val="2"/>
          </rPr>
          <t>Becky Dzingeleski:</t>
        </r>
        <r>
          <rPr>
            <sz val="9"/>
            <color indexed="81"/>
            <rFont val="Tahoma"/>
            <family val="2"/>
          </rPr>
          <t xml:space="preserve">
Per FOD is a new Unit.  Contributions began in 2018</t>
        </r>
      </text>
    </comment>
    <comment ref="VRF19" authorId="0" shapeId="0" xr:uid="{4215EDB6-2DE6-437D-8A13-BBC178AA16F4}">
      <text>
        <r>
          <rPr>
            <b/>
            <sz val="9"/>
            <color indexed="81"/>
            <rFont val="Tahoma"/>
            <family val="2"/>
          </rPr>
          <t>Becky Dzingeleski:</t>
        </r>
        <r>
          <rPr>
            <sz val="9"/>
            <color indexed="81"/>
            <rFont val="Tahoma"/>
            <family val="2"/>
          </rPr>
          <t xml:space="preserve">
Per FOD is a new Unit.  Contributions began in 2018</t>
        </r>
      </text>
    </comment>
    <comment ref="VRJ19" authorId="0" shapeId="0" xr:uid="{AC64D062-E370-4B97-A999-2E77866CE4A7}">
      <text>
        <r>
          <rPr>
            <b/>
            <sz val="9"/>
            <color indexed="81"/>
            <rFont val="Tahoma"/>
            <family val="2"/>
          </rPr>
          <t>Becky Dzingeleski:</t>
        </r>
        <r>
          <rPr>
            <sz val="9"/>
            <color indexed="81"/>
            <rFont val="Tahoma"/>
            <family val="2"/>
          </rPr>
          <t xml:space="preserve">
Per FOD is a new Unit.  Contributions began in 2018</t>
        </r>
      </text>
    </comment>
    <comment ref="VRN19" authorId="0" shapeId="0" xr:uid="{E5589B56-FBFA-4F53-A8E8-75F5B9C42480}">
      <text>
        <r>
          <rPr>
            <b/>
            <sz val="9"/>
            <color indexed="81"/>
            <rFont val="Tahoma"/>
            <family val="2"/>
          </rPr>
          <t>Becky Dzingeleski:</t>
        </r>
        <r>
          <rPr>
            <sz val="9"/>
            <color indexed="81"/>
            <rFont val="Tahoma"/>
            <family val="2"/>
          </rPr>
          <t xml:space="preserve">
Per FOD is a new Unit.  Contributions began in 2018</t>
        </r>
      </text>
    </comment>
    <comment ref="VRR19" authorId="0" shapeId="0" xr:uid="{269B9CE9-4667-4608-B601-0DBD379D07BE}">
      <text>
        <r>
          <rPr>
            <b/>
            <sz val="9"/>
            <color indexed="81"/>
            <rFont val="Tahoma"/>
            <family val="2"/>
          </rPr>
          <t>Becky Dzingeleski:</t>
        </r>
        <r>
          <rPr>
            <sz val="9"/>
            <color indexed="81"/>
            <rFont val="Tahoma"/>
            <family val="2"/>
          </rPr>
          <t xml:space="preserve">
Per FOD is a new Unit.  Contributions began in 2018</t>
        </r>
      </text>
    </comment>
    <comment ref="VRV19" authorId="0" shapeId="0" xr:uid="{2C7E6BB2-EF02-49BA-8832-22B8BFE08AB1}">
      <text>
        <r>
          <rPr>
            <b/>
            <sz val="9"/>
            <color indexed="81"/>
            <rFont val="Tahoma"/>
            <family val="2"/>
          </rPr>
          <t>Becky Dzingeleski:</t>
        </r>
        <r>
          <rPr>
            <sz val="9"/>
            <color indexed="81"/>
            <rFont val="Tahoma"/>
            <family val="2"/>
          </rPr>
          <t xml:space="preserve">
Per FOD is a new Unit.  Contributions began in 2018</t>
        </r>
      </text>
    </comment>
    <comment ref="VRZ19" authorId="0" shapeId="0" xr:uid="{F57A40ED-A0D9-458E-B915-B085E8B06671}">
      <text>
        <r>
          <rPr>
            <b/>
            <sz val="9"/>
            <color indexed="81"/>
            <rFont val="Tahoma"/>
            <family val="2"/>
          </rPr>
          <t>Becky Dzingeleski:</t>
        </r>
        <r>
          <rPr>
            <sz val="9"/>
            <color indexed="81"/>
            <rFont val="Tahoma"/>
            <family val="2"/>
          </rPr>
          <t xml:space="preserve">
Per FOD is a new Unit.  Contributions began in 2018</t>
        </r>
      </text>
    </comment>
    <comment ref="VSD19" authorId="0" shapeId="0" xr:uid="{20283C7F-0D41-4E60-B77F-8467F6ADADBD}">
      <text>
        <r>
          <rPr>
            <b/>
            <sz val="9"/>
            <color indexed="81"/>
            <rFont val="Tahoma"/>
            <family val="2"/>
          </rPr>
          <t>Becky Dzingeleski:</t>
        </r>
        <r>
          <rPr>
            <sz val="9"/>
            <color indexed="81"/>
            <rFont val="Tahoma"/>
            <family val="2"/>
          </rPr>
          <t xml:space="preserve">
Per FOD is a new Unit.  Contributions began in 2018</t>
        </r>
      </text>
    </comment>
    <comment ref="VSH19" authorId="0" shapeId="0" xr:uid="{44DB7F34-E0F1-4DF3-88B5-AD3EAB72FAE8}">
      <text>
        <r>
          <rPr>
            <b/>
            <sz val="9"/>
            <color indexed="81"/>
            <rFont val="Tahoma"/>
            <family val="2"/>
          </rPr>
          <t>Becky Dzingeleski:</t>
        </r>
        <r>
          <rPr>
            <sz val="9"/>
            <color indexed="81"/>
            <rFont val="Tahoma"/>
            <family val="2"/>
          </rPr>
          <t xml:space="preserve">
Per FOD is a new Unit.  Contributions began in 2018</t>
        </r>
      </text>
    </comment>
    <comment ref="VSL19" authorId="0" shapeId="0" xr:uid="{494DE724-E40C-447A-80E3-35695E2B910D}">
      <text>
        <r>
          <rPr>
            <b/>
            <sz val="9"/>
            <color indexed="81"/>
            <rFont val="Tahoma"/>
            <family val="2"/>
          </rPr>
          <t>Becky Dzingeleski:</t>
        </r>
        <r>
          <rPr>
            <sz val="9"/>
            <color indexed="81"/>
            <rFont val="Tahoma"/>
            <family val="2"/>
          </rPr>
          <t xml:space="preserve">
Per FOD is a new Unit.  Contributions began in 2018</t>
        </r>
      </text>
    </comment>
    <comment ref="VSP19" authorId="0" shapeId="0" xr:uid="{97B25389-4D45-414E-8D92-711813166568}">
      <text>
        <r>
          <rPr>
            <b/>
            <sz val="9"/>
            <color indexed="81"/>
            <rFont val="Tahoma"/>
            <family val="2"/>
          </rPr>
          <t>Becky Dzingeleski:</t>
        </r>
        <r>
          <rPr>
            <sz val="9"/>
            <color indexed="81"/>
            <rFont val="Tahoma"/>
            <family val="2"/>
          </rPr>
          <t xml:space="preserve">
Per FOD is a new Unit.  Contributions began in 2018</t>
        </r>
      </text>
    </comment>
    <comment ref="VST19" authorId="0" shapeId="0" xr:uid="{231E693F-F187-46B3-BEB1-06080D375D25}">
      <text>
        <r>
          <rPr>
            <b/>
            <sz val="9"/>
            <color indexed="81"/>
            <rFont val="Tahoma"/>
            <family val="2"/>
          </rPr>
          <t>Becky Dzingeleski:</t>
        </r>
        <r>
          <rPr>
            <sz val="9"/>
            <color indexed="81"/>
            <rFont val="Tahoma"/>
            <family val="2"/>
          </rPr>
          <t xml:space="preserve">
Per FOD is a new Unit.  Contributions began in 2018</t>
        </r>
      </text>
    </comment>
    <comment ref="VSX19" authorId="0" shapeId="0" xr:uid="{64DBE1E5-2D1F-4A37-8A65-48EC7E8BEDED}">
      <text>
        <r>
          <rPr>
            <b/>
            <sz val="9"/>
            <color indexed="81"/>
            <rFont val="Tahoma"/>
            <family val="2"/>
          </rPr>
          <t>Becky Dzingeleski:</t>
        </r>
        <r>
          <rPr>
            <sz val="9"/>
            <color indexed="81"/>
            <rFont val="Tahoma"/>
            <family val="2"/>
          </rPr>
          <t xml:space="preserve">
Per FOD is a new Unit.  Contributions began in 2018</t>
        </r>
      </text>
    </comment>
    <comment ref="VTB19" authorId="0" shapeId="0" xr:uid="{459C1C11-0665-49E1-8E5E-9D9F7323B3BE}">
      <text>
        <r>
          <rPr>
            <b/>
            <sz val="9"/>
            <color indexed="81"/>
            <rFont val="Tahoma"/>
            <family val="2"/>
          </rPr>
          <t>Becky Dzingeleski:</t>
        </r>
        <r>
          <rPr>
            <sz val="9"/>
            <color indexed="81"/>
            <rFont val="Tahoma"/>
            <family val="2"/>
          </rPr>
          <t xml:space="preserve">
Per FOD is a new Unit.  Contributions began in 2018</t>
        </r>
      </text>
    </comment>
    <comment ref="VTF19" authorId="0" shapeId="0" xr:uid="{E4400118-CF44-469F-8C13-6012C1D578EB}">
      <text>
        <r>
          <rPr>
            <b/>
            <sz val="9"/>
            <color indexed="81"/>
            <rFont val="Tahoma"/>
            <family val="2"/>
          </rPr>
          <t>Becky Dzingeleski:</t>
        </r>
        <r>
          <rPr>
            <sz val="9"/>
            <color indexed="81"/>
            <rFont val="Tahoma"/>
            <family val="2"/>
          </rPr>
          <t xml:space="preserve">
Per FOD is a new Unit.  Contributions began in 2018</t>
        </r>
      </text>
    </comment>
    <comment ref="VTJ19" authorId="0" shapeId="0" xr:uid="{0BD8D9EF-4BBF-41C8-B752-7BDDF95E35B9}">
      <text>
        <r>
          <rPr>
            <b/>
            <sz val="9"/>
            <color indexed="81"/>
            <rFont val="Tahoma"/>
            <family val="2"/>
          </rPr>
          <t>Becky Dzingeleski:</t>
        </r>
        <r>
          <rPr>
            <sz val="9"/>
            <color indexed="81"/>
            <rFont val="Tahoma"/>
            <family val="2"/>
          </rPr>
          <t xml:space="preserve">
Per FOD is a new Unit.  Contributions began in 2018</t>
        </r>
      </text>
    </comment>
    <comment ref="VTN19" authorId="0" shapeId="0" xr:uid="{45612EDD-A262-4123-A8E2-A99C8056F0EA}">
      <text>
        <r>
          <rPr>
            <b/>
            <sz val="9"/>
            <color indexed="81"/>
            <rFont val="Tahoma"/>
            <family val="2"/>
          </rPr>
          <t>Becky Dzingeleski:</t>
        </r>
        <r>
          <rPr>
            <sz val="9"/>
            <color indexed="81"/>
            <rFont val="Tahoma"/>
            <family val="2"/>
          </rPr>
          <t xml:space="preserve">
Per FOD is a new Unit.  Contributions began in 2018</t>
        </r>
      </text>
    </comment>
    <comment ref="VTR19" authorId="0" shapeId="0" xr:uid="{D37BE2F9-1657-4F0F-AF68-C7AB41E82DC1}">
      <text>
        <r>
          <rPr>
            <b/>
            <sz val="9"/>
            <color indexed="81"/>
            <rFont val="Tahoma"/>
            <family val="2"/>
          </rPr>
          <t>Becky Dzingeleski:</t>
        </r>
        <r>
          <rPr>
            <sz val="9"/>
            <color indexed="81"/>
            <rFont val="Tahoma"/>
            <family val="2"/>
          </rPr>
          <t xml:space="preserve">
Per FOD is a new Unit.  Contributions began in 2018</t>
        </r>
      </text>
    </comment>
    <comment ref="VTV19" authorId="0" shapeId="0" xr:uid="{9FE9878D-BD72-4C6F-A685-7FD4011FAD44}">
      <text>
        <r>
          <rPr>
            <b/>
            <sz val="9"/>
            <color indexed="81"/>
            <rFont val="Tahoma"/>
            <family val="2"/>
          </rPr>
          <t>Becky Dzingeleski:</t>
        </r>
        <r>
          <rPr>
            <sz val="9"/>
            <color indexed="81"/>
            <rFont val="Tahoma"/>
            <family val="2"/>
          </rPr>
          <t xml:space="preserve">
Per FOD is a new Unit.  Contributions began in 2018</t>
        </r>
      </text>
    </comment>
    <comment ref="VTZ19" authorId="0" shapeId="0" xr:uid="{12688E61-42AC-4119-A40D-35D22BC69EFB}">
      <text>
        <r>
          <rPr>
            <b/>
            <sz val="9"/>
            <color indexed="81"/>
            <rFont val="Tahoma"/>
            <family val="2"/>
          </rPr>
          <t>Becky Dzingeleski:</t>
        </r>
        <r>
          <rPr>
            <sz val="9"/>
            <color indexed="81"/>
            <rFont val="Tahoma"/>
            <family val="2"/>
          </rPr>
          <t xml:space="preserve">
Per FOD is a new Unit.  Contributions began in 2018</t>
        </r>
      </text>
    </comment>
    <comment ref="VUD19" authorId="0" shapeId="0" xr:uid="{68F9B03C-A061-499D-A2FC-9DA408FE71F4}">
      <text>
        <r>
          <rPr>
            <b/>
            <sz val="9"/>
            <color indexed="81"/>
            <rFont val="Tahoma"/>
            <family val="2"/>
          </rPr>
          <t>Becky Dzingeleski:</t>
        </r>
        <r>
          <rPr>
            <sz val="9"/>
            <color indexed="81"/>
            <rFont val="Tahoma"/>
            <family val="2"/>
          </rPr>
          <t xml:space="preserve">
Per FOD is a new Unit.  Contributions began in 2018</t>
        </r>
      </text>
    </comment>
    <comment ref="VUH19" authorId="0" shapeId="0" xr:uid="{771994F1-0B27-434A-BB7F-F62057C20908}">
      <text>
        <r>
          <rPr>
            <b/>
            <sz val="9"/>
            <color indexed="81"/>
            <rFont val="Tahoma"/>
            <family val="2"/>
          </rPr>
          <t>Becky Dzingeleski:</t>
        </r>
        <r>
          <rPr>
            <sz val="9"/>
            <color indexed="81"/>
            <rFont val="Tahoma"/>
            <family val="2"/>
          </rPr>
          <t xml:space="preserve">
Per FOD is a new Unit.  Contributions began in 2018</t>
        </r>
      </text>
    </comment>
    <comment ref="VUL19" authorId="0" shapeId="0" xr:uid="{4A4960EC-AF6B-425D-81CB-EE6851025B66}">
      <text>
        <r>
          <rPr>
            <b/>
            <sz val="9"/>
            <color indexed="81"/>
            <rFont val="Tahoma"/>
            <family val="2"/>
          </rPr>
          <t>Becky Dzingeleski:</t>
        </r>
        <r>
          <rPr>
            <sz val="9"/>
            <color indexed="81"/>
            <rFont val="Tahoma"/>
            <family val="2"/>
          </rPr>
          <t xml:space="preserve">
Per FOD is a new Unit.  Contributions began in 2018</t>
        </r>
      </text>
    </comment>
    <comment ref="VUP19" authorId="0" shapeId="0" xr:uid="{39BA598F-8670-4574-A87A-E4865C933618}">
      <text>
        <r>
          <rPr>
            <b/>
            <sz val="9"/>
            <color indexed="81"/>
            <rFont val="Tahoma"/>
            <family val="2"/>
          </rPr>
          <t>Becky Dzingeleski:</t>
        </r>
        <r>
          <rPr>
            <sz val="9"/>
            <color indexed="81"/>
            <rFont val="Tahoma"/>
            <family val="2"/>
          </rPr>
          <t xml:space="preserve">
Per FOD is a new Unit.  Contributions began in 2018</t>
        </r>
      </text>
    </comment>
    <comment ref="VUT19" authorId="0" shapeId="0" xr:uid="{30223095-9CAA-46AD-A6A9-F9A857EFC201}">
      <text>
        <r>
          <rPr>
            <b/>
            <sz val="9"/>
            <color indexed="81"/>
            <rFont val="Tahoma"/>
            <family val="2"/>
          </rPr>
          <t>Becky Dzingeleski:</t>
        </r>
        <r>
          <rPr>
            <sz val="9"/>
            <color indexed="81"/>
            <rFont val="Tahoma"/>
            <family val="2"/>
          </rPr>
          <t xml:space="preserve">
Per FOD is a new Unit.  Contributions began in 2018</t>
        </r>
      </text>
    </comment>
    <comment ref="VUX19" authorId="0" shapeId="0" xr:uid="{FB46E1FC-332D-4D27-B7B5-150B591338E6}">
      <text>
        <r>
          <rPr>
            <b/>
            <sz val="9"/>
            <color indexed="81"/>
            <rFont val="Tahoma"/>
            <family val="2"/>
          </rPr>
          <t>Becky Dzingeleski:</t>
        </r>
        <r>
          <rPr>
            <sz val="9"/>
            <color indexed="81"/>
            <rFont val="Tahoma"/>
            <family val="2"/>
          </rPr>
          <t xml:space="preserve">
Per FOD is a new Unit.  Contributions began in 2018</t>
        </r>
      </text>
    </comment>
    <comment ref="VVB19" authorId="0" shapeId="0" xr:uid="{8783792B-7FA8-4C10-AE86-9638812A6753}">
      <text>
        <r>
          <rPr>
            <b/>
            <sz val="9"/>
            <color indexed="81"/>
            <rFont val="Tahoma"/>
            <family val="2"/>
          </rPr>
          <t>Becky Dzingeleski:</t>
        </r>
        <r>
          <rPr>
            <sz val="9"/>
            <color indexed="81"/>
            <rFont val="Tahoma"/>
            <family val="2"/>
          </rPr>
          <t xml:space="preserve">
Per FOD is a new Unit.  Contributions began in 2018</t>
        </r>
      </text>
    </comment>
    <comment ref="VVF19" authorId="0" shapeId="0" xr:uid="{BC57CC1D-41BB-4C7D-A811-D83789D2111D}">
      <text>
        <r>
          <rPr>
            <b/>
            <sz val="9"/>
            <color indexed="81"/>
            <rFont val="Tahoma"/>
            <family val="2"/>
          </rPr>
          <t>Becky Dzingeleski:</t>
        </r>
        <r>
          <rPr>
            <sz val="9"/>
            <color indexed="81"/>
            <rFont val="Tahoma"/>
            <family val="2"/>
          </rPr>
          <t xml:space="preserve">
Per FOD is a new Unit.  Contributions began in 2018</t>
        </r>
      </text>
    </comment>
    <comment ref="VVJ19" authorId="0" shapeId="0" xr:uid="{CE266D94-CED4-49A3-891D-A22660BCAA19}">
      <text>
        <r>
          <rPr>
            <b/>
            <sz val="9"/>
            <color indexed="81"/>
            <rFont val="Tahoma"/>
            <family val="2"/>
          </rPr>
          <t>Becky Dzingeleski:</t>
        </r>
        <r>
          <rPr>
            <sz val="9"/>
            <color indexed="81"/>
            <rFont val="Tahoma"/>
            <family val="2"/>
          </rPr>
          <t xml:space="preserve">
Per FOD is a new Unit.  Contributions began in 2018</t>
        </r>
      </text>
    </comment>
    <comment ref="VVN19" authorId="0" shapeId="0" xr:uid="{FA25816E-2876-4F41-8D35-1967F2144569}">
      <text>
        <r>
          <rPr>
            <b/>
            <sz val="9"/>
            <color indexed="81"/>
            <rFont val="Tahoma"/>
            <family val="2"/>
          </rPr>
          <t>Becky Dzingeleski:</t>
        </r>
        <r>
          <rPr>
            <sz val="9"/>
            <color indexed="81"/>
            <rFont val="Tahoma"/>
            <family val="2"/>
          </rPr>
          <t xml:space="preserve">
Per FOD is a new Unit.  Contributions began in 2018</t>
        </r>
      </text>
    </comment>
    <comment ref="VVR19" authorId="0" shapeId="0" xr:uid="{76649EE7-F6E8-4B22-AC00-9085AB16C072}">
      <text>
        <r>
          <rPr>
            <b/>
            <sz val="9"/>
            <color indexed="81"/>
            <rFont val="Tahoma"/>
            <family val="2"/>
          </rPr>
          <t>Becky Dzingeleski:</t>
        </r>
        <r>
          <rPr>
            <sz val="9"/>
            <color indexed="81"/>
            <rFont val="Tahoma"/>
            <family val="2"/>
          </rPr>
          <t xml:space="preserve">
Per FOD is a new Unit.  Contributions began in 2018</t>
        </r>
      </text>
    </comment>
    <comment ref="VVV19" authorId="0" shapeId="0" xr:uid="{D715D74E-CF18-447B-8821-876DC2214B90}">
      <text>
        <r>
          <rPr>
            <b/>
            <sz val="9"/>
            <color indexed="81"/>
            <rFont val="Tahoma"/>
            <family val="2"/>
          </rPr>
          <t>Becky Dzingeleski:</t>
        </r>
        <r>
          <rPr>
            <sz val="9"/>
            <color indexed="81"/>
            <rFont val="Tahoma"/>
            <family val="2"/>
          </rPr>
          <t xml:space="preserve">
Per FOD is a new Unit.  Contributions began in 2018</t>
        </r>
      </text>
    </comment>
    <comment ref="VVZ19" authorId="0" shapeId="0" xr:uid="{1ECA9E2F-30C9-4E91-A481-8C886911E28F}">
      <text>
        <r>
          <rPr>
            <b/>
            <sz val="9"/>
            <color indexed="81"/>
            <rFont val="Tahoma"/>
            <family val="2"/>
          </rPr>
          <t>Becky Dzingeleski:</t>
        </r>
        <r>
          <rPr>
            <sz val="9"/>
            <color indexed="81"/>
            <rFont val="Tahoma"/>
            <family val="2"/>
          </rPr>
          <t xml:space="preserve">
Per FOD is a new Unit.  Contributions began in 2018</t>
        </r>
      </text>
    </comment>
    <comment ref="VWD19" authorId="0" shapeId="0" xr:uid="{D7F5BA2E-CD05-4CEC-9DFF-F6317C54FE4C}">
      <text>
        <r>
          <rPr>
            <b/>
            <sz val="9"/>
            <color indexed="81"/>
            <rFont val="Tahoma"/>
            <family val="2"/>
          </rPr>
          <t>Becky Dzingeleski:</t>
        </r>
        <r>
          <rPr>
            <sz val="9"/>
            <color indexed="81"/>
            <rFont val="Tahoma"/>
            <family val="2"/>
          </rPr>
          <t xml:space="preserve">
Per FOD is a new Unit.  Contributions began in 2018</t>
        </r>
      </text>
    </comment>
    <comment ref="VWH19" authorId="0" shapeId="0" xr:uid="{69B2E3B0-F40A-436E-9AEA-AC29E2756AE8}">
      <text>
        <r>
          <rPr>
            <b/>
            <sz val="9"/>
            <color indexed="81"/>
            <rFont val="Tahoma"/>
            <family val="2"/>
          </rPr>
          <t>Becky Dzingeleski:</t>
        </r>
        <r>
          <rPr>
            <sz val="9"/>
            <color indexed="81"/>
            <rFont val="Tahoma"/>
            <family val="2"/>
          </rPr>
          <t xml:space="preserve">
Per FOD is a new Unit.  Contributions began in 2018</t>
        </r>
      </text>
    </comment>
    <comment ref="VWL19" authorId="0" shapeId="0" xr:uid="{FC1319B2-B9C8-471D-BC13-0D298D24FEE1}">
      <text>
        <r>
          <rPr>
            <b/>
            <sz val="9"/>
            <color indexed="81"/>
            <rFont val="Tahoma"/>
            <family val="2"/>
          </rPr>
          <t>Becky Dzingeleski:</t>
        </r>
        <r>
          <rPr>
            <sz val="9"/>
            <color indexed="81"/>
            <rFont val="Tahoma"/>
            <family val="2"/>
          </rPr>
          <t xml:space="preserve">
Per FOD is a new Unit.  Contributions began in 2018</t>
        </r>
      </text>
    </comment>
    <comment ref="VWP19" authorId="0" shapeId="0" xr:uid="{4A57D6FE-100F-4943-A6C9-9A56AC61436C}">
      <text>
        <r>
          <rPr>
            <b/>
            <sz val="9"/>
            <color indexed="81"/>
            <rFont val="Tahoma"/>
            <family val="2"/>
          </rPr>
          <t>Becky Dzingeleski:</t>
        </r>
        <r>
          <rPr>
            <sz val="9"/>
            <color indexed="81"/>
            <rFont val="Tahoma"/>
            <family val="2"/>
          </rPr>
          <t xml:space="preserve">
Per FOD is a new Unit.  Contributions began in 2018</t>
        </r>
      </text>
    </comment>
    <comment ref="VWT19" authorId="0" shapeId="0" xr:uid="{77AB4472-A0BC-43F6-9BAA-75D2D86E5282}">
      <text>
        <r>
          <rPr>
            <b/>
            <sz val="9"/>
            <color indexed="81"/>
            <rFont val="Tahoma"/>
            <family val="2"/>
          </rPr>
          <t>Becky Dzingeleski:</t>
        </r>
        <r>
          <rPr>
            <sz val="9"/>
            <color indexed="81"/>
            <rFont val="Tahoma"/>
            <family val="2"/>
          </rPr>
          <t xml:space="preserve">
Per FOD is a new Unit.  Contributions began in 2018</t>
        </r>
      </text>
    </comment>
    <comment ref="VWX19" authorId="0" shapeId="0" xr:uid="{1839AACA-2237-4AA9-8DD6-D46340E64AA5}">
      <text>
        <r>
          <rPr>
            <b/>
            <sz val="9"/>
            <color indexed="81"/>
            <rFont val="Tahoma"/>
            <family val="2"/>
          </rPr>
          <t>Becky Dzingeleski:</t>
        </r>
        <r>
          <rPr>
            <sz val="9"/>
            <color indexed="81"/>
            <rFont val="Tahoma"/>
            <family val="2"/>
          </rPr>
          <t xml:space="preserve">
Per FOD is a new Unit.  Contributions began in 2018</t>
        </r>
      </text>
    </comment>
    <comment ref="VXB19" authorId="0" shapeId="0" xr:uid="{7170421D-8606-4BD8-804B-F02FD2F04071}">
      <text>
        <r>
          <rPr>
            <b/>
            <sz val="9"/>
            <color indexed="81"/>
            <rFont val="Tahoma"/>
            <family val="2"/>
          </rPr>
          <t>Becky Dzingeleski:</t>
        </r>
        <r>
          <rPr>
            <sz val="9"/>
            <color indexed="81"/>
            <rFont val="Tahoma"/>
            <family val="2"/>
          </rPr>
          <t xml:space="preserve">
Per FOD is a new Unit.  Contributions began in 2018</t>
        </r>
      </text>
    </comment>
    <comment ref="VXF19" authorId="0" shapeId="0" xr:uid="{3C987C31-7CA7-4BB5-AF2F-9FAAD2F60F3A}">
      <text>
        <r>
          <rPr>
            <b/>
            <sz val="9"/>
            <color indexed="81"/>
            <rFont val="Tahoma"/>
            <family val="2"/>
          </rPr>
          <t>Becky Dzingeleski:</t>
        </r>
        <r>
          <rPr>
            <sz val="9"/>
            <color indexed="81"/>
            <rFont val="Tahoma"/>
            <family val="2"/>
          </rPr>
          <t xml:space="preserve">
Per FOD is a new Unit.  Contributions began in 2018</t>
        </r>
      </text>
    </comment>
    <comment ref="VXJ19" authorId="0" shapeId="0" xr:uid="{6805F32D-A055-4965-9829-617632E0E474}">
      <text>
        <r>
          <rPr>
            <b/>
            <sz val="9"/>
            <color indexed="81"/>
            <rFont val="Tahoma"/>
            <family val="2"/>
          </rPr>
          <t>Becky Dzingeleski:</t>
        </r>
        <r>
          <rPr>
            <sz val="9"/>
            <color indexed="81"/>
            <rFont val="Tahoma"/>
            <family val="2"/>
          </rPr>
          <t xml:space="preserve">
Per FOD is a new Unit.  Contributions began in 2018</t>
        </r>
      </text>
    </comment>
    <comment ref="VXN19" authorId="0" shapeId="0" xr:uid="{961EB101-E9A5-451A-BC81-3AD5F21D9783}">
      <text>
        <r>
          <rPr>
            <b/>
            <sz val="9"/>
            <color indexed="81"/>
            <rFont val="Tahoma"/>
            <family val="2"/>
          </rPr>
          <t>Becky Dzingeleski:</t>
        </r>
        <r>
          <rPr>
            <sz val="9"/>
            <color indexed="81"/>
            <rFont val="Tahoma"/>
            <family val="2"/>
          </rPr>
          <t xml:space="preserve">
Per FOD is a new Unit.  Contributions began in 2018</t>
        </r>
      </text>
    </comment>
    <comment ref="VXR19" authorId="0" shapeId="0" xr:uid="{622852EE-E9FA-4391-AE21-F5535B11C578}">
      <text>
        <r>
          <rPr>
            <b/>
            <sz val="9"/>
            <color indexed="81"/>
            <rFont val="Tahoma"/>
            <family val="2"/>
          </rPr>
          <t>Becky Dzingeleski:</t>
        </r>
        <r>
          <rPr>
            <sz val="9"/>
            <color indexed="81"/>
            <rFont val="Tahoma"/>
            <family val="2"/>
          </rPr>
          <t xml:space="preserve">
Per FOD is a new Unit.  Contributions began in 2018</t>
        </r>
      </text>
    </comment>
    <comment ref="VXV19" authorId="0" shapeId="0" xr:uid="{1E2A178F-CE67-493B-8693-90464BF78AC0}">
      <text>
        <r>
          <rPr>
            <b/>
            <sz val="9"/>
            <color indexed="81"/>
            <rFont val="Tahoma"/>
            <family val="2"/>
          </rPr>
          <t>Becky Dzingeleski:</t>
        </r>
        <r>
          <rPr>
            <sz val="9"/>
            <color indexed="81"/>
            <rFont val="Tahoma"/>
            <family val="2"/>
          </rPr>
          <t xml:space="preserve">
Per FOD is a new Unit.  Contributions began in 2018</t>
        </r>
      </text>
    </comment>
    <comment ref="VXZ19" authorId="0" shapeId="0" xr:uid="{0C0FF323-F75A-4825-A932-C19D917D8D2B}">
      <text>
        <r>
          <rPr>
            <b/>
            <sz val="9"/>
            <color indexed="81"/>
            <rFont val="Tahoma"/>
            <family val="2"/>
          </rPr>
          <t>Becky Dzingeleski:</t>
        </r>
        <r>
          <rPr>
            <sz val="9"/>
            <color indexed="81"/>
            <rFont val="Tahoma"/>
            <family val="2"/>
          </rPr>
          <t xml:space="preserve">
Per FOD is a new Unit.  Contributions began in 2018</t>
        </r>
      </text>
    </comment>
    <comment ref="VYD19" authorId="0" shapeId="0" xr:uid="{0EAC9EC8-37C3-403A-9647-31379B95E7B1}">
      <text>
        <r>
          <rPr>
            <b/>
            <sz val="9"/>
            <color indexed="81"/>
            <rFont val="Tahoma"/>
            <family val="2"/>
          </rPr>
          <t>Becky Dzingeleski:</t>
        </r>
        <r>
          <rPr>
            <sz val="9"/>
            <color indexed="81"/>
            <rFont val="Tahoma"/>
            <family val="2"/>
          </rPr>
          <t xml:space="preserve">
Per FOD is a new Unit.  Contributions began in 2018</t>
        </r>
      </text>
    </comment>
    <comment ref="VYH19" authorId="0" shapeId="0" xr:uid="{8BF419AC-2CF4-4CDE-BEB1-B9CEF885C037}">
      <text>
        <r>
          <rPr>
            <b/>
            <sz val="9"/>
            <color indexed="81"/>
            <rFont val="Tahoma"/>
            <family val="2"/>
          </rPr>
          <t>Becky Dzingeleski:</t>
        </r>
        <r>
          <rPr>
            <sz val="9"/>
            <color indexed="81"/>
            <rFont val="Tahoma"/>
            <family val="2"/>
          </rPr>
          <t xml:space="preserve">
Per FOD is a new Unit.  Contributions began in 2018</t>
        </r>
      </text>
    </comment>
    <comment ref="VYL19" authorId="0" shapeId="0" xr:uid="{7C100544-C7C5-4F0A-B7ED-533C4505946F}">
      <text>
        <r>
          <rPr>
            <b/>
            <sz val="9"/>
            <color indexed="81"/>
            <rFont val="Tahoma"/>
            <family val="2"/>
          </rPr>
          <t>Becky Dzingeleski:</t>
        </r>
        <r>
          <rPr>
            <sz val="9"/>
            <color indexed="81"/>
            <rFont val="Tahoma"/>
            <family val="2"/>
          </rPr>
          <t xml:space="preserve">
Per FOD is a new Unit.  Contributions began in 2018</t>
        </r>
      </text>
    </comment>
    <comment ref="VYP19" authorId="0" shapeId="0" xr:uid="{403E2F4E-C3FB-4475-A267-0620C9D4F2DB}">
      <text>
        <r>
          <rPr>
            <b/>
            <sz val="9"/>
            <color indexed="81"/>
            <rFont val="Tahoma"/>
            <family val="2"/>
          </rPr>
          <t>Becky Dzingeleski:</t>
        </r>
        <r>
          <rPr>
            <sz val="9"/>
            <color indexed="81"/>
            <rFont val="Tahoma"/>
            <family val="2"/>
          </rPr>
          <t xml:space="preserve">
Per FOD is a new Unit.  Contributions began in 2018</t>
        </r>
      </text>
    </comment>
    <comment ref="VYT19" authorId="0" shapeId="0" xr:uid="{5DA181D0-BB4E-456C-BCB8-E43D2691C555}">
      <text>
        <r>
          <rPr>
            <b/>
            <sz val="9"/>
            <color indexed="81"/>
            <rFont val="Tahoma"/>
            <family val="2"/>
          </rPr>
          <t>Becky Dzingeleski:</t>
        </r>
        <r>
          <rPr>
            <sz val="9"/>
            <color indexed="81"/>
            <rFont val="Tahoma"/>
            <family val="2"/>
          </rPr>
          <t xml:space="preserve">
Per FOD is a new Unit.  Contributions began in 2018</t>
        </r>
      </text>
    </comment>
    <comment ref="VYX19" authorId="0" shapeId="0" xr:uid="{C2DC4866-8F1E-44FA-B37C-F348790885B4}">
      <text>
        <r>
          <rPr>
            <b/>
            <sz val="9"/>
            <color indexed="81"/>
            <rFont val="Tahoma"/>
            <family val="2"/>
          </rPr>
          <t>Becky Dzingeleski:</t>
        </r>
        <r>
          <rPr>
            <sz val="9"/>
            <color indexed="81"/>
            <rFont val="Tahoma"/>
            <family val="2"/>
          </rPr>
          <t xml:space="preserve">
Per FOD is a new Unit.  Contributions began in 2018</t>
        </r>
      </text>
    </comment>
    <comment ref="VZB19" authorId="0" shapeId="0" xr:uid="{F36C9784-250F-4AAA-A950-985065AEA070}">
      <text>
        <r>
          <rPr>
            <b/>
            <sz val="9"/>
            <color indexed="81"/>
            <rFont val="Tahoma"/>
            <family val="2"/>
          </rPr>
          <t>Becky Dzingeleski:</t>
        </r>
        <r>
          <rPr>
            <sz val="9"/>
            <color indexed="81"/>
            <rFont val="Tahoma"/>
            <family val="2"/>
          </rPr>
          <t xml:space="preserve">
Per FOD is a new Unit.  Contributions began in 2018</t>
        </r>
      </text>
    </comment>
    <comment ref="VZF19" authorId="0" shapeId="0" xr:uid="{FF79676E-9E69-4E64-BDE0-F64642728EA1}">
      <text>
        <r>
          <rPr>
            <b/>
            <sz val="9"/>
            <color indexed="81"/>
            <rFont val="Tahoma"/>
            <family val="2"/>
          </rPr>
          <t>Becky Dzingeleski:</t>
        </r>
        <r>
          <rPr>
            <sz val="9"/>
            <color indexed="81"/>
            <rFont val="Tahoma"/>
            <family val="2"/>
          </rPr>
          <t xml:space="preserve">
Per FOD is a new Unit.  Contributions began in 2018</t>
        </r>
      </text>
    </comment>
    <comment ref="VZJ19" authorId="0" shapeId="0" xr:uid="{69542985-7FDE-4B1A-B1E3-03AF1EF78FB5}">
      <text>
        <r>
          <rPr>
            <b/>
            <sz val="9"/>
            <color indexed="81"/>
            <rFont val="Tahoma"/>
            <family val="2"/>
          </rPr>
          <t>Becky Dzingeleski:</t>
        </r>
        <r>
          <rPr>
            <sz val="9"/>
            <color indexed="81"/>
            <rFont val="Tahoma"/>
            <family val="2"/>
          </rPr>
          <t xml:space="preserve">
Per FOD is a new Unit.  Contributions began in 2018</t>
        </r>
      </text>
    </comment>
    <comment ref="VZN19" authorId="0" shapeId="0" xr:uid="{245906B2-2597-4940-86E0-58002051331B}">
      <text>
        <r>
          <rPr>
            <b/>
            <sz val="9"/>
            <color indexed="81"/>
            <rFont val="Tahoma"/>
            <family val="2"/>
          </rPr>
          <t>Becky Dzingeleski:</t>
        </r>
        <r>
          <rPr>
            <sz val="9"/>
            <color indexed="81"/>
            <rFont val="Tahoma"/>
            <family val="2"/>
          </rPr>
          <t xml:space="preserve">
Per FOD is a new Unit.  Contributions began in 2018</t>
        </r>
      </text>
    </comment>
    <comment ref="VZR19" authorId="0" shapeId="0" xr:uid="{5734974B-31B3-452E-B816-1211A17AAC90}">
      <text>
        <r>
          <rPr>
            <b/>
            <sz val="9"/>
            <color indexed="81"/>
            <rFont val="Tahoma"/>
            <family val="2"/>
          </rPr>
          <t>Becky Dzingeleski:</t>
        </r>
        <r>
          <rPr>
            <sz val="9"/>
            <color indexed="81"/>
            <rFont val="Tahoma"/>
            <family val="2"/>
          </rPr>
          <t xml:space="preserve">
Per FOD is a new Unit.  Contributions began in 2018</t>
        </r>
      </text>
    </comment>
    <comment ref="VZV19" authorId="0" shapeId="0" xr:uid="{7F3E941D-3271-4366-9165-82621C911FEF}">
      <text>
        <r>
          <rPr>
            <b/>
            <sz val="9"/>
            <color indexed="81"/>
            <rFont val="Tahoma"/>
            <family val="2"/>
          </rPr>
          <t>Becky Dzingeleski:</t>
        </r>
        <r>
          <rPr>
            <sz val="9"/>
            <color indexed="81"/>
            <rFont val="Tahoma"/>
            <family val="2"/>
          </rPr>
          <t xml:space="preserve">
Per FOD is a new Unit.  Contributions began in 2018</t>
        </r>
      </text>
    </comment>
    <comment ref="VZZ19" authorId="0" shapeId="0" xr:uid="{733415BD-C416-4ADA-A584-2FD967DBF908}">
      <text>
        <r>
          <rPr>
            <b/>
            <sz val="9"/>
            <color indexed="81"/>
            <rFont val="Tahoma"/>
            <family val="2"/>
          </rPr>
          <t>Becky Dzingeleski:</t>
        </r>
        <r>
          <rPr>
            <sz val="9"/>
            <color indexed="81"/>
            <rFont val="Tahoma"/>
            <family val="2"/>
          </rPr>
          <t xml:space="preserve">
Per FOD is a new Unit.  Contributions began in 2018</t>
        </r>
      </text>
    </comment>
    <comment ref="WAD19" authorId="0" shapeId="0" xr:uid="{2CB41F43-59CB-430B-A48F-63FB85EDDE18}">
      <text>
        <r>
          <rPr>
            <b/>
            <sz val="9"/>
            <color indexed="81"/>
            <rFont val="Tahoma"/>
            <family val="2"/>
          </rPr>
          <t>Becky Dzingeleski:</t>
        </r>
        <r>
          <rPr>
            <sz val="9"/>
            <color indexed="81"/>
            <rFont val="Tahoma"/>
            <family val="2"/>
          </rPr>
          <t xml:space="preserve">
Per FOD is a new Unit.  Contributions began in 2018</t>
        </r>
      </text>
    </comment>
    <comment ref="WAH19" authorId="0" shapeId="0" xr:uid="{958A7D18-4621-4EB4-B991-4B67B41AEB35}">
      <text>
        <r>
          <rPr>
            <b/>
            <sz val="9"/>
            <color indexed="81"/>
            <rFont val="Tahoma"/>
            <family val="2"/>
          </rPr>
          <t>Becky Dzingeleski:</t>
        </r>
        <r>
          <rPr>
            <sz val="9"/>
            <color indexed="81"/>
            <rFont val="Tahoma"/>
            <family val="2"/>
          </rPr>
          <t xml:space="preserve">
Per FOD is a new Unit.  Contributions began in 2018</t>
        </r>
      </text>
    </comment>
    <comment ref="WAL19" authorId="0" shapeId="0" xr:uid="{82820F3B-8DF6-48DF-8A00-388873D8598A}">
      <text>
        <r>
          <rPr>
            <b/>
            <sz val="9"/>
            <color indexed="81"/>
            <rFont val="Tahoma"/>
            <family val="2"/>
          </rPr>
          <t>Becky Dzingeleski:</t>
        </r>
        <r>
          <rPr>
            <sz val="9"/>
            <color indexed="81"/>
            <rFont val="Tahoma"/>
            <family val="2"/>
          </rPr>
          <t xml:space="preserve">
Per FOD is a new Unit.  Contributions began in 2018</t>
        </r>
      </text>
    </comment>
    <comment ref="WAP19" authorId="0" shapeId="0" xr:uid="{AB7B7A67-AD10-4140-ADC4-A02CF39B915C}">
      <text>
        <r>
          <rPr>
            <b/>
            <sz val="9"/>
            <color indexed="81"/>
            <rFont val="Tahoma"/>
            <family val="2"/>
          </rPr>
          <t>Becky Dzingeleski:</t>
        </r>
        <r>
          <rPr>
            <sz val="9"/>
            <color indexed="81"/>
            <rFont val="Tahoma"/>
            <family val="2"/>
          </rPr>
          <t xml:space="preserve">
Per FOD is a new Unit.  Contributions began in 2018</t>
        </r>
      </text>
    </comment>
    <comment ref="WAT19" authorId="0" shapeId="0" xr:uid="{5D3A90FB-2188-4460-8AD1-F0626AD324BD}">
      <text>
        <r>
          <rPr>
            <b/>
            <sz val="9"/>
            <color indexed="81"/>
            <rFont val="Tahoma"/>
            <family val="2"/>
          </rPr>
          <t>Becky Dzingeleski:</t>
        </r>
        <r>
          <rPr>
            <sz val="9"/>
            <color indexed="81"/>
            <rFont val="Tahoma"/>
            <family val="2"/>
          </rPr>
          <t xml:space="preserve">
Per FOD is a new Unit.  Contributions began in 2018</t>
        </r>
      </text>
    </comment>
    <comment ref="WAX19" authorId="0" shapeId="0" xr:uid="{70D80D98-94D8-45FB-BF54-1EB6A47EEE6C}">
      <text>
        <r>
          <rPr>
            <b/>
            <sz val="9"/>
            <color indexed="81"/>
            <rFont val="Tahoma"/>
            <family val="2"/>
          </rPr>
          <t>Becky Dzingeleski:</t>
        </r>
        <r>
          <rPr>
            <sz val="9"/>
            <color indexed="81"/>
            <rFont val="Tahoma"/>
            <family val="2"/>
          </rPr>
          <t xml:space="preserve">
Per FOD is a new Unit.  Contributions began in 2018</t>
        </r>
      </text>
    </comment>
    <comment ref="WBB19" authorId="0" shapeId="0" xr:uid="{1CFA5E5A-7808-46F9-A80F-410149F24357}">
      <text>
        <r>
          <rPr>
            <b/>
            <sz val="9"/>
            <color indexed="81"/>
            <rFont val="Tahoma"/>
            <family val="2"/>
          </rPr>
          <t>Becky Dzingeleski:</t>
        </r>
        <r>
          <rPr>
            <sz val="9"/>
            <color indexed="81"/>
            <rFont val="Tahoma"/>
            <family val="2"/>
          </rPr>
          <t xml:space="preserve">
Per FOD is a new Unit.  Contributions began in 2018</t>
        </r>
      </text>
    </comment>
    <comment ref="WBF19" authorId="0" shapeId="0" xr:uid="{250FB75F-6A7B-4370-BDAD-7A7CDEAEBCBF}">
      <text>
        <r>
          <rPr>
            <b/>
            <sz val="9"/>
            <color indexed="81"/>
            <rFont val="Tahoma"/>
            <family val="2"/>
          </rPr>
          <t>Becky Dzingeleski:</t>
        </r>
        <r>
          <rPr>
            <sz val="9"/>
            <color indexed="81"/>
            <rFont val="Tahoma"/>
            <family val="2"/>
          </rPr>
          <t xml:space="preserve">
Per FOD is a new Unit.  Contributions began in 2018</t>
        </r>
      </text>
    </comment>
    <comment ref="WBJ19" authorId="0" shapeId="0" xr:uid="{1F8E1AF1-B4E1-4D37-AD11-F1880212C921}">
      <text>
        <r>
          <rPr>
            <b/>
            <sz val="9"/>
            <color indexed="81"/>
            <rFont val="Tahoma"/>
            <family val="2"/>
          </rPr>
          <t>Becky Dzingeleski:</t>
        </r>
        <r>
          <rPr>
            <sz val="9"/>
            <color indexed="81"/>
            <rFont val="Tahoma"/>
            <family val="2"/>
          </rPr>
          <t xml:space="preserve">
Per FOD is a new Unit.  Contributions began in 2018</t>
        </r>
      </text>
    </comment>
    <comment ref="WBN19" authorId="0" shapeId="0" xr:uid="{975F8655-D0A7-4A1B-9C5B-E188D4405DDA}">
      <text>
        <r>
          <rPr>
            <b/>
            <sz val="9"/>
            <color indexed="81"/>
            <rFont val="Tahoma"/>
            <family val="2"/>
          </rPr>
          <t>Becky Dzingeleski:</t>
        </r>
        <r>
          <rPr>
            <sz val="9"/>
            <color indexed="81"/>
            <rFont val="Tahoma"/>
            <family val="2"/>
          </rPr>
          <t xml:space="preserve">
Per FOD is a new Unit.  Contributions began in 2018</t>
        </r>
      </text>
    </comment>
    <comment ref="WBR19" authorId="0" shapeId="0" xr:uid="{44386633-3357-417C-8DA6-0936A7741FE0}">
      <text>
        <r>
          <rPr>
            <b/>
            <sz val="9"/>
            <color indexed="81"/>
            <rFont val="Tahoma"/>
            <family val="2"/>
          </rPr>
          <t>Becky Dzingeleski:</t>
        </r>
        <r>
          <rPr>
            <sz val="9"/>
            <color indexed="81"/>
            <rFont val="Tahoma"/>
            <family val="2"/>
          </rPr>
          <t xml:space="preserve">
Per FOD is a new Unit.  Contributions began in 2018</t>
        </r>
      </text>
    </comment>
    <comment ref="WBV19" authorId="0" shapeId="0" xr:uid="{D0DC4939-6245-4ECD-92F2-88E121F93276}">
      <text>
        <r>
          <rPr>
            <b/>
            <sz val="9"/>
            <color indexed="81"/>
            <rFont val="Tahoma"/>
            <family val="2"/>
          </rPr>
          <t>Becky Dzingeleski:</t>
        </r>
        <r>
          <rPr>
            <sz val="9"/>
            <color indexed="81"/>
            <rFont val="Tahoma"/>
            <family val="2"/>
          </rPr>
          <t xml:space="preserve">
Per FOD is a new Unit.  Contributions began in 2018</t>
        </r>
      </text>
    </comment>
    <comment ref="WBZ19" authorId="0" shapeId="0" xr:uid="{C723DC7A-63D1-4345-BEA7-697C865FE38D}">
      <text>
        <r>
          <rPr>
            <b/>
            <sz val="9"/>
            <color indexed="81"/>
            <rFont val="Tahoma"/>
            <family val="2"/>
          </rPr>
          <t>Becky Dzingeleski:</t>
        </r>
        <r>
          <rPr>
            <sz val="9"/>
            <color indexed="81"/>
            <rFont val="Tahoma"/>
            <family val="2"/>
          </rPr>
          <t xml:space="preserve">
Per FOD is a new Unit.  Contributions began in 2018</t>
        </r>
      </text>
    </comment>
    <comment ref="WCD19" authorId="0" shapeId="0" xr:uid="{922D14C2-828F-4428-891D-D930F62EFFAB}">
      <text>
        <r>
          <rPr>
            <b/>
            <sz val="9"/>
            <color indexed="81"/>
            <rFont val="Tahoma"/>
            <family val="2"/>
          </rPr>
          <t>Becky Dzingeleski:</t>
        </r>
        <r>
          <rPr>
            <sz val="9"/>
            <color indexed="81"/>
            <rFont val="Tahoma"/>
            <family val="2"/>
          </rPr>
          <t xml:space="preserve">
Per FOD is a new Unit.  Contributions began in 2018</t>
        </r>
      </text>
    </comment>
    <comment ref="WCH19" authorId="0" shapeId="0" xr:uid="{75C2FF3B-CD88-4CA2-864A-C3FB72EE5D74}">
      <text>
        <r>
          <rPr>
            <b/>
            <sz val="9"/>
            <color indexed="81"/>
            <rFont val="Tahoma"/>
            <family val="2"/>
          </rPr>
          <t>Becky Dzingeleski:</t>
        </r>
        <r>
          <rPr>
            <sz val="9"/>
            <color indexed="81"/>
            <rFont val="Tahoma"/>
            <family val="2"/>
          </rPr>
          <t xml:space="preserve">
Per FOD is a new Unit.  Contributions began in 2018</t>
        </r>
      </text>
    </comment>
    <comment ref="WCL19" authorId="0" shapeId="0" xr:uid="{8F74BE3E-B255-4E0F-8CA4-38DE1442D4D3}">
      <text>
        <r>
          <rPr>
            <b/>
            <sz val="9"/>
            <color indexed="81"/>
            <rFont val="Tahoma"/>
            <family val="2"/>
          </rPr>
          <t>Becky Dzingeleski:</t>
        </r>
        <r>
          <rPr>
            <sz val="9"/>
            <color indexed="81"/>
            <rFont val="Tahoma"/>
            <family val="2"/>
          </rPr>
          <t xml:space="preserve">
Per FOD is a new Unit.  Contributions began in 2018</t>
        </r>
      </text>
    </comment>
    <comment ref="WCP19" authorId="0" shapeId="0" xr:uid="{7143D986-4284-4D86-8499-99D0E95A57BB}">
      <text>
        <r>
          <rPr>
            <b/>
            <sz val="9"/>
            <color indexed="81"/>
            <rFont val="Tahoma"/>
            <family val="2"/>
          </rPr>
          <t>Becky Dzingeleski:</t>
        </r>
        <r>
          <rPr>
            <sz val="9"/>
            <color indexed="81"/>
            <rFont val="Tahoma"/>
            <family val="2"/>
          </rPr>
          <t xml:space="preserve">
Per FOD is a new Unit.  Contributions began in 2018</t>
        </r>
      </text>
    </comment>
    <comment ref="WCT19" authorId="0" shapeId="0" xr:uid="{A02D3093-5B14-4AC2-A3DE-E45E0E702269}">
      <text>
        <r>
          <rPr>
            <b/>
            <sz val="9"/>
            <color indexed="81"/>
            <rFont val="Tahoma"/>
            <family val="2"/>
          </rPr>
          <t>Becky Dzingeleski:</t>
        </r>
        <r>
          <rPr>
            <sz val="9"/>
            <color indexed="81"/>
            <rFont val="Tahoma"/>
            <family val="2"/>
          </rPr>
          <t xml:space="preserve">
Per FOD is a new Unit.  Contributions began in 2018</t>
        </r>
      </text>
    </comment>
    <comment ref="WCX19" authorId="0" shapeId="0" xr:uid="{D7E0918E-0FC2-481D-8BFB-85E2E034BAC3}">
      <text>
        <r>
          <rPr>
            <b/>
            <sz val="9"/>
            <color indexed="81"/>
            <rFont val="Tahoma"/>
            <family val="2"/>
          </rPr>
          <t>Becky Dzingeleski:</t>
        </r>
        <r>
          <rPr>
            <sz val="9"/>
            <color indexed="81"/>
            <rFont val="Tahoma"/>
            <family val="2"/>
          </rPr>
          <t xml:space="preserve">
Per FOD is a new Unit.  Contributions began in 2018</t>
        </r>
      </text>
    </comment>
    <comment ref="WDB19" authorId="0" shapeId="0" xr:uid="{922A8801-E70D-464A-8AC6-2131DEAC9D13}">
      <text>
        <r>
          <rPr>
            <b/>
            <sz val="9"/>
            <color indexed="81"/>
            <rFont val="Tahoma"/>
            <family val="2"/>
          </rPr>
          <t>Becky Dzingeleski:</t>
        </r>
        <r>
          <rPr>
            <sz val="9"/>
            <color indexed="81"/>
            <rFont val="Tahoma"/>
            <family val="2"/>
          </rPr>
          <t xml:space="preserve">
Per FOD is a new Unit.  Contributions began in 2018</t>
        </r>
      </text>
    </comment>
    <comment ref="WDF19" authorId="0" shapeId="0" xr:uid="{7B723383-F477-4BF8-8AEB-32C08371DC76}">
      <text>
        <r>
          <rPr>
            <b/>
            <sz val="9"/>
            <color indexed="81"/>
            <rFont val="Tahoma"/>
            <family val="2"/>
          </rPr>
          <t>Becky Dzingeleski:</t>
        </r>
        <r>
          <rPr>
            <sz val="9"/>
            <color indexed="81"/>
            <rFont val="Tahoma"/>
            <family val="2"/>
          </rPr>
          <t xml:space="preserve">
Per FOD is a new Unit.  Contributions began in 2018</t>
        </r>
      </text>
    </comment>
    <comment ref="WDJ19" authorId="0" shapeId="0" xr:uid="{AAD7846B-C92E-498F-850B-5387E9183CDB}">
      <text>
        <r>
          <rPr>
            <b/>
            <sz val="9"/>
            <color indexed="81"/>
            <rFont val="Tahoma"/>
            <family val="2"/>
          </rPr>
          <t>Becky Dzingeleski:</t>
        </r>
        <r>
          <rPr>
            <sz val="9"/>
            <color indexed="81"/>
            <rFont val="Tahoma"/>
            <family val="2"/>
          </rPr>
          <t xml:space="preserve">
Per FOD is a new Unit.  Contributions began in 2018</t>
        </r>
      </text>
    </comment>
    <comment ref="WDN19" authorId="0" shapeId="0" xr:uid="{8E9D72A6-0ED1-45DE-8419-36753E3293B5}">
      <text>
        <r>
          <rPr>
            <b/>
            <sz val="9"/>
            <color indexed="81"/>
            <rFont val="Tahoma"/>
            <family val="2"/>
          </rPr>
          <t>Becky Dzingeleski:</t>
        </r>
        <r>
          <rPr>
            <sz val="9"/>
            <color indexed="81"/>
            <rFont val="Tahoma"/>
            <family val="2"/>
          </rPr>
          <t xml:space="preserve">
Per FOD is a new Unit.  Contributions began in 2018</t>
        </r>
      </text>
    </comment>
    <comment ref="WDR19" authorId="0" shapeId="0" xr:uid="{2D3C860C-8F6C-40B1-BC95-18115326A377}">
      <text>
        <r>
          <rPr>
            <b/>
            <sz val="9"/>
            <color indexed="81"/>
            <rFont val="Tahoma"/>
            <family val="2"/>
          </rPr>
          <t>Becky Dzingeleski:</t>
        </r>
        <r>
          <rPr>
            <sz val="9"/>
            <color indexed="81"/>
            <rFont val="Tahoma"/>
            <family val="2"/>
          </rPr>
          <t xml:space="preserve">
Per FOD is a new Unit.  Contributions began in 2018</t>
        </r>
      </text>
    </comment>
    <comment ref="WDV19" authorId="0" shapeId="0" xr:uid="{D3C07068-59BA-4C22-BECD-4BC2F73C1E61}">
      <text>
        <r>
          <rPr>
            <b/>
            <sz val="9"/>
            <color indexed="81"/>
            <rFont val="Tahoma"/>
            <family val="2"/>
          </rPr>
          <t>Becky Dzingeleski:</t>
        </r>
        <r>
          <rPr>
            <sz val="9"/>
            <color indexed="81"/>
            <rFont val="Tahoma"/>
            <family val="2"/>
          </rPr>
          <t xml:space="preserve">
Per FOD is a new Unit.  Contributions began in 2018</t>
        </r>
      </text>
    </comment>
    <comment ref="WDZ19" authorId="0" shapeId="0" xr:uid="{48387D8C-0691-460A-A6F7-BE44ED37CB40}">
      <text>
        <r>
          <rPr>
            <b/>
            <sz val="9"/>
            <color indexed="81"/>
            <rFont val="Tahoma"/>
            <family val="2"/>
          </rPr>
          <t>Becky Dzingeleski:</t>
        </r>
        <r>
          <rPr>
            <sz val="9"/>
            <color indexed="81"/>
            <rFont val="Tahoma"/>
            <family val="2"/>
          </rPr>
          <t xml:space="preserve">
Per FOD is a new Unit.  Contributions began in 2018</t>
        </r>
      </text>
    </comment>
    <comment ref="WED19" authorId="0" shapeId="0" xr:uid="{7295F424-B2EA-4DCA-A804-C5CCDA90575E}">
      <text>
        <r>
          <rPr>
            <b/>
            <sz val="9"/>
            <color indexed="81"/>
            <rFont val="Tahoma"/>
            <family val="2"/>
          </rPr>
          <t>Becky Dzingeleski:</t>
        </r>
        <r>
          <rPr>
            <sz val="9"/>
            <color indexed="81"/>
            <rFont val="Tahoma"/>
            <family val="2"/>
          </rPr>
          <t xml:space="preserve">
Per FOD is a new Unit.  Contributions began in 2018</t>
        </r>
      </text>
    </comment>
    <comment ref="WEH19" authorId="0" shapeId="0" xr:uid="{A96F156F-D8F1-441D-8393-A4412171AB64}">
      <text>
        <r>
          <rPr>
            <b/>
            <sz val="9"/>
            <color indexed="81"/>
            <rFont val="Tahoma"/>
            <family val="2"/>
          </rPr>
          <t>Becky Dzingeleski:</t>
        </r>
        <r>
          <rPr>
            <sz val="9"/>
            <color indexed="81"/>
            <rFont val="Tahoma"/>
            <family val="2"/>
          </rPr>
          <t xml:space="preserve">
Per FOD is a new Unit.  Contributions began in 2018</t>
        </r>
      </text>
    </comment>
    <comment ref="WEL19" authorId="0" shapeId="0" xr:uid="{122EE271-85CC-4F6A-B5C5-1C2DBE6680AF}">
      <text>
        <r>
          <rPr>
            <b/>
            <sz val="9"/>
            <color indexed="81"/>
            <rFont val="Tahoma"/>
            <family val="2"/>
          </rPr>
          <t>Becky Dzingeleski:</t>
        </r>
        <r>
          <rPr>
            <sz val="9"/>
            <color indexed="81"/>
            <rFont val="Tahoma"/>
            <family val="2"/>
          </rPr>
          <t xml:space="preserve">
Per FOD is a new Unit.  Contributions began in 2018</t>
        </r>
      </text>
    </comment>
    <comment ref="WEP19" authorId="0" shapeId="0" xr:uid="{86AC5C53-B6B9-496D-A9FC-DBEA3BA65264}">
      <text>
        <r>
          <rPr>
            <b/>
            <sz val="9"/>
            <color indexed="81"/>
            <rFont val="Tahoma"/>
            <family val="2"/>
          </rPr>
          <t>Becky Dzingeleski:</t>
        </r>
        <r>
          <rPr>
            <sz val="9"/>
            <color indexed="81"/>
            <rFont val="Tahoma"/>
            <family val="2"/>
          </rPr>
          <t xml:space="preserve">
Per FOD is a new Unit.  Contributions began in 2018</t>
        </r>
      </text>
    </comment>
    <comment ref="WET19" authorId="0" shapeId="0" xr:uid="{93BFC4E0-B4FE-452C-B5D1-8A5AE4238746}">
      <text>
        <r>
          <rPr>
            <b/>
            <sz val="9"/>
            <color indexed="81"/>
            <rFont val="Tahoma"/>
            <family val="2"/>
          </rPr>
          <t>Becky Dzingeleski:</t>
        </r>
        <r>
          <rPr>
            <sz val="9"/>
            <color indexed="81"/>
            <rFont val="Tahoma"/>
            <family val="2"/>
          </rPr>
          <t xml:space="preserve">
Per FOD is a new Unit.  Contributions began in 2018</t>
        </r>
      </text>
    </comment>
    <comment ref="WEX19" authorId="0" shapeId="0" xr:uid="{54AFD027-9D82-4D90-B81B-EEC2D8DBB984}">
      <text>
        <r>
          <rPr>
            <b/>
            <sz val="9"/>
            <color indexed="81"/>
            <rFont val="Tahoma"/>
            <family val="2"/>
          </rPr>
          <t>Becky Dzingeleski:</t>
        </r>
        <r>
          <rPr>
            <sz val="9"/>
            <color indexed="81"/>
            <rFont val="Tahoma"/>
            <family val="2"/>
          </rPr>
          <t xml:space="preserve">
Per FOD is a new Unit.  Contributions began in 2018</t>
        </r>
      </text>
    </comment>
    <comment ref="WFB19" authorId="0" shapeId="0" xr:uid="{5CBA5A57-74DC-4BBB-8ADB-E5F8510C0649}">
      <text>
        <r>
          <rPr>
            <b/>
            <sz val="9"/>
            <color indexed="81"/>
            <rFont val="Tahoma"/>
            <family val="2"/>
          </rPr>
          <t>Becky Dzingeleski:</t>
        </r>
        <r>
          <rPr>
            <sz val="9"/>
            <color indexed="81"/>
            <rFont val="Tahoma"/>
            <family val="2"/>
          </rPr>
          <t xml:space="preserve">
Per FOD is a new Unit.  Contributions began in 2018</t>
        </r>
      </text>
    </comment>
    <comment ref="WFF19" authorId="0" shapeId="0" xr:uid="{342CF8AF-8162-4A1B-A273-82BD4B3B4A3C}">
      <text>
        <r>
          <rPr>
            <b/>
            <sz val="9"/>
            <color indexed="81"/>
            <rFont val="Tahoma"/>
            <family val="2"/>
          </rPr>
          <t>Becky Dzingeleski:</t>
        </r>
        <r>
          <rPr>
            <sz val="9"/>
            <color indexed="81"/>
            <rFont val="Tahoma"/>
            <family val="2"/>
          </rPr>
          <t xml:space="preserve">
Per FOD is a new Unit.  Contributions began in 2018</t>
        </r>
      </text>
    </comment>
    <comment ref="WFJ19" authorId="0" shapeId="0" xr:uid="{DF137A3E-615B-4192-A081-C44C87C71FEE}">
      <text>
        <r>
          <rPr>
            <b/>
            <sz val="9"/>
            <color indexed="81"/>
            <rFont val="Tahoma"/>
            <family val="2"/>
          </rPr>
          <t>Becky Dzingeleski:</t>
        </r>
        <r>
          <rPr>
            <sz val="9"/>
            <color indexed="81"/>
            <rFont val="Tahoma"/>
            <family val="2"/>
          </rPr>
          <t xml:space="preserve">
Per FOD is a new Unit.  Contributions began in 2018</t>
        </r>
      </text>
    </comment>
    <comment ref="WFN19" authorId="0" shapeId="0" xr:uid="{9E3DA81B-57DC-4BFD-BC42-7D3527695C66}">
      <text>
        <r>
          <rPr>
            <b/>
            <sz val="9"/>
            <color indexed="81"/>
            <rFont val="Tahoma"/>
            <family val="2"/>
          </rPr>
          <t>Becky Dzingeleski:</t>
        </r>
        <r>
          <rPr>
            <sz val="9"/>
            <color indexed="81"/>
            <rFont val="Tahoma"/>
            <family val="2"/>
          </rPr>
          <t xml:space="preserve">
Per FOD is a new Unit.  Contributions began in 2018</t>
        </r>
      </text>
    </comment>
    <comment ref="WFR19" authorId="0" shapeId="0" xr:uid="{C74CE50B-5070-4291-BC94-F660ED7EB2F8}">
      <text>
        <r>
          <rPr>
            <b/>
            <sz val="9"/>
            <color indexed="81"/>
            <rFont val="Tahoma"/>
            <family val="2"/>
          </rPr>
          <t>Becky Dzingeleski:</t>
        </r>
        <r>
          <rPr>
            <sz val="9"/>
            <color indexed="81"/>
            <rFont val="Tahoma"/>
            <family val="2"/>
          </rPr>
          <t xml:space="preserve">
Per FOD is a new Unit.  Contributions began in 2018</t>
        </r>
      </text>
    </comment>
    <comment ref="WFV19" authorId="0" shapeId="0" xr:uid="{7FF4B463-63D1-4BA0-8EBC-C01B01A73DC6}">
      <text>
        <r>
          <rPr>
            <b/>
            <sz val="9"/>
            <color indexed="81"/>
            <rFont val="Tahoma"/>
            <family val="2"/>
          </rPr>
          <t>Becky Dzingeleski:</t>
        </r>
        <r>
          <rPr>
            <sz val="9"/>
            <color indexed="81"/>
            <rFont val="Tahoma"/>
            <family val="2"/>
          </rPr>
          <t xml:space="preserve">
Per FOD is a new Unit.  Contributions began in 2018</t>
        </r>
      </text>
    </comment>
    <comment ref="WFZ19" authorId="0" shapeId="0" xr:uid="{DAA2126F-AC86-431F-9DD1-18B4B48CCEE7}">
      <text>
        <r>
          <rPr>
            <b/>
            <sz val="9"/>
            <color indexed="81"/>
            <rFont val="Tahoma"/>
            <family val="2"/>
          </rPr>
          <t>Becky Dzingeleski:</t>
        </r>
        <r>
          <rPr>
            <sz val="9"/>
            <color indexed="81"/>
            <rFont val="Tahoma"/>
            <family val="2"/>
          </rPr>
          <t xml:space="preserve">
Per FOD is a new Unit.  Contributions began in 2018</t>
        </r>
      </text>
    </comment>
    <comment ref="WGD19" authorId="0" shapeId="0" xr:uid="{1C900058-AA51-4151-8C3A-4B7BFC142F38}">
      <text>
        <r>
          <rPr>
            <b/>
            <sz val="9"/>
            <color indexed="81"/>
            <rFont val="Tahoma"/>
            <family val="2"/>
          </rPr>
          <t>Becky Dzingeleski:</t>
        </r>
        <r>
          <rPr>
            <sz val="9"/>
            <color indexed="81"/>
            <rFont val="Tahoma"/>
            <family val="2"/>
          </rPr>
          <t xml:space="preserve">
Per FOD is a new Unit.  Contributions began in 2018</t>
        </r>
      </text>
    </comment>
    <comment ref="WGH19" authorId="0" shapeId="0" xr:uid="{07D8E39E-7F5C-4B1F-9042-B37BBFE7BFAA}">
      <text>
        <r>
          <rPr>
            <b/>
            <sz val="9"/>
            <color indexed="81"/>
            <rFont val="Tahoma"/>
            <family val="2"/>
          </rPr>
          <t>Becky Dzingeleski:</t>
        </r>
        <r>
          <rPr>
            <sz val="9"/>
            <color indexed="81"/>
            <rFont val="Tahoma"/>
            <family val="2"/>
          </rPr>
          <t xml:space="preserve">
Per FOD is a new Unit.  Contributions began in 2018</t>
        </r>
      </text>
    </comment>
    <comment ref="WGL19" authorId="0" shapeId="0" xr:uid="{CEB063F3-DEF5-48C3-A3BD-229967EFE46A}">
      <text>
        <r>
          <rPr>
            <b/>
            <sz val="9"/>
            <color indexed="81"/>
            <rFont val="Tahoma"/>
            <family val="2"/>
          </rPr>
          <t>Becky Dzingeleski:</t>
        </r>
        <r>
          <rPr>
            <sz val="9"/>
            <color indexed="81"/>
            <rFont val="Tahoma"/>
            <family val="2"/>
          </rPr>
          <t xml:space="preserve">
Per FOD is a new Unit.  Contributions began in 2018</t>
        </r>
      </text>
    </comment>
    <comment ref="WGP19" authorId="0" shapeId="0" xr:uid="{65F5B74A-1B98-425D-A362-429AEFFE14A1}">
      <text>
        <r>
          <rPr>
            <b/>
            <sz val="9"/>
            <color indexed="81"/>
            <rFont val="Tahoma"/>
            <family val="2"/>
          </rPr>
          <t>Becky Dzingeleski:</t>
        </r>
        <r>
          <rPr>
            <sz val="9"/>
            <color indexed="81"/>
            <rFont val="Tahoma"/>
            <family val="2"/>
          </rPr>
          <t xml:space="preserve">
Per FOD is a new Unit.  Contributions began in 2018</t>
        </r>
      </text>
    </comment>
    <comment ref="WGT19" authorId="0" shapeId="0" xr:uid="{D2014BBF-A309-4399-A9F0-1AFAFA373F5F}">
      <text>
        <r>
          <rPr>
            <b/>
            <sz val="9"/>
            <color indexed="81"/>
            <rFont val="Tahoma"/>
            <family val="2"/>
          </rPr>
          <t>Becky Dzingeleski:</t>
        </r>
        <r>
          <rPr>
            <sz val="9"/>
            <color indexed="81"/>
            <rFont val="Tahoma"/>
            <family val="2"/>
          </rPr>
          <t xml:space="preserve">
Per FOD is a new Unit.  Contributions began in 2018</t>
        </r>
      </text>
    </comment>
    <comment ref="WGX19" authorId="0" shapeId="0" xr:uid="{6F9BA67F-35F9-4DD8-8FAD-6D178362F2D2}">
      <text>
        <r>
          <rPr>
            <b/>
            <sz val="9"/>
            <color indexed="81"/>
            <rFont val="Tahoma"/>
            <family val="2"/>
          </rPr>
          <t>Becky Dzingeleski:</t>
        </r>
        <r>
          <rPr>
            <sz val="9"/>
            <color indexed="81"/>
            <rFont val="Tahoma"/>
            <family val="2"/>
          </rPr>
          <t xml:space="preserve">
Per FOD is a new Unit.  Contributions began in 2018</t>
        </r>
      </text>
    </comment>
    <comment ref="WHB19" authorId="0" shapeId="0" xr:uid="{679D055C-301B-4838-AD6F-1265B5E6E55F}">
      <text>
        <r>
          <rPr>
            <b/>
            <sz val="9"/>
            <color indexed="81"/>
            <rFont val="Tahoma"/>
            <family val="2"/>
          </rPr>
          <t>Becky Dzingeleski:</t>
        </r>
        <r>
          <rPr>
            <sz val="9"/>
            <color indexed="81"/>
            <rFont val="Tahoma"/>
            <family val="2"/>
          </rPr>
          <t xml:space="preserve">
Per FOD is a new Unit.  Contributions began in 2018</t>
        </r>
      </text>
    </comment>
    <comment ref="WHF19" authorId="0" shapeId="0" xr:uid="{5674AA1C-BC16-4452-911E-B26DAD0E69F1}">
      <text>
        <r>
          <rPr>
            <b/>
            <sz val="9"/>
            <color indexed="81"/>
            <rFont val="Tahoma"/>
            <family val="2"/>
          </rPr>
          <t>Becky Dzingeleski:</t>
        </r>
        <r>
          <rPr>
            <sz val="9"/>
            <color indexed="81"/>
            <rFont val="Tahoma"/>
            <family val="2"/>
          </rPr>
          <t xml:space="preserve">
Per FOD is a new Unit.  Contributions began in 2018</t>
        </r>
      </text>
    </comment>
    <comment ref="WHJ19" authorId="0" shapeId="0" xr:uid="{5CEED9B5-D2DA-472F-B313-B4635E579F72}">
      <text>
        <r>
          <rPr>
            <b/>
            <sz val="9"/>
            <color indexed="81"/>
            <rFont val="Tahoma"/>
            <family val="2"/>
          </rPr>
          <t>Becky Dzingeleski:</t>
        </r>
        <r>
          <rPr>
            <sz val="9"/>
            <color indexed="81"/>
            <rFont val="Tahoma"/>
            <family val="2"/>
          </rPr>
          <t xml:space="preserve">
Per FOD is a new Unit.  Contributions began in 2018</t>
        </r>
      </text>
    </comment>
    <comment ref="WHN19" authorId="0" shapeId="0" xr:uid="{8ABC9168-9722-4D28-8592-C7D3059A1FF8}">
      <text>
        <r>
          <rPr>
            <b/>
            <sz val="9"/>
            <color indexed="81"/>
            <rFont val="Tahoma"/>
            <family val="2"/>
          </rPr>
          <t>Becky Dzingeleski:</t>
        </r>
        <r>
          <rPr>
            <sz val="9"/>
            <color indexed="81"/>
            <rFont val="Tahoma"/>
            <family val="2"/>
          </rPr>
          <t xml:space="preserve">
Per FOD is a new Unit.  Contributions began in 2018</t>
        </r>
      </text>
    </comment>
    <comment ref="WHR19" authorId="0" shapeId="0" xr:uid="{2E7C1138-F775-462F-B4D9-CDBDA9D0DA75}">
      <text>
        <r>
          <rPr>
            <b/>
            <sz val="9"/>
            <color indexed="81"/>
            <rFont val="Tahoma"/>
            <family val="2"/>
          </rPr>
          <t>Becky Dzingeleski:</t>
        </r>
        <r>
          <rPr>
            <sz val="9"/>
            <color indexed="81"/>
            <rFont val="Tahoma"/>
            <family val="2"/>
          </rPr>
          <t xml:space="preserve">
Per FOD is a new Unit.  Contributions began in 2018</t>
        </r>
      </text>
    </comment>
    <comment ref="WHV19" authorId="0" shapeId="0" xr:uid="{1DCFC70E-3BCE-45BF-81FE-6DAF884BCED8}">
      <text>
        <r>
          <rPr>
            <b/>
            <sz val="9"/>
            <color indexed="81"/>
            <rFont val="Tahoma"/>
            <family val="2"/>
          </rPr>
          <t>Becky Dzingeleski:</t>
        </r>
        <r>
          <rPr>
            <sz val="9"/>
            <color indexed="81"/>
            <rFont val="Tahoma"/>
            <family val="2"/>
          </rPr>
          <t xml:space="preserve">
Per FOD is a new Unit.  Contributions began in 2018</t>
        </r>
      </text>
    </comment>
    <comment ref="WHZ19" authorId="0" shapeId="0" xr:uid="{52E9C81C-C306-4DF8-ACCF-A557A480857C}">
      <text>
        <r>
          <rPr>
            <b/>
            <sz val="9"/>
            <color indexed="81"/>
            <rFont val="Tahoma"/>
            <family val="2"/>
          </rPr>
          <t>Becky Dzingeleski:</t>
        </r>
        <r>
          <rPr>
            <sz val="9"/>
            <color indexed="81"/>
            <rFont val="Tahoma"/>
            <family val="2"/>
          </rPr>
          <t xml:space="preserve">
Per FOD is a new Unit.  Contributions began in 2018</t>
        </r>
      </text>
    </comment>
    <comment ref="WID19" authorId="0" shapeId="0" xr:uid="{73032922-42CC-4CD0-BBF4-3D1CEB5B1311}">
      <text>
        <r>
          <rPr>
            <b/>
            <sz val="9"/>
            <color indexed="81"/>
            <rFont val="Tahoma"/>
            <family val="2"/>
          </rPr>
          <t>Becky Dzingeleski:</t>
        </r>
        <r>
          <rPr>
            <sz val="9"/>
            <color indexed="81"/>
            <rFont val="Tahoma"/>
            <family val="2"/>
          </rPr>
          <t xml:space="preserve">
Per FOD is a new Unit.  Contributions began in 2018</t>
        </r>
      </text>
    </comment>
    <comment ref="WIH19" authorId="0" shapeId="0" xr:uid="{F13356C3-EF25-4C6C-AE01-7288CAC7C6C2}">
      <text>
        <r>
          <rPr>
            <b/>
            <sz val="9"/>
            <color indexed="81"/>
            <rFont val="Tahoma"/>
            <family val="2"/>
          </rPr>
          <t>Becky Dzingeleski:</t>
        </r>
        <r>
          <rPr>
            <sz val="9"/>
            <color indexed="81"/>
            <rFont val="Tahoma"/>
            <family val="2"/>
          </rPr>
          <t xml:space="preserve">
Per FOD is a new Unit.  Contributions began in 2018</t>
        </r>
      </text>
    </comment>
    <comment ref="WIL19" authorId="0" shapeId="0" xr:uid="{30D4BB57-16CA-425D-AE03-B15126DA278C}">
      <text>
        <r>
          <rPr>
            <b/>
            <sz val="9"/>
            <color indexed="81"/>
            <rFont val="Tahoma"/>
            <family val="2"/>
          </rPr>
          <t>Becky Dzingeleski:</t>
        </r>
        <r>
          <rPr>
            <sz val="9"/>
            <color indexed="81"/>
            <rFont val="Tahoma"/>
            <family val="2"/>
          </rPr>
          <t xml:space="preserve">
Per FOD is a new Unit.  Contributions began in 2018</t>
        </r>
      </text>
    </comment>
    <comment ref="WIP19" authorId="0" shapeId="0" xr:uid="{79F88A77-E1EC-49CE-96B9-A6936E36B0DC}">
      <text>
        <r>
          <rPr>
            <b/>
            <sz val="9"/>
            <color indexed="81"/>
            <rFont val="Tahoma"/>
            <family val="2"/>
          </rPr>
          <t>Becky Dzingeleski:</t>
        </r>
        <r>
          <rPr>
            <sz val="9"/>
            <color indexed="81"/>
            <rFont val="Tahoma"/>
            <family val="2"/>
          </rPr>
          <t xml:space="preserve">
Per FOD is a new Unit.  Contributions began in 2018</t>
        </r>
      </text>
    </comment>
    <comment ref="WIT19" authorId="0" shapeId="0" xr:uid="{896FD345-2322-4978-8AEF-1DA61E0080B7}">
      <text>
        <r>
          <rPr>
            <b/>
            <sz val="9"/>
            <color indexed="81"/>
            <rFont val="Tahoma"/>
            <family val="2"/>
          </rPr>
          <t>Becky Dzingeleski:</t>
        </r>
        <r>
          <rPr>
            <sz val="9"/>
            <color indexed="81"/>
            <rFont val="Tahoma"/>
            <family val="2"/>
          </rPr>
          <t xml:space="preserve">
Per FOD is a new Unit.  Contributions began in 2018</t>
        </r>
      </text>
    </comment>
    <comment ref="WIX19" authorId="0" shapeId="0" xr:uid="{BAA67D4A-1BEB-4664-A376-4B93BE5D75CE}">
      <text>
        <r>
          <rPr>
            <b/>
            <sz val="9"/>
            <color indexed="81"/>
            <rFont val="Tahoma"/>
            <family val="2"/>
          </rPr>
          <t>Becky Dzingeleski:</t>
        </r>
        <r>
          <rPr>
            <sz val="9"/>
            <color indexed="81"/>
            <rFont val="Tahoma"/>
            <family val="2"/>
          </rPr>
          <t xml:space="preserve">
Per FOD is a new Unit.  Contributions began in 2018</t>
        </r>
      </text>
    </comment>
    <comment ref="WJB19" authorId="0" shapeId="0" xr:uid="{3049F688-9487-46BD-8F23-52C6CDA73505}">
      <text>
        <r>
          <rPr>
            <b/>
            <sz val="9"/>
            <color indexed="81"/>
            <rFont val="Tahoma"/>
            <family val="2"/>
          </rPr>
          <t>Becky Dzingeleski:</t>
        </r>
        <r>
          <rPr>
            <sz val="9"/>
            <color indexed="81"/>
            <rFont val="Tahoma"/>
            <family val="2"/>
          </rPr>
          <t xml:space="preserve">
Per FOD is a new Unit.  Contributions began in 2018</t>
        </r>
      </text>
    </comment>
    <comment ref="WJF19" authorId="0" shapeId="0" xr:uid="{CBB840D9-7CEA-478C-899C-16EF093836F1}">
      <text>
        <r>
          <rPr>
            <b/>
            <sz val="9"/>
            <color indexed="81"/>
            <rFont val="Tahoma"/>
            <family val="2"/>
          </rPr>
          <t>Becky Dzingeleski:</t>
        </r>
        <r>
          <rPr>
            <sz val="9"/>
            <color indexed="81"/>
            <rFont val="Tahoma"/>
            <family val="2"/>
          </rPr>
          <t xml:space="preserve">
Per FOD is a new Unit.  Contributions began in 2018</t>
        </r>
      </text>
    </comment>
    <comment ref="WJJ19" authorId="0" shapeId="0" xr:uid="{C09D364A-533B-43A9-8B91-8F29DF1028A5}">
      <text>
        <r>
          <rPr>
            <b/>
            <sz val="9"/>
            <color indexed="81"/>
            <rFont val="Tahoma"/>
            <family val="2"/>
          </rPr>
          <t>Becky Dzingeleski:</t>
        </r>
        <r>
          <rPr>
            <sz val="9"/>
            <color indexed="81"/>
            <rFont val="Tahoma"/>
            <family val="2"/>
          </rPr>
          <t xml:space="preserve">
Per FOD is a new Unit.  Contributions began in 2018</t>
        </r>
      </text>
    </comment>
    <comment ref="WJN19" authorId="0" shapeId="0" xr:uid="{97EB18D2-8644-4F40-884C-6E04A20AA02F}">
      <text>
        <r>
          <rPr>
            <b/>
            <sz val="9"/>
            <color indexed="81"/>
            <rFont val="Tahoma"/>
            <family val="2"/>
          </rPr>
          <t>Becky Dzingeleski:</t>
        </r>
        <r>
          <rPr>
            <sz val="9"/>
            <color indexed="81"/>
            <rFont val="Tahoma"/>
            <family val="2"/>
          </rPr>
          <t xml:space="preserve">
Per FOD is a new Unit.  Contributions began in 2018</t>
        </r>
      </text>
    </comment>
    <comment ref="WJR19" authorId="0" shapeId="0" xr:uid="{788BB6FF-F994-489E-B784-3E9DDF937FD7}">
      <text>
        <r>
          <rPr>
            <b/>
            <sz val="9"/>
            <color indexed="81"/>
            <rFont val="Tahoma"/>
            <family val="2"/>
          </rPr>
          <t>Becky Dzingeleski:</t>
        </r>
        <r>
          <rPr>
            <sz val="9"/>
            <color indexed="81"/>
            <rFont val="Tahoma"/>
            <family val="2"/>
          </rPr>
          <t xml:space="preserve">
Per FOD is a new Unit.  Contributions began in 2018</t>
        </r>
      </text>
    </comment>
    <comment ref="WJV19" authorId="0" shapeId="0" xr:uid="{F055C611-309C-494E-808D-F6F326258A6F}">
      <text>
        <r>
          <rPr>
            <b/>
            <sz val="9"/>
            <color indexed="81"/>
            <rFont val="Tahoma"/>
            <family val="2"/>
          </rPr>
          <t>Becky Dzingeleski:</t>
        </r>
        <r>
          <rPr>
            <sz val="9"/>
            <color indexed="81"/>
            <rFont val="Tahoma"/>
            <family val="2"/>
          </rPr>
          <t xml:space="preserve">
Per FOD is a new Unit.  Contributions began in 2018</t>
        </r>
      </text>
    </comment>
    <comment ref="WJZ19" authorId="0" shapeId="0" xr:uid="{31985751-AE22-45AE-9B6B-461C94B6B23C}">
      <text>
        <r>
          <rPr>
            <b/>
            <sz val="9"/>
            <color indexed="81"/>
            <rFont val="Tahoma"/>
            <family val="2"/>
          </rPr>
          <t>Becky Dzingeleski:</t>
        </r>
        <r>
          <rPr>
            <sz val="9"/>
            <color indexed="81"/>
            <rFont val="Tahoma"/>
            <family val="2"/>
          </rPr>
          <t xml:space="preserve">
Per FOD is a new Unit.  Contributions began in 2018</t>
        </r>
      </text>
    </comment>
    <comment ref="WKD19" authorId="0" shapeId="0" xr:uid="{8DEE32A6-398F-46E6-8B4A-FE94F00F25C9}">
      <text>
        <r>
          <rPr>
            <b/>
            <sz val="9"/>
            <color indexed="81"/>
            <rFont val="Tahoma"/>
            <family val="2"/>
          </rPr>
          <t>Becky Dzingeleski:</t>
        </r>
        <r>
          <rPr>
            <sz val="9"/>
            <color indexed="81"/>
            <rFont val="Tahoma"/>
            <family val="2"/>
          </rPr>
          <t xml:space="preserve">
Per FOD is a new Unit.  Contributions began in 2018</t>
        </r>
      </text>
    </comment>
    <comment ref="WKH19" authorId="0" shapeId="0" xr:uid="{B13E81DB-701C-4ABC-AD3B-05E0DD848861}">
      <text>
        <r>
          <rPr>
            <b/>
            <sz val="9"/>
            <color indexed="81"/>
            <rFont val="Tahoma"/>
            <family val="2"/>
          </rPr>
          <t>Becky Dzingeleski:</t>
        </r>
        <r>
          <rPr>
            <sz val="9"/>
            <color indexed="81"/>
            <rFont val="Tahoma"/>
            <family val="2"/>
          </rPr>
          <t xml:space="preserve">
Per FOD is a new Unit.  Contributions began in 2018</t>
        </r>
      </text>
    </comment>
    <comment ref="WKL19" authorId="0" shapeId="0" xr:uid="{40FD18C0-6E17-4C4C-8A5F-229B80FFBF9D}">
      <text>
        <r>
          <rPr>
            <b/>
            <sz val="9"/>
            <color indexed="81"/>
            <rFont val="Tahoma"/>
            <family val="2"/>
          </rPr>
          <t>Becky Dzingeleski:</t>
        </r>
        <r>
          <rPr>
            <sz val="9"/>
            <color indexed="81"/>
            <rFont val="Tahoma"/>
            <family val="2"/>
          </rPr>
          <t xml:space="preserve">
Per FOD is a new Unit.  Contributions began in 2018</t>
        </r>
      </text>
    </comment>
    <comment ref="WKP19" authorId="0" shapeId="0" xr:uid="{7B7AE2B8-2F6E-4D5D-B80B-C0F1702FD4C8}">
      <text>
        <r>
          <rPr>
            <b/>
            <sz val="9"/>
            <color indexed="81"/>
            <rFont val="Tahoma"/>
            <family val="2"/>
          </rPr>
          <t>Becky Dzingeleski:</t>
        </r>
        <r>
          <rPr>
            <sz val="9"/>
            <color indexed="81"/>
            <rFont val="Tahoma"/>
            <family val="2"/>
          </rPr>
          <t xml:space="preserve">
Per FOD is a new Unit.  Contributions began in 2018</t>
        </r>
      </text>
    </comment>
    <comment ref="WKT19" authorId="0" shapeId="0" xr:uid="{DD4A4F05-6B58-4188-8C5E-615CFBA75823}">
      <text>
        <r>
          <rPr>
            <b/>
            <sz val="9"/>
            <color indexed="81"/>
            <rFont val="Tahoma"/>
            <family val="2"/>
          </rPr>
          <t>Becky Dzingeleski:</t>
        </r>
        <r>
          <rPr>
            <sz val="9"/>
            <color indexed="81"/>
            <rFont val="Tahoma"/>
            <family val="2"/>
          </rPr>
          <t xml:space="preserve">
Per FOD is a new Unit.  Contributions began in 2018</t>
        </r>
      </text>
    </comment>
    <comment ref="WKX19" authorId="0" shapeId="0" xr:uid="{B28D5243-A638-410B-8513-CB56E6CCD0C4}">
      <text>
        <r>
          <rPr>
            <b/>
            <sz val="9"/>
            <color indexed="81"/>
            <rFont val="Tahoma"/>
            <family val="2"/>
          </rPr>
          <t>Becky Dzingeleski:</t>
        </r>
        <r>
          <rPr>
            <sz val="9"/>
            <color indexed="81"/>
            <rFont val="Tahoma"/>
            <family val="2"/>
          </rPr>
          <t xml:space="preserve">
Per FOD is a new Unit.  Contributions began in 2018</t>
        </r>
      </text>
    </comment>
    <comment ref="WLB19" authorId="0" shapeId="0" xr:uid="{82E3DCB5-0500-4124-8863-3A77A2E83138}">
      <text>
        <r>
          <rPr>
            <b/>
            <sz val="9"/>
            <color indexed="81"/>
            <rFont val="Tahoma"/>
            <family val="2"/>
          </rPr>
          <t>Becky Dzingeleski:</t>
        </r>
        <r>
          <rPr>
            <sz val="9"/>
            <color indexed="81"/>
            <rFont val="Tahoma"/>
            <family val="2"/>
          </rPr>
          <t xml:space="preserve">
Per FOD is a new Unit.  Contributions began in 2018</t>
        </r>
      </text>
    </comment>
    <comment ref="WLF19" authorId="0" shapeId="0" xr:uid="{C6FCD399-B300-4148-8168-4D502AECF7BD}">
      <text>
        <r>
          <rPr>
            <b/>
            <sz val="9"/>
            <color indexed="81"/>
            <rFont val="Tahoma"/>
            <family val="2"/>
          </rPr>
          <t>Becky Dzingeleski:</t>
        </r>
        <r>
          <rPr>
            <sz val="9"/>
            <color indexed="81"/>
            <rFont val="Tahoma"/>
            <family val="2"/>
          </rPr>
          <t xml:space="preserve">
Per FOD is a new Unit.  Contributions began in 2018</t>
        </r>
      </text>
    </comment>
    <comment ref="WLJ19" authorId="0" shapeId="0" xr:uid="{98D34A06-B22E-40A0-96A6-33B03FEA198A}">
      <text>
        <r>
          <rPr>
            <b/>
            <sz val="9"/>
            <color indexed="81"/>
            <rFont val="Tahoma"/>
            <family val="2"/>
          </rPr>
          <t>Becky Dzingeleski:</t>
        </r>
        <r>
          <rPr>
            <sz val="9"/>
            <color indexed="81"/>
            <rFont val="Tahoma"/>
            <family val="2"/>
          </rPr>
          <t xml:space="preserve">
Per FOD is a new Unit.  Contributions began in 2018</t>
        </r>
      </text>
    </comment>
    <comment ref="WLN19" authorId="0" shapeId="0" xr:uid="{30467282-A31D-463A-80A0-C1C4104F8CCD}">
      <text>
        <r>
          <rPr>
            <b/>
            <sz val="9"/>
            <color indexed="81"/>
            <rFont val="Tahoma"/>
            <family val="2"/>
          </rPr>
          <t>Becky Dzingeleski:</t>
        </r>
        <r>
          <rPr>
            <sz val="9"/>
            <color indexed="81"/>
            <rFont val="Tahoma"/>
            <family val="2"/>
          </rPr>
          <t xml:space="preserve">
Per FOD is a new Unit.  Contributions began in 2018</t>
        </r>
      </text>
    </comment>
    <comment ref="WLR19" authorId="0" shapeId="0" xr:uid="{A76A333F-EDFE-41EF-9826-23450D557FFF}">
      <text>
        <r>
          <rPr>
            <b/>
            <sz val="9"/>
            <color indexed="81"/>
            <rFont val="Tahoma"/>
            <family val="2"/>
          </rPr>
          <t>Becky Dzingeleski:</t>
        </r>
        <r>
          <rPr>
            <sz val="9"/>
            <color indexed="81"/>
            <rFont val="Tahoma"/>
            <family val="2"/>
          </rPr>
          <t xml:space="preserve">
Per FOD is a new Unit.  Contributions began in 2018</t>
        </r>
      </text>
    </comment>
    <comment ref="WLV19" authorId="0" shapeId="0" xr:uid="{C7DEDD86-4B92-4D48-BFAC-E61188705C56}">
      <text>
        <r>
          <rPr>
            <b/>
            <sz val="9"/>
            <color indexed="81"/>
            <rFont val="Tahoma"/>
            <family val="2"/>
          </rPr>
          <t>Becky Dzingeleski:</t>
        </r>
        <r>
          <rPr>
            <sz val="9"/>
            <color indexed="81"/>
            <rFont val="Tahoma"/>
            <family val="2"/>
          </rPr>
          <t xml:space="preserve">
Per FOD is a new Unit.  Contributions began in 2018</t>
        </r>
      </text>
    </comment>
    <comment ref="WLZ19" authorId="0" shapeId="0" xr:uid="{AB48B3A2-AECB-40EF-BF07-6C02B222266A}">
      <text>
        <r>
          <rPr>
            <b/>
            <sz val="9"/>
            <color indexed="81"/>
            <rFont val="Tahoma"/>
            <family val="2"/>
          </rPr>
          <t>Becky Dzingeleski:</t>
        </r>
        <r>
          <rPr>
            <sz val="9"/>
            <color indexed="81"/>
            <rFont val="Tahoma"/>
            <family val="2"/>
          </rPr>
          <t xml:space="preserve">
Per FOD is a new Unit.  Contributions began in 2018</t>
        </r>
      </text>
    </comment>
    <comment ref="WMD19" authorId="0" shapeId="0" xr:uid="{8F289DB7-4A4E-4F9F-83DC-F81319286A0A}">
      <text>
        <r>
          <rPr>
            <b/>
            <sz val="9"/>
            <color indexed="81"/>
            <rFont val="Tahoma"/>
            <family val="2"/>
          </rPr>
          <t>Becky Dzingeleski:</t>
        </r>
        <r>
          <rPr>
            <sz val="9"/>
            <color indexed="81"/>
            <rFont val="Tahoma"/>
            <family val="2"/>
          </rPr>
          <t xml:space="preserve">
Per FOD is a new Unit.  Contributions began in 2018</t>
        </r>
      </text>
    </comment>
    <comment ref="WMH19" authorId="0" shapeId="0" xr:uid="{41AFF81F-4FC1-4CAB-B3B2-9D9D41E87792}">
      <text>
        <r>
          <rPr>
            <b/>
            <sz val="9"/>
            <color indexed="81"/>
            <rFont val="Tahoma"/>
            <family val="2"/>
          </rPr>
          <t>Becky Dzingeleski:</t>
        </r>
        <r>
          <rPr>
            <sz val="9"/>
            <color indexed="81"/>
            <rFont val="Tahoma"/>
            <family val="2"/>
          </rPr>
          <t xml:space="preserve">
Per FOD is a new Unit.  Contributions began in 2018</t>
        </r>
      </text>
    </comment>
    <comment ref="WML19" authorId="0" shapeId="0" xr:uid="{B29C9299-CC05-4149-AC8C-05FC1B7F2467}">
      <text>
        <r>
          <rPr>
            <b/>
            <sz val="9"/>
            <color indexed="81"/>
            <rFont val="Tahoma"/>
            <family val="2"/>
          </rPr>
          <t>Becky Dzingeleski:</t>
        </r>
        <r>
          <rPr>
            <sz val="9"/>
            <color indexed="81"/>
            <rFont val="Tahoma"/>
            <family val="2"/>
          </rPr>
          <t xml:space="preserve">
Per FOD is a new Unit.  Contributions began in 2018</t>
        </r>
      </text>
    </comment>
    <comment ref="WMP19" authorId="0" shapeId="0" xr:uid="{E431FF5C-EC64-4619-B422-63EAE53FDB39}">
      <text>
        <r>
          <rPr>
            <b/>
            <sz val="9"/>
            <color indexed="81"/>
            <rFont val="Tahoma"/>
            <family val="2"/>
          </rPr>
          <t>Becky Dzingeleski:</t>
        </r>
        <r>
          <rPr>
            <sz val="9"/>
            <color indexed="81"/>
            <rFont val="Tahoma"/>
            <family val="2"/>
          </rPr>
          <t xml:space="preserve">
Per FOD is a new Unit.  Contributions began in 2018</t>
        </r>
      </text>
    </comment>
    <comment ref="WMT19" authorId="0" shapeId="0" xr:uid="{6DCD627B-C0BD-4D4C-ACC1-CA1EA58015D0}">
      <text>
        <r>
          <rPr>
            <b/>
            <sz val="9"/>
            <color indexed="81"/>
            <rFont val="Tahoma"/>
            <family val="2"/>
          </rPr>
          <t>Becky Dzingeleski:</t>
        </r>
        <r>
          <rPr>
            <sz val="9"/>
            <color indexed="81"/>
            <rFont val="Tahoma"/>
            <family val="2"/>
          </rPr>
          <t xml:space="preserve">
Per FOD is a new Unit.  Contributions began in 2018</t>
        </r>
      </text>
    </comment>
    <comment ref="WMX19" authorId="0" shapeId="0" xr:uid="{CBB77726-A4E3-4332-8E0F-F026EE8D441D}">
      <text>
        <r>
          <rPr>
            <b/>
            <sz val="9"/>
            <color indexed="81"/>
            <rFont val="Tahoma"/>
            <family val="2"/>
          </rPr>
          <t>Becky Dzingeleski:</t>
        </r>
        <r>
          <rPr>
            <sz val="9"/>
            <color indexed="81"/>
            <rFont val="Tahoma"/>
            <family val="2"/>
          </rPr>
          <t xml:space="preserve">
Per FOD is a new Unit.  Contributions began in 2018</t>
        </r>
      </text>
    </comment>
    <comment ref="WNB19" authorId="0" shapeId="0" xr:uid="{755DA280-7DA7-4A14-B576-84922D48E6FD}">
      <text>
        <r>
          <rPr>
            <b/>
            <sz val="9"/>
            <color indexed="81"/>
            <rFont val="Tahoma"/>
            <family val="2"/>
          </rPr>
          <t>Becky Dzingeleski:</t>
        </r>
        <r>
          <rPr>
            <sz val="9"/>
            <color indexed="81"/>
            <rFont val="Tahoma"/>
            <family val="2"/>
          </rPr>
          <t xml:space="preserve">
Per FOD is a new Unit.  Contributions began in 2018</t>
        </r>
      </text>
    </comment>
    <comment ref="WNF19" authorId="0" shapeId="0" xr:uid="{71C0BD51-544F-4BFA-BD9D-5A4727F6105F}">
      <text>
        <r>
          <rPr>
            <b/>
            <sz val="9"/>
            <color indexed="81"/>
            <rFont val="Tahoma"/>
            <family val="2"/>
          </rPr>
          <t>Becky Dzingeleski:</t>
        </r>
        <r>
          <rPr>
            <sz val="9"/>
            <color indexed="81"/>
            <rFont val="Tahoma"/>
            <family val="2"/>
          </rPr>
          <t xml:space="preserve">
Per FOD is a new Unit.  Contributions began in 2018</t>
        </r>
      </text>
    </comment>
    <comment ref="WNJ19" authorId="0" shapeId="0" xr:uid="{C5D9DB1D-F576-41F9-AE14-F563BF2E04B5}">
      <text>
        <r>
          <rPr>
            <b/>
            <sz val="9"/>
            <color indexed="81"/>
            <rFont val="Tahoma"/>
            <family val="2"/>
          </rPr>
          <t>Becky Dzingeleski:</t>
        </r>
        <r>
          <rPr>
            <sz val="9"/>
            <color indexed="81"/>
            <rFont val="Tahoma"/>
            <family val="2"/>
          </rPr>
          <t xml:space="preserve">
Per FOD is a new Unit.  Contributions began in 2018</t>
        </r>
      </text>
    </comment>
    <comment ref="WNN19" authorId="0" shapeId="0" xr:uid="{FD9AE514-1F9C-4BEA-87E0-BF5EDE7103FF}">
      <text>
        <r>
          <rPr>
            <b/>
            <sz val="9"/>
            <color indexed="81"/>
            <rFont val="Tahoma"/>
            <family val="2"/>
          </rPr>
          <t>Becky Dzingeleski:</t>
        </r>
        <r>
          <rPr>
            <sz val="9"/>
            <color indexed="81"/>
            <rFont val="Tahoma"/>
            <family val="2"/>
          </rPr>
          <t xml:space="preserve">
Per FOD is a new Unit.  Contributions began in 2018</t>
        </r>
      </text>
    </comment>
    <comment ref="WNR19" authorId="0" shapeId="0" xr:uid="{C4702FE7-57EF-4224-83BC-7A40CBE39969}">
      <text>
        <r>
          <rPr>
            <b/>
            <sz val="9"/>
            <color indexed="81"/>
            <rFont val="Tahoma"/>
            <family val="2"/>
          </rPr>
          <t>Becky Dzingeleski:</t>
        </r>
        <r>
          <rPr>
            <sz val="9"/>
            <color indexed="81"/>
            <rFont val="Tahoma"/>
            <family val="2"/>
          </rPr>
          <t xml:space="preserve">
Per FOD is a new Unit.  Contributions began in 2018</t>
        </r>
      </text>
    </comment>
    <comment ref="WNV19" authorId="0" shapeId="0" xr:uid="{3EC68A84-CE6C-45C0-851C-780FD7033453}">
      <text>
        <r>
          <rPr>
            <b/>
            <sz val="9"/>
            <color indexed="81"/>
            <rFont val="Tahoma"/>
            <family val="2"/>
          </rPr>
          <t>Becky Dzingeleski:</t>
        </r>
        <r>
          <rPr>
            <sz val="9"/>
            <color indexed="81"/>
            <rFont val="Tahoma"/>
            <family val="2"/>
          </rPr>
          <t xml:space="preserve">
Per FOD is a new Unit.  Contributions began in 2018</t>
        </r>
      </text>
    </comment>
    <comment ref="WNZ19" authorId="0" shapeId="0" xr:uid="{CEEACCF3-5BBC-46B6-9B4B-BEA2D0F2428A}">
      <text>
        <r>
          <rPr>
            <b/>
            <sz val="9"/>
            <color indexed="81"/>
            <rFont val="Tahoma"/>
            <family val="2"/>
          </rPr>
          <t>Becky Dzingeleski:</t>
        </r>
        <r>
          <rPr>
            <sz val="9"/>
            <color indexed="81"/>
            <rFont val="Tahoma"/>
            <family val="2"/>
          </rPr>
          <t xml:space="preserve">
Per FOD is a new Unit.  Contributions began in 2018</t>
        </r>
      </text>
    </comment>
    <comment ref="WOD19" authorId="0" shapeId="0" xr:uid="{8D60CA25-4A0C-4811-8B52-7A971C755DE2}">
      <text>
        <r>
          <rPr>
            <b/>
            <sz val="9"/>
            <color indexed="81"/>
            <rFont val="Tahoma"/>
            <family val="2"/>
          </rPr>
          <t>Becky Dzingeleski:</t>
        </r>
        <r>
          <rPr>
            <sz val="9"/>
            <color indexed="81"/>
            <rFont val="Tahoma"/>
            <family val="2"/>
          </rPr>
          <t xml:space="preserve">
Per FOD is a new Unit.  Contributions began in 2018</t>
        </r>
      </text>
    </comment>
    <comment ref="WOH19" authorId="0" shapeId="0" xr:uid="{12AD72AE-EC2C-4C7B-A2C2-D7213858B89F}">
      <text>
        <r>
          <rPr>
            <b/>
            <sz val="9"/>
            <color indexed="81"/>
            <rFont val="Tahoma"/>
            <family val="2"/>
          </rPr>
          <t>Becky Dzingeleski:</t>
        </r>
        <r>
          <rPr>
            <sz val="9"/>
            <color indexed="81"/>
            <rFont val="Tahoma"/>
            <family val="2"/>
          </rPr>
          <t xml:space="preserve">
Per FOD is a new Unit.  Contributions began in 2018</t>
        </r>
      </text>
    </comment>
    <comment ref="WOL19" authorId="0" shapeId="0" xr:uid="{AAE65221-5C6D-484D-9FF1-DE67F4636A04}">
      <text>
        <r>
          <rPr>
            <b/>
            <sz val="9"/>
            <color indexed="81"/>
            <rFont val="Tahoma"/>
            <family val="2"/>
          </rPr>
          <t>Becky Dzingeleski:</t>
        </r>
        <r>
          <rPr>
            <sz val="9"/>
            <color indexed="81"/>
            <rFont val="Tahoma"/>
            <family val="2"/>
          </rPr>
          <t xml:space="preserve">
Per FOD is a new Unit.  Contributions began in 2018</t>
        </r>
      </text>
    </comment>
    <comment ref="WOP19" authorId="0" shapeId="0" xr:uid="{EB114D06-5E3F-4255-81E9-32BA05C9C887}">
      <text>
        <r>
          <rPr>
            <b/>
            <sz val="9"/>
            <color indexed="81"/>
            <rFont val="Tahoma"/>
            <family val="2"/>
          </rPr>
          <t>Becky Dzingeleski:</t>
        </r>
        <r>
          <rPr>
            <sz val="9"/>
            <color indexed="81"/>
            <rFont val="Tahoma"/>
            <family val="2"/>
          </rPr>
          <t xml:space="preserve">
Per FOD is a new Unit.  Contributions began in 2018</t>
        </r>
      </text>
    </comment>
    <comment ref="WOT19" authorId="0" shapeId="0" xr:uid="{CE571668-1BB9-4404-B349-A7E06139078C}">
      <text>
        <r>
          <rPr>
            <b/>
            <sz val="9"/>
            <color indexed="81"/>
            <rFont val="Tahoma"/>
            <family val="2"/>
          </rPr>
          <t>Becky Dzingeleski:</t>
        </r>
        <r>
          <rPr>
            <sz val="9"/>
            <color indexed="81"/>
            <rFont val="Tahoma"/>
            <family val="2"/>
          </rPr>
          <t xml:space="preserve">
Per FOD is a new Unit.  Contributions began in 2018</t>
        </r>
      </text>
    </comment>
    <comment ref="WOX19" authorId="0" shapeId="0" xr:uid="{3E03CC8E-021F-4DA6-804D-B4EAD6D5F895}">
      <text>
        <r>
          <rPr>
            <b/>
            <sz val="9"/>
            <color indexed="81"/>
            <rFont val="Tahoma"/>
            <family val="2"/>
          </rPr>
          <t>Becky Dzingeleski:</t>
        </r>
        <r>
          <rPr>
            <sz val="9"/>
            <color indexed="81"/>
            <rFont val="Tahoma"/>
            <family val="2"/>
          </rPr>
          <t xml:space="preserve">
Per FOD is a new Unit.  Contributions began in 2018</t>
        </r>
      </text>
    </comment>
    <comment ref="WPB19" authorId="0" shapeId="0" xr:uid="{3D0F39B8-B265-48F2-9BC8-EA6D12A8F226}">
      <text>
        <r>
          <rPr>
            <b/>
            <sz val="9"/>
            <color indexed="81"/>
            <rFont val="Tahoma"/>
            <family val="2"/>
          </rPr>
          <t>Becky Dzingeleski:</t>
        </r>
        <r>
          <rPr>
            <sz val="9"/>
            <color indexed="81"/>
            <rFont val="Tahoma"/>
            <family val="2"/>
          </rPr>
          <t xml:space="preserve">
Per FOD is a new Unit.  Contributions began in 2018</t>
        </r>
      </text>
    </comment>
    <comment ref="WPF19" authorId="0" shapeId="0" xr:uid="{613CF887-7172-4E7B-8B16-61D082A63444}">
      <text>
        <r>
          <rPr>
            <b/>
            <sz val="9"/>
            <color indexed="81"/>
            <rFont val="Tahoma"/>
            <family val="2"/>
          </rPr>
          <t>Becky Dzingeleski:</t>
        </r>
        <r>
          <rPr>
            <sz val="9"/>
            <color indexed="81"/>
            <rFont val="Tahoma"/>
            <family val="2"/>
          </rPr>
          <t xml:space="preserve">
Per FOD is a new Unit.  Contributions began in 2018</t>
        </r>
      </text>
    </comment>
    <comment ref="WPJ19" authorId="0" shapeId="0" xr:uid="{91AEB139-BE6E-4F1F-84CB-42C245AF3EAD}">
      <text>
        <r>
          <rPr>
            <b/>
            <sz val="9"/>
            <color indexed="81"/>
            <rFont val="Tahoma"/>
            <family val="2"/>
          </rPr>
          <t>Becky Dzingeleski:</t>
        </r>
        <r>
          <rPr>
            <sz val="9"/>
            <color indexed="81"/>
            <rFont val="Tahoma"/>
            <family val="2"/>
          </rPr>
          <t xml:space="preserve">
Per FOD is a new Unit.  Contributions began in 2018</t>
        </r>
      </text>
    </comment>
    <comment ref="WPN19" authorId="0" shapeId="0" xr:uid="{A3198161-CBF2-4D82-9422-E39E4608C87C}">
      <text>
        <r>
          <rPr>
            <b/>
            <sz val="9"/>
            <color indexed="81"/>
            <rFont val="Tahoma"/>
            <family val="2"/>
          </rPr>
          <t>Becky Dzingeleski:</t>
        </r>
        <r>
          <rPr>
            <sz val="9"/>
            <color indexed="81"/>
            <rFont val="Tahoma"/>
            <family val="2"/>
          </rPr>
          <t xml:space="preserve">
Per FOD is a new Unit.  Contributions began in 2018</t>
        </r>
      </text>
    </comment>
    <comment ref="WPR19" authorId="0" shapeId="0" xr:uid="{08846659-5069-4290-B7BC-0E3348F4E88F}">
      <text>
        <r>
          <rPr>
            <b/>
            <sz val="9"/>
            <color indexed="81"/>
            <rFont val="Tahoma"/>
            <family val="2"/>
          </rPr>
          <t>Becky Dzingeleski:</t>
        </r>
        <r>
          <rPr>
            <sz val="9"/>
            <color indexed="81"/>
            <rFont val="Tahoma"/>
            <family val="2"/>
          </rPr>
          <t xml:space="preserve">
Per FOD is a new Unit.  Contributions began in 2018</t>
        </r>
      </text>
    </comment>
    <comment ref="WPV19" authorId="0" shapeId="0" xr:uid="{1897F2C2-663F-4703-96B7-EFB7F1DDDDD4}">
      <text>
        <r>
          <rPr>
            <b/>
            <sz val="9"/>
            <color indexed="81"/>
            <rFont val="Tahoma"/>
            <family val="2"/>
          </rPr>
          <t>Becky Dzingeleski:</t>
        </r>
        <r>
          <rPr>
            <sz val="9"/>
            <color indexed="81"/>
            <rFont val="Tahoma"/>
            <family val="2"/>
          </rPr>
          <t xml:space="preserve">
Per FOD is a new Unit.  Contributions began in 2018</t>
        </r>
      </text>
    </comment>
    <comment ref="WPZ19" authorId="0" shapeId="0" xr:uid="{AD2DCDF8-41CE-414B-8A70-DA49EB0C32F9}">
      <text>
        <r>
          <rPr>
            <b/>
            <sz val="9"/>
            <color indexed="81"/>
            <rFont val="Tahoma"/>
            <family val="2"/>
          </rPr>
          <t>Becky Dzingeleski:</t>
        </r>
        <r>
          <rPr>
            <sz val="9"/>
            <color indexed="81"/>
            <rFont val="Tahoma"/>
            <family val="2"/>
          </rPr>
          <t xml:space="preserve">
Per FOD is a new Unit.  Contributions began in 2018</t>
        </r>
      </text>
    </comment>
    <comment ref="WQD19" authorId="0" shapeId="0" xr:uid="{FFAFF16E-112E-48B2-970C-02AF6C7ED94E}">
      <text>
        <r>
          <rPr>
            <b/>
            <sz val="9"/>
            <color indexed="81"/>
            <rFont val="Tahoma"/>
            <family val="2"/>
          </rPr>
          <t>Becky Dzingeleski:</t>
        </r>
        <r>
          <rPr>
            <sz val="9"/>
            <color indexed="81"/>
            <rFont val="Tahoma"/>
            <family val="2"/>
          </rPr>
          <t xml:space="preserve">
Per FOD is a new Unit.  Contributions began in 2018</t>
        </r>
      </text>
    </comment>
    <comment ref="WQH19" authorId="0" shapeId="0" xr:uid="{D71A04DE-0B48-485E-BDEB-B04E4735BC4D}">
      <text>
        <r>
          <rPr>
            <b/>
            <sz val="9"/>
            <color indexed="81"/>
            <rFont val="Tahoma"/>
            <family val="2"/>
          </rPr>
          <t>Becky Dzingeleski:</t>
        </r>
        <r>
          <rPr>
            <sz val="9"/>
            <color indexed="81"/>
            <rFont val="Tahoma"/>
            <family val="2"/>
          </rPr>
          <t xml:space="preserve">
Per FOD is a new Unit.  Contributions began in 2018</t>
        </r>
      </text>
    </comment>
    <comment ref="WQL19" authorId="0" shapeId="0" xr:uid="{3DEFBE67-1344-4B24-87ED-0E17FF98C5EA}">
      <text>
        <r>
          <rPr>
            <b/>
            <sz val="9"/>
            <color indexed="81"/>
            <rFont val="Tahoma"/>
            <family val="2"/>
          </rPr>
          <t>Becky Dzingeleski:</t>
        </r>
        <r>
          <rPr>
            <sz val="9"/>
            <color indexed="81"/>
            <rFont val="Tahoma"/>
            <family val="2"/>
          </rPr>
          <t xml:space="preserve">
Per FOD is a new Unit.  Contributions began in 2018</t>
        </r>
      </text>
    </comment>
    <comment ref="WQP19" authorId="0" shapeId="0" xr:uid="{827EEE14-9878-4641-B65F-FD1117C1FC4C}">
      <text>
        <r>
          <rPr>
            <b/>
            <sz val="9"/>
            <color indexed="81"/>
            <rFont val="Tahoma"/>
            <family val="2"/>
          </rPr>
          <t>Becky Dzingeleski:</t>
        </r>
        <r>
          <rPr>
            <sz val="9"/>
            <color indexed="81"/>
            <rFont val="Tahoma"/>
            <family val="2"/>
          </rPr>
          <t xml:space="preserve">
Per FOD is a new Unit.  Contributions began in 2018</t>
        </r>
      </text>
    </comment>
    <comment ref="WQT19" authorId="0" shapeId="0" xr:uid="{78E64421-DCD4-432D-AD7C-44E80812F3AF}">
      <text>
        <r>
          <rPr>
            <b/>
            <sz val="9"/>
            <color indexed="81"/>
            <rFont val="Tahoma"/>
            <family val="2"/>
          </rPr>
          <t>Becky Dzingeleski:</t>
        </r>
        <r>
          <rPr>
            <sz val="9"/>
            <color indexed="81"/>
            <rFont val="Tahoma"/>
            <family val="2"/>
          </rPr>
          <t xml:space="preserve">
Per FOD is a new Unit.  Contributions began in 2018</t>
        </r>
      </text>
    </comment>
    <comment ref="WQX19" authorId="0" shapeId="0" xr:uid="{73FCE8EC-3FCD-414F-B874-51F8DAEBB38C}">
      <text>
        <r>
          <rPr>
            <b/>
            <sz val="9"/>
            <color indexed="81"/>
            <rFont val="Tahoma"/>
            <family val="2"/>
          </rPr>
          <t>Becky Dzingeleski:</t>
        </r>
        <r>
          <rPr>
            <sz val="9"/>
            <color indexed="81"/>
            <rFont val="Tahoma"/>
            <family val="2"/>
          </rPr>
          <t xml:space="preserve">
Per FOD is a new Unit.  Contributions began in 2018</t>
        </r>
      </text>
    </comment>
    <comment ref="WRB19" authorId="0" shapeId="0" xr:uid="{E4512D52-0A78-4E2C-B87A-C56219A6C6FA}">
      <text>
        <r>
          <rPr>
            <b/>
            <sz val="9"/>
            <color indexed="81"/>
            <rFont val="Tahoma"/>
            <family val="2"/>
          </rPr>
          <t>Becky Dzingeleski:</t>
        </r>
        <r>
          <rPr>
            <sz val="9"/>
            <color indexed="81"/>
            <rFont val="Tahoma"/>
            <family val="2"/>
          </rPr>
          <t xml:space="preserve">
Per FOD is a new Unit.  Contributions began in 2018</t>
        </r>
      </text>
    </comment>
    <comment ref="WRF19" authorId="0" shapeId="0" xr:uid="{8AEBE780-5940-480F-AC2F-79FC32890473}">
      <text>
        <r>
          <rPr>
            <b/>
            <sz val="9"/>
            <color indexed="81"/>
            <rFont val="Tahoma"/>
            <family val="2"/>
          </rPr>
          <t>Becky Dzingeleski:</t>
        </r>
        <r>
          <rPr>
            <sz val="9"/>
            <color indexed="81"/>
            <rFont val="Tahoma"/>
            <family val="2"/>
          </rPr>
          <t xml:space="preserve">
Per FOD is a new Unit.  Contributions began in 2018</t>
        </r>
      </text>
    </comment>
    <comment ref="WRJ19" authorId="0" shapeId="0" xr:uid="{AF8AC46D-9BD3-4E69-A3E5-9F21D7A5BADD}">
      <text>
        <r>
          <rPr>
            <b/>
            <sz val="9"/>
            <color indexed="81"/>
            <rFont val="Tahoma"/>
            <family val="2"/>
          </rPr>
          <t>Becky Dzingeleski:</t>
        </r>
        <r>
          <rPr>
            <sz val="9"/>
            <color indexed="81"/>
            <rFont val="Tahoma"/>
            <family val="2"/>
          </rPr>
          <t xml:space="preserve">
Per FOD is a new Unit.  Contributions began in 2018</t>
        </r>
      </text>
    </comment>
    <comment ref="WRN19" authorId="0" shapeId="0" xr:uid="{951656DE-85F1-491B-B786-2DE0E43D2188}">
      <text>
        <r>
          <rPr>
            <b/>
            <sz val="9"/>
            <color indexed="81"/>
            <rFont val="Tahoma"/>
            <family val="2"/>
          </rPr>
          <t>Becky Dzingeleski:</t>
        </r>
        <r>
          <rPr>
            <sz val="9"/>
            <color indexed="81"/>
            <rFont val="Tahoma"/>
            <family val="2"/>
          </rPr>
          <t xml:space="preserve">
Per FOD is a new Unit.  Contributions began in 2018</t>
        </r>
      </text>
    </comment>
    <comment ref="WRR19" authorId="0" shapeId="0" xr:uid="{4E8BE35E-947E-42AA-9EF2-3A3524C45CBF}">
      <text>
        <r>
          <rPr>
            <b/>
            <sz val="9"/>
            <color indexed="81"/>
            <rFont val="Tahoma"/>
            <family val="2"/>
          </rPr>
          <t>Becky Dzingeleski:</t>
        </r>
        <r>
          <rPr>
            <sz val="9"/>
            <color indexed="81"/>
            <rFont val="Tahoma"/>
            <family val="2"/>
          </rPr>
          <t xml:space="preserve">
Per FOD is a new Unit.  Contributions began in 2018</t>
        </r>
      </text>
    </comment>
    <comment ref="WRV19" authorId="0" shapeId="0" xr:uid="{99860C1D-EF32-470C-8352-929E54E3C1E6}">
      <text>
        <r>
          <rPr>
            <b/>
            <sz val="9"/>
            <color indexed="81"/>
            <rFont val="Tahoma"/>
            <family val="2"/>
          </rPr>
          <t>Becky Dzingeleski:</t>
        </r>
        <r>
          <rPr>
            <sz val="9"/>
            <color indexed="81"/>
            <rFont val="Tahoma"/>
            <family val="2"/>
          </rPr>
          <t xml:space="preserve">
Per FOD is a new Unit.  Contributions began in 2018</t>
        </r>
      </text>
    </comment>
    <comment ref="WRZ19" authorId="0" shapeId="0" xr:uid="{C2739C79-BF56-4011-991B-AA452A0B086F}">
      <text>
        <r>
          <rPr>
            <b/>
            <sz val="9"/>
            <color indexed="81"/>
            <rFont val="Tahoma"/>
            <family val="2"/>
          </rPr>
          <t>Becky Dzingeleski:</t>
        </r>
        <r>
          <rPr>
            <sz val="9"/>
            <color indexed="81"/>
            <rFont val="Tahoma"/>
            <family val="2"/>
          </rPr>
          <t xml:space="preserve">
Per FOD is a new Unit.  Contributions began in 2018</t>
        </r>
      </text>
    </comment>
    <comment ref="WSD19" authorId="0" shapeId="0" xr:uid="{C1049D1F-7AC8-4D2C-84B1-795743C06097}">
      <text>
        <r>
          <rPr>
            <b/>
            <sz val="9"/>
            <color indexed="81"/>
            <rFont val="Tahoma"/>
            <family val="2"/>
          </rPr>
          <t>Becky Dzingeleski:</t>
        </r>
        <r>
          <rPr>
            <sz val="9"/>
            <color indexed="81"/>
            <rFont val="Tahoma"/>
            <family val="2"/>
          </rPr>
          <t xml:space="preserve">
Per FOD is a new Unit.  Contributions began in 2018</t>
        </r>
      </text>
    </comment>
    <comment ref="WSH19" authorId="0" shapeId="0" xr:uid="{62989A78-FFF0-44AB-868F-ADCE838848A7}">
      <text>
        <r>
          <rPr>
            <b/>
            <sz val="9"/>
            <color indexed="81"/>
            <rFont val="Tahoma"/>
            <family val="2"/>
          </rPr>
          <t>Becky Dzingeleski:</t>
        </r>
        <r>
          <rPr>
            <sz val="9"/>
            <color indexed="81"/>
            <rFont val="Tahoma"/>
            <family val="2"/>
          </rPr>
          <t xml:space="preserve">
Per FOD is a new Unit.  Contributions began in 2018</t>
        </r>
      </text>
    </comment>
    <comment ref="WSL19" authorId="0" shapeId="0" xr:uid="{CF3BD7BA-0CB9-47C3-A327-8C07E372CDFA}">
      <text>
        <r>
          <rPr>
            <b/>
            <sz val="9"/>
            <color indexed="81"/>
            <rFont val="Tahoma"/>
            <family val="2"/>
          </rPr>
          <t>Becky Dzingeleski:</t>
        </r>
        <r>
          <rPr>
            <sz val="9"/>
            <color indexed="81"/>
            <rFont val="Tahoma"/>
            <family val="2"/>
          </rPr>
          <t xml:space="preserve">
Per FOD is a new Unit.  Contributions began in 2018</t>
        </r>
      </text>
    </comment>
    <comment ref="WSP19" authorId="0" shapeId="0" xr:uid="{FF931EC7-A2B2-4304-90B8-E45562866706}">
      <text>
        <r>
          <rPr>
            <b/>
            <sz val="9"/>
            <color indexed="81"/>
            <rFont val="Tahoma"/>
            <family val="2"/>
          </rPr>
          <t>Becky Dzingeleski:</t>
        </r>
        <r>
          <rPr>
            <sz val="9"/>
            <color indexed="81"/>
            <rFont val="Tahoma"/>
            <family val="2"/>
          </rPr>
          <t xml:space="preserve">
Per FOD is a new Unit.  Contributions began in 2018</t>
        </r>
      </text>
    </comment>
    <comment ref="WST19" authorId="0" shapeId="0" xr:uid="{F7D07161-90C6-43D7-AC46-93BD20D75C14}">
      <text>
        <r>
          <rPr>
            <b/>
            <sz val="9"/>
            <color indexed="81"/>
            <rFont val="Tahoma"/>
            <family val="2"/>
          </rPr>
          <t>Becky Dzingeleski:</t>
        </r>
        <r>
          <rPr>
            <sz val="9"/>
            <color indexed="81"/>
            <rFont val="Tahoma"/>
            <family val="2"/>
          </rPr>
          <t xml:space="preserve">
Per FOD is a new Unit.  Contributions began in 2018</t>
        </r>
      </text>
    </comment>
    <comment ref="WSX19" authorId="0" shapeId="0" xr:uid="{17216C99-D431-4BB5-BA40-1241761170F2}">
      <text>
        <r>
          <rPr>
            <b/>
            <sz val="9"/>
            <color indexed="81"/>
            <rFont val="Tahoma"/>
            <family val="2"/>
          </rPr>
          <t>Becky Dzingeleski:</t>
        </r>
        <r>
          <rPr>
            <sz val="9"/>
            <color indexed="81"/>
            <rFont val="Tahoma"/>
            <family val="2"/>
          </rPr>
          <t xml:space="preserve">
Per FOD is a new Unit.  Contributions began in 2018</t>
        </r>
      </text>
    </comment>
    <comment ref="WTB19" authorId="0" shapeId="0" xr:uid="{5CCCDDE1-E7F3-4C5E-9256-8EFE2EC9C03F}">
      <text>
        <r>
          <rPr>
            <b/>
            <sz val="9"/>
            <color indexed="81"/>
            <rFont val="Tahoma"/>
            <family val="2"/>
          </rPr>
          <t>Becky Dzingeleski:</t>
        </r>
        <r>
          <rPr>
            <sz val="9"/>
            <color indexed="81"/>
            <rFont val="Tahoma"/>
            <family val="2"/>
          </rPr>
          <t xml:space="preserve">
Per FOD is a new Unit.  Contributions began in 2018</t>
        </r>
      </text>
    </comment>
    <comment ref="WTF19" authorId="0" shapeId="0" xr:uid="{A2A83E9C-9C86-40CD-AE64-23B7536010BE}">
      <text>
        <r>
          <rPr>
            <b/>
            <sz val="9"/>
            <color indexed="81"/>
            <rFont val="Tahoma"/>
            <family val="2"/>
          </rPr>
          <t>Becky Dzingeleski:</t>
        </r>
        <r>
          <rPr>
            <sz val="9"/>
            <color indexed="81"/>
            <rFont val="Tahoma"/>
            <family val="2"/>
          </rPr>
          <t xml:space="preserve">
Per FOD is a new Unit.  Contributions began in 2018</t>
        </r>
      </text>
    </comment>
    <comment ref="WTJ19" authorId="0" shapeId="0" xr:uid="{4AC0E389-DDF6-4D86-800D-B88C9A8B4B7A}">
      <text>
        <r>
          <rPr>
            <b/>
            <sz val="9"/>
            <color indexed="81"/>
            <rFont val="Tahoma"/>
            <family val="2"/>
          </rPr>
          <t>Becky Dzingeleski:</t>
        </r>
        <r>
          <rPr>
            <sz val="9"/>
            <color indexed="81"/>
            <rFont val="Tahoma"/>
            <family val="2"/>
          </rPr>
          <t xml:space="preserve">
Per FOD is a new Unit.  Contributions began in 2018</t>
        </r>
      </text>
    </comment>
    <comment ref="WTN19" authorId="0" shapeId="0" xr:uid="{547E397F-5656-4841-8012-CF9C774A66A1}">
      <text>
        <r>
          <rPr>
            <b/>
            <sz val="9"/>
            <color indexed="81"/>
            <rFont val="Tahoma"/>
            <family val="2"/>
          </rPr>
          <t>Becky Dzingeleski:</t>
        </r>
        <r>
          <rPr>
            <sz val="9"/>
            <color indexed="81"/>
            <rFont val="Tahoma"/>
            <family val="2"/>
          </rPr>
          <t xml:space="preserve">
Per FOD is a new Unit.  Contributions began in 2018</t>
        </r>
      </text>
    </comment>
    <comment ref="WTR19" authorId="0" shapeId="0" xr:uid="{438D2464-C351-4993-BEC9-0C52E1D3483E}">
      <text>
        <r>
          <rPr>
            <b/>
            <sz val="9"/>
            <color indexed="81"/>
            <rFont val="Tahoma"/>
            <family val="2"/>
          </rPr>
          <t>Becky Dzingeleski:</t>
        </r>
        <r>
          <rPr>
            <sz val="9"/>
            <color indexed="81"/>
            <rFont val="Tahoma"/>
            <family val="2"/>
          </rPr>
          <t xml:space="preserve">
Per FOD is a new Unit.  Contributions began in 2018</t>
        </r>
      </text>
    </comment>
    <comment ref="WTV19" authorId="0" shapeId="0" xr:uid="{5777A669-E8C5-4C17-8542-40F35A031CF3}">
      <text>
        <r>
          <rPr>
            <b/>
            <sz val="9"/>
            <color indexed="81"/>
            <rFont val="Tahoma"/>
            <family val="2"/>
          </rPr>
          <t>Becky Dzingeleski:</t>
        </r>
        <r>
          <rPr>
            <sz val="9"/>
            <color indexed="81"/>
            <rFont val="Tahoma"/>
            <family val="2"/>
          </rPr>
          <t xml:space="preserve">
Per FOD is a new Unit.  Contributions began in 2018</t>
        </r>
      </text>
    </comment>
    <comment ref="WTZ19" authorId="0" shapeId="0" xr:uid="{F22B78B9-173D-4DEE-A130-BB5EEE83B61B}">
      <text>
        <r>
          <rPr>
            <b/>
            <sz val="9"/>
            <color indexed="81"/>
            <rFont val="Tahoma"/>
            <family val="2"/>
          </rPr>
          <t>Becky Dzingeleski:</t>
        </r>
        <r>
          <rPr>
            <sz val="9"/>
            <color indexed="81"/>
            <rFont val="Tahoma"/>
            <family val="2"/>
          </rPr>
          <t xml:space="preserve">
Per FOD is a new Unit.  Contributions began in 2018</t>
        </r>
      </text>
    </comment>
    <comment ref="WUD19" authorId="0" shapeId="0" xr:uid="{044AD90D-270B-4733-8C05-B6D70DFC783A}">
      <text>
        <r>
          <rPr>
            <b/>
            <sz val="9"/>
            <color indexed="81"/>
            <rFont val="Tahoma"/>
            <family val="2"/>
          </rPr>
          <t>Becky Dzingeleski:</t>
        </r>
        <r>
          <rPr>
            <sz val="9"/>
            <color indexed="81"/>
            <rFont val="Tahoma"/>
            <family val="2"/>
          </rPr>
          <t xml:space="preserve">
Per FOD is a new Unit.  Contributions began in 2018</t>
        </r>
      </text>
    </comment>
    <comment ref="WUH19" authorId="0" shapeId="0" xr:uid="{6E0F923B-4FD5-4C14-B2B3-6BD3EE3996F4}">
      <text>
        <r>
          <rPr>
            <b/>
            <sz val="9"/>
            <color indexed="81"/>
            <rFont val="Tahoma"/>
            <family val="2"/>
          </rPr>
          <t>Becky Dzingeleski:</t>
        </r>
        <r>
          <rPr>
            <sz val="9"/>
            <color indexed="81"/>
            <rFont val="Tahoma"/>
            <family val="2"/>
          </rPr>
          <t xml:space="preserve">
Per FOD is a new Unit.  Contributions began in 2018</t>
        </r>
      </text>
    </comment>
    <comment ref="WUL19" authorId="0" shapeId="0" xr:uid="{5EA33757-5FE5-4381-9573-D29EB2FF41AB}">
      <text>
        <r>
          <rPr>
            <b/>
            <sz val="9"/>
            <color indexed="81"/>
            <rFont val="Tahoma"/>
            <family val="2"/>
          </rPr>
          <t>Becky Dzingeleski:</t>
        </r>
        <r>
          <rPr>
            <sz val="9"/>
            <color indexed="81"/>
            <rFont val="Tahoma"/>
            <family val="2"/>
          </rPr>
          <t xml:space="preserve">
Per FOD is a new Unit.  Contributions began in 2018</t>
        </r>
      </text>
    </comment>
    <comment ref="WUP19" authorId="0" shapeId="0" xr:uid="{0ADEE019-52D6-475C-9FC4-E3C3B579ECE7}">
      <text>
        <r>
          <rPr>
            <b/>
            <sz val="9"/>
            <color indexed="81"/>
            <rFont val="Tahoma"/>
            <family val="2"/>
          </rPr>
          <t>Becky Dzingeleski:</t>
        </r>
        <r>
          <rPr>
            <sz val="9"/>
            <color indexed="81"/>
            <rFont val="Tahoma"/>
            <family val="2"/>
          </rPr>
          <t xml:space="preserve">
Per FOD is a new Unit.  Contributions began in 2018</t>
        </r>
      </text>
    </comment>
    <comment ref="WUT19" authorId="0" shapeId="0" xr:uid="{5DE3E578-8584-430B-A488-A4DE9E288E71}">
      <text>
        <r>
          <rPr>
            <b/>
            <sz val="9"/>
            <color indexed="81"/>
            <rFont val="Tahoma"/>
            <family val="2"/>
          </rPr>
          <t>Becky Dzingeleski:</t>
        </r>
        <r>
          <rPr>
            <sz val="9"/>
            <color indexed="81"/>
            <rFont val="Tahoma"/>
            <family val="2"/>
          </rPr>
          <t xml:space="preserve">
Per FOD is a new Unit.  Contributions began in 2018</t>
        </r>
      </text>
    </comment>
    <comment ref="WUX19" authorId="0" shapeId="0" xr:uid="{550C2466-2CC9-4B3D-8E69-C8850203E420}">
      <text>
        <r>
          <rPr>
            <b/>
            <sz val="9"/>
            <color indexed="81"/>
            <rFont val="Tahoma"/>
            <family val="2"/>
          </rPr>
          <t>Becky Dzingeleski:</t>
        </r>
        <r>
          <rPr>
            <sz val="9"/>
            <color indexed="81"/>
            <rFont val="Tahoma"/>
            <family val="2"/>
          </rPr>
          <t xml:space="preserve">
Per FOD is a new Unit.  Contributions began in 2018</t>
        </r>
      </text>
    </comment>
    <comment ref="WVB19" authorId="0" shapeId="0" xr:uid="{7B877B04-CB1E-49C4-B3D9-910CAAD4B414}">
      <text>
        <r>
          <rPr>
            <b/>
            <sz val="9"/>
            <color indexed="81"/>
            <rFont val="Tahoma"/>
            <family val="2"/>
          </rPr>
          <t>Becky Dzingeleski:</t>
        </r>
        <r>
          <rPr>
            <sz val="9"/>
            <color indexed="81"/>
            <rFont val="Tahoma"/>
            <family val="2"/>
          </rPr>
          <t xml:space="preserve">
Per FOD is a new Unit.  Contributions began in 2018</t>
        </r>
      </text>
    </comment>
    <comment ref="WVF19" authorId="0" shapeId="0" xr:uid="{9291565F-014B-4E4A-B47C-6BA0CD86080D}">
      <text>
        <r>
          <rPr>
            <b/>
            <sz val="9"/>
            <color indexed="81"/>
            <rFont val="Tahoma"/>
            <family val="2"/>
          </rPr>
          <t>Becky Dzingeleski:</t>
        </r>
        <r>
          <rPr>
            <sz val="9"/>
            <color indexed="81"/>
            <rFont val="Tahoma"/>
            <family val="2"/>
          </rPr>
          <t xml:space="preserve">
Per FOD is a new Unit.  Contributions began in 2018</t>
        </r>
      </text>
    </comment>
    <comment ref="WVJ19" authorId="0" shapeId="0" xr:uid="{1508503C-5F34-4BC9-9A2E-F0E8068FBB9B}">
      <text>
        <r>
          <rPr>
            <b/>
            <sz val="9"/>
            <color indexed="81"/>
            <rFont val="Tahoma"/>
            <family val="2"/>
          </rPr>
          <t>Becky Dzingeleski:</t>
        </r>
        <r>
          <rPr>
            <sz val="9"/>
            <color indexed="81"/>
            <rFont val="Tahoma"/>
            <family val="2"/>
          </rPr>
          <t xml:space="preserve">
Per FOD is a new Unit.  Contributions began in 2018</t>
        </r>
      </text>
    </comment>
    <comment ref="WVN19" authorId="0" shapeId="0" xr:uid="{EAD7AF75-9BC4-4EE5-BF5D-0E08A5480726}">
      <text>
        <r>
          <rPr>
            <b/>
            <sz val="9"/>
            <color indexed="81"/>
            <rFont val="Tahoma"/>
            <family val="2"/>
          </rPr>
          <t>Becky Dzingeleski:</t>
        </r>
        <r>
          <rPr>
            <sz val="9"/>
            <color indexed="81"/>
            <rFont val="Tahoma"/>
            <family val="2"/>
          </rPr>
          <t xml:space="preserve">
Per FOD is a new Unit.  Contributions began in 2018</t>
        </r>
      </text>
    </comment>
    <comment ref="WVR19" authorId="0" shapeId="0" xr:uid="{4EC4FCDD-390B-4B6A-AF7C-FF2586559E70}">
      <text>
        <r>
          <rPr>
            <b/>
            <sz val="9"/>
            <color indexed="81"/>
            <rFont val="Tahoma"/>
            <family val="2"/>
          </rPr>
          <t>Becky Dzingeleski:</t>
        </r>
        <r>
          <rPr>
            <sz val="9"/>
            <color indexed="81"/>
            <rFont val="Tahoma"/>
            <family val="2"/>
          </rPr>
          <t xml:space="preserve">
Per FOD is a new Unit.  Contributions began in 2018</t>
        </r>
      </text>
    </comment>
    <comment ref="WVV19" authorId="0" shapeId="0" xr:uid="{ECDDEF7C-E5D5-4AB2-BDDB-01646D7FFDEA}">
      <text>
        <r>
          <rPr>
            <b/>
            <sz val="9"/>
            <color indexed="81"/>
            <rFont val="Tahoma"/>
            <family val="2"/>
          </rPr>
          <t>Becky Dzingeleski:</t>
        </r>
        <r>
          <rPr>
            <sz val="9"/>
            <color indexed="81"/>
            <rFont val="Tahoma"/>
            <family val="2"/>
          </rPr>
          <t xml:space="preserve">
Per FOD is a new Unit.  Contributions began in 2018</t>
        </r>
      </text>
    </comment>
    <comment ref="WVZ19" authorId="0" shapeId="0" xr:uid="{73CAE5DD-1FF5-4C3B-81EF-06AE562B4935}">
      <text>
        <r>
          <rPr>
            <b/>
            <sz val="9"/>
            <color indexed="81"/>
            <rFont val="Tahoma"/>
            <family val="2"/>
          </rPr>
          <t>Becky Dzingeleski:</t>
        </r>
        <r>
          <rPr>
            <sz val="9"/>
            <color indexed="81"/>
            <rFont val="Tahoma"/>
            <family val="2"/>
          </rPr>
          <t xml:space="preserve">
Per FOD is a new Unit.  Contributions began in 2018</t>
        </r>
      </text>
    </comment>
    <comment ref="WWD19" authorId="0" shapeId="0" xr:uid="{B688FE6E-2F09-4F98-BEA9-7F6EACC7D985}">
      <text>
        <r>
          <rPr>
            <b/>
            <sz val="9"/>
            <color indexed="81"/>
            <rFont val="Tahoma"/>
            <family val="2"/>
          </rPr>
          <t>Becky Dzingeleski:</t>
        </r>
        <r>
          <rPr>
            <sz val="9"/>
            <color indexed="81"/>
            <rFont val="Tahoma"/>
            <family val="2"/>
          </rPr>
          <t xml:space="preserve">
Per FOD is a new Unit.  Contributions began in 2018</t>
        </r>
      </text>
    </comment>
    <comment ref="WWH19" authorId="0" shapeId="0" xr:uid="{70557A12-42CB-4EEA-8A1A-000E777A54AE}">
      <text>
        <r>
          <rPr>
            <b/>
            <sz val="9"/>
            <color indexed="81"/>
            <rFont val="Tahoma"/>
            <family val="2"/>
          </rPr>
          <t>Becky Dzingeleski:</t>
        </r>
        <r>
          <rPr>
            <sz val="9"/>
            <color indexed="81"/>
            <rFont val="Tahoma"/>
            <family val="2"/>
          </rPr>
          <t xml:space="preserve">
Per FOD is a new Unit.  Contributions began in 2018</t>
        </r>
      </text>
    </comment>
    <comment ref="WWL19" authorId="0" shapeId="0" xr:uid="{BF2339F5-3C74-4ABF-B5B5-7D39DD8066BF}">
      <text>
        <r>
          <rPr>
            <b/>
            <sz val="9"/>
            <color indexed="81"/>
            <rFont val="Tahoma"/>
            <family val="2"/>
          </rPr>
          <t>Becky Dzingeleski:</t>
        </r>
        <r>
          <rPr>
            <sz val="9"/>
            <color indexed="81"/>
            <rFont val="Tahoma"/>
            <family val="2"/>
          </rPr>
          <t xml:space="preserve">
Per FOD is a new Unit.  Contributions began in 2018</t>
        </r>
      </text>
    </comment>
    <comment ref="WWP19" authorId="0" shapeId="0" xr:uid="{CB8BC800-9EB0-44C6-9353-DB39E82BA13C}">
      <text>
        <r>
          <rPr>
            <b/>
            <sz val="9"/>
            <color indexed="81"/>
            <rFont val="Tahoma"/>
            <family val="2"/>
          </rPr>
          <t>Becky Dzingeleski:</t>
        </r>
        <r>
          <rPr>
            <sz val="9"/>
            <color indexed="81"/>
            <rFont val="Tahoma"/>
            <family val="2"/>
          </rPr>
          <t xml:space="preserve">
Per FOD is a new Unit.  Contributions began in 2018</t>
        </r>
      </text>
    </comment>
    <comment ref="WWT19" authorId="0" shapeId="0" xr:uid="{FFF2624E-79B1-4828-B3AF-3C086DE82C04}">
      <text>
        <r>
          <rPr>
            <b/>
            <sz val="9"/>
            <color indexed="81"/>
            <rFont val="Tahoma"/>
            <family val="2"/>
          </rPr>
          <t>Becky Dzingeleski:</t>
        </r>
        <r>
          <rPr>
            <sz val="9"/>
            <color indexed="81"/>
            <rFont val="Tahoma"/>
            <family val="2"/>
          </rPr>
          <t xml:space="preserve">
Per FOD is a new Unit.  Contributions began in 2018</t>
        </r>
      </text>
    </comment>
    <comment ref="WWX19" authorId="0" shapeId="0" xr:uid="{AABC0876-1A1E-4845-A685-76F63D75F995}">
      <text>
        <r>
          <rPr>
            <b/>
            <sz val="9"/>
            <color indexed="81"/>
            <rFont val="Tahoma"/>
            <family val="2"/>
          </rPr>
          <t>Becky Dzingeleski:</t>
        </r>
        <r>
          <rPr>
            <sz val="9"/>
            <color indexed="81"/>
            <rFont val="Tahoma"/>
            <family val="2"/>
          </rPr>
          <t xml:space="preserve">
Per FOD is a new Unit.  Contributions began in 2018</t>
        </r>
      </text>
    </comment>
    <comment ref="WXB19" authorId="0" shapeId="0" xr:uid="{7A6399C1-F07D-4B52-B86F-2299676E73E6}">
      <text>
        <r>
          <rPr>
            <b/>
            <sz val="9"/>
            <color indexed="81"/>
            <rFont val="Tahoma"/>
            <family val="2"/>
          </rPr>
          <t>Becky Dzingeleski:</t>
        </r>
        <r>
          <rPr>
            <sz val="9"/>
            <color indexed="81"/>
            <rFont val="Tahoma"/>
            <family val="2"/>
          </rPr>
          <t xml:space="preserve">
Per FOD is a new Unit.  Contributions began in 2018</t>
        </r>
      </text>
    </comment>
    <comment ref="WXF19" authorId="0" shapeId="0" xr:uid="{C5C96042-6894-44F6-B113-505A8BA7DF2B}">
      <text>
        <r>
          <rPr>
            <b/>
            <sz val="9"/>
            <color indexed="81"/>
            <rFont val="Tahoma"/>
            <family val="2"/>
          </rPr>
          <t>Becky Dzingeleski:</t>
        </r>
        <r>
          <rPr>
            <sz val="9"/>
            <color indexed="81"/>
            <rFont val="Tahoma"/>
            <family val="2"/>
          </rPr>
          <t xml:space="preserve">
Per FOD is a new Unit.  Contributions began in 2018</t>
        </r>
      </text>
    </comment>
    <comment ref="WXJ19" authorId="0" shapeId="0" xr:uid="{4DFCBE51-71B4-4278-B673-3F565A17E9EB}">
      <text>
        <r>
          <rPr>
            <b/>
            <sz val="9"/>
            <color indexed="81"/>
            <rFont val="Tahoma"/>
            <family val="2"/>
          </rPr>
          <t>Becky Dzingeleski:</t>
        </r>
        <r>
          <rPr>
            <sz val="9"/>
            <color indexed="81"/>
            <rFont val="Tahoma"/>
            <family val="2"/>
          </rPr>
          <t xml:space="preserve">
Per FOD is a new Unit.  Contributions began in 2018</t>
        </r>
      </text>
    </comment>
    <comment ref="WXN19" authorId="0" shapeId="0" xr:uid="{044559DF-4EA9-48D4-9CEC-6937B383A64D}">
      <text>
        <r>
          <rPr>
            <b/>
            <sz val="9"/>
            <color indexed="81"/>
            <rFont val="Tahoma"/>
            <family val="2"/>
          </rPr>
          <t>Becky Dzingeleski:</t>
        </r>
        <r>
          <rPr>
            <sz val="9"/>
            <color indexed="81"/>
            <rFont val="Tahoma"/>
            <family val="2"/>
          </rPr>
          <t xml:space="preserve">
Per FOD is a new Unit.  Contributions began in 2018</t>
        </r>
      </text>
    </comment>
    <comment ref="WXR19" authorId="0" shapeId="0" xr:uid="{F5796C5A-74AF-4363-BC60-EE2650C346BE}">
      <text>
        <r>
          <rPr>
            <b/>
            <sz val="9"/>
            <color indexed="81"/>
            <rFont val="Tahoma"/>
            <family val="2"/>
          </rPr>
          <t>Becky Dzingeleski:</t>
        </r>
        <r>
          <rPr>
            <sz val="9"/>
            <color indexed="81"/>
            <rFont val="Tahoma"/>
            <family val="2"/>
          </rPr>
          <t xml:space="preserve">
Per FOD is a new Unit.  Contributions began in 2018</t>
        </r>
      </text>
    </comment>
    <comment ref="WXV19" authorId="0" shapeId="0" xr:uid="{16CCBC5B-64CA-4B49-9B59-55817992280A}">
      <text>
        <r>
          <rPr>
            <b/>
            <sz val="9"/>
            <color indexed="81"/>
            <rFont val="Tahoma"/>
            <family val="2"/>
          </rPr>
          <t>Becky Dzingeleski:</t>
        </r>
        <r>
          <rPr>
            <sz val="9"/>
            <color indexed="81"/>
            <rFont val="Tahoma"/>
            <family val="2"/>
          </rPr>
          <t xml:space="preserve">
Per FOD is a new Unit.  Contributions began in 2018</t>
        </r>
      </text>
    </comment>
    <comment ref="WXZ19" authorId="0" shapeId="0" xr:uid="{F70D8AEC-F1C8-402E-9EA2-BD3A19B008EE}">
      <text>
        <r>
          <rPr>
            <b/>
            <sz val="9"/>
            <color indexed="81"/>
            <rFont val="Tahoma"/>
            <family val="2"/>
          </rPr>
          <t>Becky Dzingeleski:</t>
        </r>
        <r>
          <rPr>
            <sz val="9"/>
            <color indexed="81"/>
            <rFont val="Tahoma"/>
            <family val="2"/>
          </rPr>
          <t xml:space="preserve">
Per FOD is a new Unit.  Contributions began in 2018</t>
        </r>
      </text>
    </comment>
    <comment ref="WYD19" authorId="0" shapeId="0" xr:uid="{0E7D4FAB-6320-4D7D-B76E-1E7326BF2588}">
      <text>
        <r>
          <rPr>
            <b/>
            <sz val="9"/>
            <color indexed="81"/>
            <rFont val="Tahoma"/>
            <family val="2"/>
          </rPr>
          <t>Becky Dzingeleski:</t>
        </r>
        <r>
          <rPr>
            <sz val="9"/>
            <color indexed="81"/>
            <rFont val="Tahoma"/>
            <family val="2"/>
          </rPr>
          <t xml:space="preserve">
Per FOD is a new Unit.  Contributions began in 2018</t>
        </r>
      </text>
    </comment>
    <comment ref="WYH19" authorId="0" shapeId="0" xr:uid="{FACD69BD-D49F-4C85-94B6-A4B654D67800}">
      <text>
        <r>
          <rPr>
            <b/>
            <sz val="9"/>
            <color indexed="81"/>
            <rFont val="Tahoma"/>
            <family val="2"/>
          </rPr>
          <t>Becky Dzingeleski:</t>
        </r>
        <r>
          <rPr>
            <sz val="9"/>
            <color indexed="81"/>
            <rFont val="Tahoma"/>
            <family val="2"/>
          </rPr>
          <t xml:space="preserve">
Per FOD is a new Unit.  Contributions began in 2018</t>
        </r>
      </text>
    </comment>
    <comment ref="WYL19" authorId="0" shapeId="0" xr:uid="{ABC47B98-FB4E-4D96-9119-2CF9361C45EC}">
      <text>
        <r>
          <rPr>
            <b/>
            <sz val="9"/>
            <color indexed="81"/>
            <rFont val="Tahoma"/>
            <family val="2"/>
          </rPr>
          <t>Becky Dzingeleski:</t>
        </r>
        <r>
          <rPr>
            <sz val="9"/>
            <color indexed="81"/>
            <rFont val="Tahoma"/>
            <family val="2"/>
          </rPr>
          <t xml:space="preserve">
Per FOD is a new Unit.  Contributions began in 2018</t>
        </r>
      </text>
    </comment>
    <comment ref="WYP19" authorId="0" shapeId="0" xr:uid="{9E309D1C-2A1E-4E3A-92F2-DC6F78AD1421}">
      <text>
        <r>
          <rPr>
            <b/>
            <sz val="9"/>
            <color indexed="81"/>
            <rFont val="Tahoma"/>
            <family val="2"/>
          </rPr>
          <t>Becky Dzingeleski:</t>
        </r>
        <r>
          <rPr>
            <sz val="9"/>
            <color indexed="81"/>
            <rFont val="Tahoma"/>
            <family val="2"/>
          </rPr>
          <t xml:space="preserve">
Per FOD is a new Unit.  Contributions began in 2018</t>
        </r>
      </text>
    </comment>
    <comment ref="WYT19" authorId="0" shapeId="0" xr:uid="{E33D1287-FA2A-4C58-884C-FE0232A3FA07}">
      <text>
        <r>
          <rPr>
            <b/>
            <sz val="9"/>
            <color indexed="81"/>
            <rFont val="Tahoma"/>
            <family val="2"/>
          </rPr>
          <t>Becky Dzingeleski:</t>
        </r>
        <r>
          <rPr>
            <sz val="9"/>
            <color indexed="81"/>
            <rFont val="Tahoma"/>
            <family val="2"/>
          </rPr>
          <t xml:space="preserve">
Per FOD is a new Unit.  Contributions began in 2018</t>
        </r>
      </text>
    </comment>
    <comment ref="WYX19" authorId="0" shapeId="0" xr:uid="{B800BA98-9359-424D-A24F-1E5A9DD71F07}">
      <text>
        <r>
          <rPr>
            <b/>
            <sz val="9"/>
            <color indexed="81"/>
            <rFont val="Tahoma"/>
            <family val="2"/>
          </rPr>
          <t>Becky Dzingeleski:</t>
        </r>
        <r>
          <rPr>
            <sz val="9"/>
            <color indexed="81"/>
            <rFont val="Tahoma"/>
            <family val="2"/>
          </rPr>
          <t xml:space="preserve">
Per FOD is a new Unit.  Contributions began in 2018</t>
        </r>
      </text>
    </comment>
    <comment ref="WZB19" authorId="0" shapeId="0" xr:uid="{FC4F501A-A945-4DBD-AC88-D2D42D5EF31A}">
      <text>
        <r>
          <rPr>
            <b/>
            <sz val="9"/>
            <color indexed="81"/>
            <rFont val="Tahoma"/>
            <family val="2"/>
          </rPr>
          <t>Becky Dzingeleski:</t>
        </r>
        <r>
          <rPr>
            <sz val="9"/>
            <color indexed="81"/>
            <rFont val="Tahoma"/>
            <family val="2"/>
          </rPr>
          <t xml:space="preserve">
Per FOD is a new Unit.  Contributions began in 2018</t>
        </r>
      </text>
    </comment>
    <comment ref="WZF19" authorId="0" shapeId="0" xr:uid="{86FE693D-A259-4AF0-BC1D-3C3ADD338419}">
      <text>
        <r>
          <rPr>
            <b/>
            <sz val="9"/>
            <color indexed="81"/>
            <rFont val="Tahoma"/>
            <family val="2"/>
          </rPr>
          <t>Becky Dzingeleski:</t>
        </r>
        <r>
          <rPr>
            <sz val="9"/>
            <color indexed="81"/>
            <rFont val="Tahoma"/>
            <family val="2"/>
          </rPr>
          <t xml:space="preserve">
Per FOD is a new Unit.  Contributions began in 2018</t>
        </r>
      </text>
    </comment>
    <comment ref="WZJ19" authorId="0" shapeId="0" xr:uid="{4B435A2C-E1D5-4F5C-A38E-62F3405BF877}">
      <text>
        <r>
          <rPr>
            <b/>
            <sz val="9"/>
            <color indexed="81"/>
            <rFont val="Tahoma"/>
            <family val="2"/>
          </rPr>
          <t>Becky Dzingeleski:</t>
        </r>
        <r>
          <rPr>
            <sz val="9"/>
            <color indexed="81"/>
            <rFont val="Tahoma"/>
            <family val="2"/>
          </rPr>
          <t xml:space="preserve">
Per FOD is a new Unit.  Contributions began in 2018</t>
        </r>
      </text>
    </comment>
    <comment ref="WZN19" authorId="0" shapeId="0" xr:uid="{6BC7DCEB-B8FB-4EFC-9866-30BE386140E3}">
      <text>
        <r>
          <rPr>
            <b/>
            <sz val="9"/>
            <color indexed="81"/>
            <rFont val="Tahoma"/>
            <family val="2"/>
          </rPr>
          <t>Becky Dzingeleski:</t>
        </r>
        <r>
          <rPr>
            <sz val="9"/>
            <color indexed="81"/>
            <rFont val="Tahoma"/>
            <family val="2"/>
          </rPr>
          <t xml:space="preserve">
Per FOD is a new Unit.  Contributions began in 2018</t>
        </r>
      </text>
    </comment>
    <comment ref="WZR19" authorId="0" shapeId="0" xr:uid="{5A2A77AC-AEC8-45C1-AEC9-F7AD79714AC4}">
      <text>
        <r>
          <rPr>
            <b/>
            <sz val="9"/>
            <color indexed="81"/>
            <rFont val="Tahoma"/>
            <family val="2"/>
          </rPr>
          <t>Becky Dzingeleski:</t>
        </r>
        <r>
          <rPr>
            <sz val="9"/>
            <color indexed="81"/>
            <rFont val="Tahoma"/>
            <family val="2"/>
          </rPr>
          <t xml:space="preserve">
Per FOD is a new Unit.  Contributions began in 2018</t>
        </r>
      </text>
    </comment>
    <comment ref="WZV19" authorId="0" shapeId="0" xr:uid="{7FFD5E83-B430-4244-8C0F-4F991EFB3B17}">
      <text>
        <r>
          <rPr>
            <b/>
            <sz val="9"/>
            <color indexed="81"/>
            <rFont val="Tahoma"/>
            <family val="2"/>
          </rPr>
          <t>Becky Dzingeleski:</t>
        </r>
        <r>
          <rPr>
            <sz val="9"/>
            <color indexed="81"/>
            <rFont val="Tahoma"/>
            <family val="2"/>
          </rPr>
          <t xml:space="preserve">
Per FOD is a new Unit.  Contributions began in 2018</t>
        </r>
      </text>
    </comment>
    <comment ref="WZZ19" authorId="0" shapeId="0" xr:uid="{1820DB57-F9F5-4EAC-AF26-0A04DF3CBBA8}">
      <text>
        <r>
          <rPr>
            <b/>
            <sz val="9"/>
            <color indexed="81"/>
            <rFont val="Tahoma"/>
            <family val="2"/>
          </rPr>
          <t>Becky Dzingeleski:</t>
        </r>
        <r>
          <rPr>
            <sz val="9"/>
            <color indexed="81"/>
            <rFont val="Tahoma"/>
            <family val="2"/>
          </rPr>
          <t xml:space="preserve">
Per FOD is a new Unit.  Contributions began in 2018</t>
        </r>
      </text>
    </comment>
    <comment ref="XAD19" authorId="0" shapeId="0" xr:uid="{1654AB03-0821-4979-8D9E-6ABF1B8F6482}">
      <text>
        <r>
          <rPr>
            <b/>
            <sz val="9"/>
            <color indexed="81"/>
            <rFont val="Tahoma"/>
            <family val="2"/>
          </rPr>
          <t>Becky Dzingeleski:</t>
        </r>
        <r>
          <rPr>
            <sz val="9"/>
            <color indexed="81"/>
            <rFont val="Tahoma"/>
            <family val="2"/>
          </rPr>
          <t xml:space="preserve">
Per FOD is a new Unit.  Contributions began in 2018</t>
        </r>
      </text>
    </comment>
    <comment ref="XAH19" authorId="0" shapeId="0" xr:uid="{14778802-23A7-42FB-A636-E8356EB505FD}">
      <text>
        <r>
          <rPr>
            <b/>
            <sz val="9"/>
            <color indexed="81"/>
            <rFont val="Tahoma"/>
            <family val="2"/>
          </rPr>
          <t>Becky Dzingeleski:</t>
        </r>
        <r>
          <rPr>
            <sz val="9"/>
            <color indexed="81"/>
            <rFont val="Tahoma"/>
            <family val="2"/>
          </rPr>
          <t xml:space="preserve">
Per FOD is a new Unit.  Contributions began in 2018</t>
        </r>
      </text>
    </comment>
    <comment ref="XAL19" authorId="0" shapeId="0" xr:uid="{57EEC77E-768A-4C1A-B2F2-5DD0CE7A0348}">
      <text>
        <r>
          <rPr>
            <b/>
            <sz val="9"/>
            <color indexed="81"/>
            <rFont val="Tahoma"/>
            <family val="2"/>
          </rPr>
          <t>Becky Dzingeleski:</t>
        </r>
        <r>
          <rPr>
            <sz val="9"/>
            <color indexed="81"/>
            <rFont val="Tahoma"/>
            <family val="2"/>
          </rPr>
          <t xml:space="preserve">
Per FOD is a new Unit.  Contributions began in 2018</t>
        </r>
      </text>
    </comment>
    <comment ref="XAP19" authorId="0" shapeId="0" xr:uid="{768443BA-4027-4DB8-BBD4-36BA4DEDF2C3}">
      <text>
        <r>
          <rPr>
            <b/>
            <sz val="9"/>
            <color indexed="81"/>
            <rFont val="Tahoma"/>
            <family val="2"/>
          </rPr>
          <t>Becky Dzingeleski:</t>
        </r>
        <r>
          <rPr>
            <sz val="9"/>
            <color indexed="81"/>
            <rFont val="Tahoma"/>
            <family val="2"/>
          </rPr>
          <t xml:space="preserve">
Per FOD is a new Unit.  Contributions began in 2018</t>
        </r>
      </text>
    </comment>
    <comment ref="XAT19" authorId="0" shapeId="0" xr:uid="{61524142-F657-42C3-A4BB-7FD278F98D6D}">
      <text>
        <r>
          <rPr>
            <b/>
            <sz val="9"/>
            <color indexed="81"/>
            <rFont val="Tahoma"/>
            <family val="2"/>
          </rPr>
          <t>Becky Dzingeleski:</t>
        </r>
        <r>
          <rPr>
            <sz val="9"/>
            <color indexed="81"/>
            <rFont val="Tahoma"/>
            <family val="2"/>
          </rPr>
          <t xml:space="preserve">
Per FOD is a new Unit.  Contributions began in 2018</t>
        </r>
      </text>
    </comment>
    <comment ref="XAX19" authorId="0" shapeId="0" xr:uid="{2F79A237-34E3-4AAB-8151-54BE6197359A}">
      <text>
        <r>
          <rPr>
            <b/>
            <sz val="9"/>
            <color indexed="81"/>
            <rFont val="Tahoma"/>
            <family val="2"/>
          </rPr>
          <t>Becky Dzingeleski:</t>
        </r>
        <r>
          <rPr>
            <sz val="9"/>
            <color indexed="81"/>
            <rFont val="Tahoma"/>
            <family val="2"/>
          </rPr>
          <t xml:space="preserve">
Per FOD is a new Unit.  Contributions began in 2018</t>
        </r>
      </text>
    </comment>
    <comment ref="XBB19" authorId="0" shapeId="0" xr:uid="{A6434156-5E2E-4CF7-97C7-66F0B09DAB3E}">
      <text>
        <r>
          <rPr>
            <b/>
            <sz val="9"/>
            <color indexed="81"/>
            <rFont val="Tahoma"/>
            <family val="2"/>
          </rPr>
          <t>Becky Dzingeleski:</t>
        </r>
        <r>
          <rPr>
            <sz val="9"/>
            <color indexed="81"/>
            <rFont val="Tahoma"/>
            <family val="2"/>
          </rPr>
          <t xml:space="preserve">
Per FOD is a new Unit.  Contributions began in 2018</t>
        </r>
      </text>
    </comment>
    <comment ref="XBF19" authorId="0" shapeId="0" xr:uid="{AF3C6CC4-A0DA-42C6-857F-697B014F68DF}">
      <text>
        <r>
          <rPr>
            <b/>
            <sz val="9"/>
            <color indexed="81"/>
            <rFont val="Tahoma"/>
            <family val="2"/>
          </rPr>
          <t>Becky Dzingeleski:</t>
        </r>
        <r>
          <rPr>
            <sz val="9"/>
            <color indexed="81"/>
            <rFont val="Tahoma"/>
            <family val="2"/>
          </rPr>
          <t xml:space="preserve">
Per FOD is a new Unit.  Contributions began in 2018</t>
        </r>
      </text>
    </comment>
    <comment ref="XBJ19" authorId="0" shapeId="0" xr:uid="{E9B33A58-7186-4CA8-BDF5-046BF9198EEA}">
      <text>
        <r>
          <rPr>
            <b/>
            <sz val="9"/>
            <color indexed="81"/>
            <rFont val="Tahoma"/>
            <family val="2"/>
          </rPr>
          <t>Becky Dzingeleski:</t>
        </r>
        <r>
          <rPr>
            <sz val="9"/>
            <color indexed="81"/>
            <rFont val="Tahoma"/>
            <family val="2"/>
          </rPr>
          <t xml:space="preserve">
Per FOD is a new Unit.  Contributions began in 2018</t>
        </r>
      </text>
    </comment>
    <comment ref="XBN19" authorId="0" shapeId="0" xr:uid="{C550B8C6-FBD6-479F-BDA7-136D87BF47C9}">
      <text>
        <r>
          <rPr>
            <b/>
            <sz val="9"/>
            <color indexed="81"/>
            <rFont val="Tahoma"/>
            <family val="2"/>
          </rPr>
          <t>Becky Dzingeleski:</t>
        </r>
        <r>
          <rPr>
            <sz val="9"/>
            <color indexed="81"/>
            <rFont val="Tahoma"/>
            <family val="2"/>
          </rPr>
          <t xml:space="preserve">
Per FOD is a new Unit.  Contributions began in 2018</t>
        </r>
      </text>
    </comment>
    <comment ref="XBR19" authorId="0" shapeId="0" xr:uid="{15682B0D-B8AB-4419-BC5C-B5B476E8D665}">
      <text>
        <r>
          <rPr>
            <b/>
            <sz val="9"/>
            <color indexed="81"/>
            <rFont val="Tahoma"/>
            <family val="2"/>
          </rPr>
          <t>Becky Dzingeleski:</t>
        </r>
        <r>
          <rPr>
            <sz val="9"/>
            <color indexed="81"/>
            <rFont val="Tahoma"/>
            <family val="2"/>
          </rPr>
          <t xml:space="preserve">
Per FOD is a new Unit.  Contributions began in 2018</t>
        </r>
      </text>
    </comment>
    <comment ref="XBV19" authorId="0" shapeId="0" xr:uid="{C06F6479-F2DD-443B-B7DF-68A8542F9EF6}">
      <text>
        <r>
          <rPr>
            <b/>
            <sz val="9"/>
            <color indexed="81"/>
            <rFont val="Tahoma"/>
            <family val="2"/>
          </rPr>
          <t>Becky Dzingeleski:</t>
        </r>
        <r>
          <rPr>
            <sz val="9"/>
            <color indexed="81"/>
            <rFont val="Tahoma"/>
            <family val="2"/>
          </rPr>
          <t xml:space="preserve">
Per FOD is a new Unit.  Contributions began in 2018</t>
        </r>
      </text>
    </comment>
    <comment ref="XBZ19" authorId="0" shapeId="0" xr:uid="{2D0900F5-958C-49F0-A071-5563EC40F352}">
      <text>
        <r>
          <rPr>
            <b/>
            <sz val="9"/>
            <color indexed="81"/>
            <rFont val="Tahoma"/>
            <family val="2"/>
          </rPr>
          <t>Becky Dzingeleski:</t>
        </r>
        <r>
          <rPr>
            <sz val="9"/>
            <color indexed="81"/>
            <rFont val="Tahoma"/>
            <family val="2"/>
          </rPr>
          <t xml:space="preserve">
Per FOD is a new Unit.  Contributions began in 2018</t>
        </r>
      </text>
    </comment>
    <comment ref="XCD19" authorId="0" shapeId="0" xr:uid="{7E949A52-8B9C-4AE9-B776-3A9CE64AFF56}">
      <text>
        <r>
          <rPr>
            <b/>
            <sz val="9"/>
            <color indexed="81"/>
            <rFont val="Tahoma"/>
            <family val="2"/>
          </rPr>
          <t>Becky Dzingeleski:</t>
        </r>
        <r>
          <rPr>
            <sz val="9"/>
            <color indexed="81"/>
            <rFont val="Tahoma"/>
            <family val="2"/>
          </rPr>
          <t xml:space="preserve">
Per FOD is a new Unit.  Contributions began in 2018</t>
        </r>
      </text>
    </comment>
    <comment ref="XCH19" authorId="0" shapeId="0" xr:uid="{13204576-6D01-4C09-87B8-FDF207C2D5E0}">
      <text>
        <r>
          <rPr>
            <b/>
            <sz val="9"/>
            <color indexed="81"/>
            <rFont val="Tahoma"/>
            <family val="2"/>
          </rPr>
          <t>Becky Dzingeleski:</t>
        </r>
        <r>
          <rPr>
            <sz val="9"/>
            <color indexed="81"/>
            <rFont val="Tahoma"/>
            <family val="2"/>
          </rPr>
          <t xml:space="preserve">
Per FOD is a new Unit.  Contributions began in 2018</t>
        </r>
      </text>
    </comment>
    <comment ref="XCL19" authorId="0" shapeId="0" xr:uid="{B09DA516-8CA1-446F-BA23-6FF47069B5C7}">
      <text>
        <r>
          <rPr>
            <b/>
            <sz val="9"/>
            <color indexed="81"/>
            <rFont val="Tahoma"/>
            <family val="2"/>
          </rPr>
          <t>Becky Dzingeleski:</t>
        </r>
        <r>
          <rPr>
            <sz val="9"/>
            <color indexed="81"/>
            <rFont val="Tahoma"/>
            <family val="2"/>
          </rPr>
          <t xml:space="preserve">
Per FOD is a new Unit.  Contributions began in 2018</t>
        </r>
      </text>
    </comment>
    <comment ref="XCP19" authorId="0" shapeId="0" xr:uid="{2E8FFAF3-0089-473C-8314-32568F6657D5}">
      <text>
        <r>
          <rPr>
            <b/>
            <sz val="9"/>
            <color indexed="81"/>
            <rFont val="Tahoma"/>
            <family val="2"/>
          </rPr>
          <t>Becky Dzingeleski:</t>
        </r>
        <r>
          <rPr>
            <sz val="9"/>
            <color indexed="81"/>
            <rFont val="Tahoma"/>
            <family val="2"/>
          </rPr>
          <t xml:space="preserve">
Per FOD is a new Unit.  Contributions began in 2018</t>
        </r>
      </text>
    </comment>
    <comment ref="XCT19" authorId="0" shapeId="0" xr:uid="{1322C5CA-0B55-41A6-B2CD-1594A7713BF3}">
      <text>
        <r>
          <rPr>
            <b/>
            <sz val="9"/>
            <color indexed="81"/>
            <rFont val="Tahoma"/>
            <family val="2"/>
          </rPr>
          <t>Becky Dzingeleski:</t>
        </r>
        <r>
          <rPr>
            <sz val="9"/>
            <color indexed="81"/>
            <rFont val="Tahoma"/>
            <family val="2"/>
          </rPr>
          <t xml:space="preserve">
Per FOD is a new Unit.  Contributions began in 2018</t>
        </r>
      </text>
    </comment>
    <comment ref="XCX19" authorId="0" shapeId="0" xr:uid="{E2ACF60A-D7F7-4C59-ACC6-381ADB478096}">
      <text>
        <r>
          <rPr>
            <b/>
            <sz val="9"/>
            <color indexed="81"/>
            <rFont val="Tahoma"/>
            <family val="2"/>
          </rPr>
          <t>Becky Dzingeleski:</t>
        </r>
        <r>
          <rPr>
            <sz val="9"/>
            <color indexed="81"/>
            <rFont val="Tahoma"/>
            <family val="2"/>
          </rPr>
          <t xml:space="preserve">
Per FOD is a new Unit.  Contributions began in 2018</t>
        </r>
      </text>
    </comment>
    <comment ref="XDB19" authorId="0" shapeId="0" xr:uid="{D8781666-9F5B-40B1-9EBA-411ECB074146}">
      <text>
        <r>
          <rPr>
            <b/>
            <sz val="9"/>
            <color indexed="81"/>
            <rFont val="Tahoma"/>
            <family val="2"/>
          </rPr>
          <t>Becky Dzingeleski:</t>
        </r>
        <r>
          <rPr>
            <sz val="9"/>
            <color indexed="81"/>
            <rFont val="Tahoma"/>
            <family val="2"/>
          </rPr>
          <t xml:space="preserve">
Per FOD is a new Unit.  Contributions began in 2018</t>
        </r>
      </text>
    </comment>
    <comment ref="XDF19" authorId="0" shapeId="0" xr:uid="{29AD1637-7E72-4E04-AFE6-77B394B678A9}">
      <text>
        <r>
          <rPr>
            <b/>
            <sz val="9"/>
            <color indexed="81"/>
            <rFont val="Tahoma"/>
            <family val="2"/>
          </rPr>
          <t>Becky Dzingeleski:</t>
        </r>
        <r>
          <rPr>
            <sz val="9"/>
            <color indexed="81"/>
            <rFont val="Tahoma"/>
            <family val="2"/>
          </rPr>
          <t xml:space="preserve">
Per FOD is a new Unit.  Contributions began in 2018</t>
        </r>
      </text>
    </comment>
    <comment ref="XDJ19" authorId="0" shapeId="0" xr:uid="{81B58012-70BC-4EE1-802F-1B9764D00220}">
      <text>
        <r>
          <rPr>
            <b/>
            <sz val="9"/>
            <color indexed="81"/>
            <rFont val="Tahoma"/>
            <family val="2"/>
          </rPr>
          <t>Becky Dzingeleski:</t>
        </r>
        <r>
          <rPr>
            <sz val="9"/>
            <color indexed="81"/>
            <rFont val="Tahoma"/>
            <family val="2"/>
          </rPr>
          <t xml:space="preserve">
Per FOD is a new Unit.  Contributions began in 2018</t>
        </r>
      </text>
    </comment>
    <comment ref="XDN19" authorId="0" shapeId="0" xr:uid="{7907CD41-84E8-4062-9DD3-7C789367CBEC}">
      <text>
        <r>
          <rPr>
            <b/>
            <sz val="9"/>
            <color indexed="81"/>
            <rFont val="Tahoma"/>
            <family val="2"/>
          </rPr>
          <t>Becky Dzingeleski:</t>
        </r>
        <r>
          <rPr>
            <sz val="9"/>
            <color indexed="81"/>
            <rFont val="Tahoma"/>
            <family val="2"/>
          </rPr>
          <t xml:space="preserve">
Per FOD is a new Unit.  Contributions began in 2018</t>
        </r>
      </text>
    </comment>
    <comment ref="XDR19" authorId="0" shapeId="0" xr:uid="{A6263E29-9DC3-4085-9D07-77F426960FC5}">
      <text>
        <r>
          <rPr>
            <b/>
            <sz val="9"/>
            <color indexed="81"/>
            <rFont val="Tahoma"/>
            <family val="2"/>
          </rPr>
          <t>Becky Dzingeleski:</t>
        </r>
        <r>
          <rPr>
            <sz val="9"/>
            <color indexed="81"/>
            <rFont val="Tahoma"/>
            <family val="2"/>
          </rPr>
          <t xml:space="preserve">
Per FOD is a new Unit.  Contributions began in 2018</t>
        </r>
      </text>
    </comment>
    <comment ref="XDV19" authorId="0" shapeId="0" xr:uid="{22C70524-5359-4A61-A6D2-CDDBB2F11411}">
      <text>
        <r>
          <rPr>
            <b/>
            <sz val="9"/>
            <color indexed="81"/>
            <rFont val="Tahoma"/>
            <family val="2"/>
          </rPr>
          <t>Becky Dzingeleski:</t>
        </r>
        <r>
          <rPr>
            <sz val="9"/>
            <color indexed="81"/>
            <rFont val="Tahoma"/>
            <family val="2"/>
          </rPr>
          <t xml:space="preserve">
Per FOD is a new Unit.  Contributions began in 2018</t>
        </r>
      </text>
    </comment>
    <comment ref="XDZ19" authorId="0" shapeId="0" xr:uid="{A05588F5-7C2A-459E-9C23-86A0A9E475AD}">
      <text>
        <r>
          <rPr>
            <b/>
            <sz val="9"/>
            <color indexed="81"/>
            <rFont val="Tahoma"/>
            <family val="2"/>
          </rPr>
          <t>Becky Dzingeleski:</t>
        </r>
        <r>
          <rPr>
            <sz val="9"/>
            <color indexed="81"/>
            <rFont val="Tahoma"/>
            <family val="2"/>
          </rPr>
          <t xml:space="preserve">
Per FOD is a new Unit.  Contributions began in 2018</t>
        </r>
      </text>
    </comment>
    <comment ref="XED19" authorId="0" shapeId="0" xr:uid="{1558C29C-D229-4B7C-A9F9-3AED0FB22A1D}">
      <text>
        <r>
          <rPr>
            <b/>
            <sz val="9"/>
            <color indexed="81"/>
            <rFont val="Tahoma"/>
            <family val="2"/>
          </rPr>
          <t>Becky Dzingeleski:</t>
        </r>
        <r>
          <rPr>
            <sz val="9"/>
            <color indexed="81"/>
            <rFont val="Tahoma"/>
            <family val="2"/>
          </rPr>
          <t xml:space="preserve">
Per FOD is a new Unit.  Contributions began in 2018</t>
        </r>
      </text>
    </comment>
    <comment ref="XEH19" authorId="0" shapeId="0" xr:uid="{68E0ED89-FD60-4AAE-A4C7-E3B3C1DA4929}">
      <text>
        <r>
          <rPr>
            <b/>
            <sz val="9"/>
            <color indexed="81"/>
            <rFont val="Tahoma"/>
            <family val="2"/>
          </rPr>
          <t>Becky Dzingeleski:</t>
        </r>
        <r>
          <rPr>
            <sz val="9"/>
            <color indexed="81"/>
            <rFont val="Tahoma"/>
            <family val="2"/>
          </rPr>
          <t xml:space="preserve">
Per FOD is a new Unit.  Contributions began in 2018</t>
        </r>
      </text>
    </comment>
    <comment ref="XEL19" authorId="0" shapeId="0" xr:uid="{74002767-F35A-41E8-B60D-252E2943ABDC}">
      <text>
        <r>
          <rPr>
            <b/>
            <sz val="9"/>
            <color indexed="81"/>
            <rFont val="Tahoma"/>
            <family val="2"/>
          </rPr>
          <t>Becky Dzingeleski:</t>
        </r>
        <r>
          <rPr>
            <sz val="9"/>
            <color indexed="81"/>
            <rFont val="Tahoma"/>
            <family val="2"/>
          </rPr>
          <t xml:space="preserve">
Per FOD is a new Unit.  Contributions began in 2018</t>
        </r>
      </text>
    </comment>
    <comment ref="XEP19" authorId="0" shapeId="0" xr:uid="{6B506E84-BF02-4496-B0D5-0A58976FBEB2}">
      <text>
        <r>
          <rPr>
            <b/>
            <sz val="9"/>
            <color indexed="81"/>
            <rFont val="Tahoma"/>
            <family val="2"/>
          </rPr>
          <t>Becky Dzingeleski:</t>
        </r>
        <r>
          <rPr>
            <sz val="9"/>
            <color indexed="81"/>
            <rFont val="Tahoma"/>
            <family val="2"/>
          </rPr>
          <t xml:space="preserve">
Per FOD is a new Unit.  Contributions began in 2018</t>
        </r>
      </text>
    </comment>
    <comment ref="XET19" authorId="0" shapeId="0" xr:uid="{EE72A99A-E189-4A08-B8D9-505C62C78768}">
      <text>
        <r>
          <rPr>
            <b/>
            <sz val="9"/>
            <color indexed="81"/>
            <rFont val="Tahoma"/>
            <family val="2"/>
          </rPr>
          <t>Becky Dzingeleski:</t>
        </r>
        <r>
          <rPr>
            <sz val="9"/>
            <color indexed="81"/>
            <rFont val="Tahoma"/>
            <family val="2"/>
          </rPr>
          <t xml:space="preserve">
Per FOD is a new Unit.  Contributions began in 2018</t>
        </r>
      </text>
    </comment>
    <comment ref="XEX19" authorId="0" shapeId="0" xr:uid="{E35DB3AB-4B42-4EA4-93D3-A583AAC1402F}">
      <text>
        <r>
          <rPr>
            <b/>
            <sz val="9"/>
            <color indexed="81"/>
            <rFont val="Tahoma"/>
            <family val="2"/>
          </rPr>
          <t>Becky Dzingeleski:</t>
        </r>
        <r>
          <rPr>
            <sz val="9"/>
            <color indexed="81"/>
            <rFont val="Tahoma"/>
            <family val="2"/>
          </rPr>
          <t xml:space="preserve">
Per FOD is a new Unit.  Contributions began in 2018</t>
        </r>
      </text>
    </comment>
    <comment ref="XFB19" authorId="0" shapeId="0" xr:uid="{D22699BB-4FC7-45C7-8C0E-3496AD8FA474}">
      <text>
        <r>
          <rPr>
            <b/>
            <sz val="9"/>
            <color indexed="81"/>
            <rFont val="Tahoma"/>
            <family val="2"/>
          </rPr>
          <t>Becky Dzingeleski:</t>
        </r>
        <r>
          <rPr>
            <sz val="9"/>
            <color indexed="81"/>
            <rFont val="Tahoma"/>
            <family val="2"/>
          </rPr>
          <t xml:space="preserve">
Per FOD is a new Unit.  Contributions began in 2018</t>
        </r>
      </text>
    </comment>
    <comment ref="A27" authorId="0" shapeId="0" xr:uid="{305D9E10-C8AA-433A-95DE-E5F0FA3B071C}">
      <text>
        <r>
          <rPr>
            <b/>
            <sz val="9"/>
            <color indexed="81"/>
            <rFont val="Tahoma"/>
            <family val="2"/>
          </rPr>
          <t>Becky Dzingeleski:</t>
        </r>
        <r>
          <rPr>
            <sz val="9"/>
            <color indexed="81"/>
            <rFont val="Tahoma"/>
            <family val="2"/>
          </rPr>
          <t xml:space="preserve">
Per FOD this unit merged with HEALTH &amp; HUMAN SVCS (12220)</t>
        </r>
      </text>
    </comment>
    <comment ref="A28" authorId="0" shapeId="0" xr:uid="{90AD08CE-2C24-45E5-972B-DE617DE4E9A7}">
      <text>
        <r>
          <rPr>
            <b/>
            <sz val="9"/>
            <color indexed="81"/>
            <rFont val="Tahoma"/>
            <family val="2"/>
          </rPr>
          <t>Becky Dzingeleski:</t>
        </r>
        <r>
          <rPr>
            <sz val="9"/>
            <color indexed="81"/>
            <rFont val="Tahoma"/>
            <family val="2"/>
          </rPr>
          <t xml:space="preserve">
Per FOD This unit includes DEPARTMENT OF HEALTH SERVICES        (12200)</t>
        </r>
      </text>
    </comment>
    <comment ref="A29" authorId="0" shapeId="0" xr:uid="{4AA01C09-0912-4D20-A245-EC7C4890D842}">
      <text>
        <r>
          <rPr>
            <b/>
            <sz val="9"/>
            <color indexed="81"/>
            <rFont val="Tahoma"/>
            <family val="2"/>
          </rPr>
          <t>Becky Dzingeleski:</t>
        </r>
        <r>
          <rPr>
            <sz val="9"/>
            <color indexed="81"/>
            <rFont val="Tahoma"/>
            <family val="2"/>
          </rPr>
          <t xml:space="preserve">
Per FOD This unit includes DEPARTMENT OF HEALTH SERVICES        (12200)</t>
        </r>
      </text>
    </comment>
    <comment ref="A35" authorId="0" shapeId="0" xr:uid="{C6CA6A93-7752-46D3-8151-33C2BE465927}">
      <text>
        <r>
          <rPr>
            <b/>
            <sz val="9"/>
            <color indexed="81"/>
            <rFont val="Tahoma"/>
            <family val="2"/>
          </rPr>
          <t xml:space="preserve">Becky Dzingeleski: Per FOD, Unit no longer eligible for participation but have runout of prior allocations.    </t>
        </r>
        <r>
          <rPr>
            <sz val="9"/>
            <color indexed="81"/>
            <rFont val="Tahoma"/>
            <family val="2"/>
          </rPr>
          <t xml:space="preserve">
</t>
        </r>
      </text>
    </comment>
    <comment ref="A41" authorId="0" shapeId="0" xr:uid="{DE178ABF-EBEA-4312-B46F-B19F52FC1E6C}">
      <text>
        <r>
          <rPr>
            <b/>
            <sz val="9"/>
            <color indexed="81"/>
            <rFont val="Tahoma"/>
            <family val="2"/>
          </rPr>
          <t xml:space="preserve">Becky Dzingeleski:
</t>
        </r>
        <r>
          <rPr>
            <sz val="9"/>
            <color indexed="81"/>
            <rFont val="Tahoma"/>
            <family val="2"/>
          </rPr>
          <t xml:space="preserve">Per FOD, Unit no longer eligible for participation but have runout of prior allocations.   </t>
        </r>
        <r>
          <rPr>
            <sz val="9"/>
            <color indexed="81"/>
            <rFont val="Tahoma"/>
            <family val="2"/>
          </rPr>
          <t xml:space="preserve">
</t>
        </r>
      </text>
    </comment>
    <comment ref="A42" authorId="0" shapeId="0" xr:uid="{670D886A-5713-4114-8DFC-A2810D89225B}">
      <text>
        <r>
          <rPr>
            <b/>
            <sz val="9"/>
            <color indexed="81"/>
            <rFont val="Tahoma"/>
            <family val="2"/>
          </rPr>
          <t xml:space="preserve">Becky Dzingeleski: </t>
        </r>
        <r>
          <rPr>
            <sz val="9"/>
            <color indexed="81"/>
            <rFont val="Tahoma"/>
            <family val="2"/>
          </rPr>
          <t xml:space="preserve">Per FOD, Unit no longer eligible for TSERS participation but have runout of prior allocations
</t>
        </r>
      </text>
    </comment>
    <comment ref="B59" authorId="0" shapeId="0" xr:uid="{CB4F8828-F14E-4BB6-AB51-6BF87482C2E7}">
      <text>
        <r>
          <rPr>
            <b/>
            <sz val="9"/>
            <color indexed="81"/>
            <rFont val="Tahoma"/>
            <family val="2"/>
          </rPr>
          <t>Becky Dzingeleski:</t>
        </r>
        <r>
          <rPr>
            <sz val="9"/>
            <color indexed="81"/>
            <rFont val="Tahoma"/>
            <family val="2"/>
          </rPr>
          <t xml:space="preserve">
Per FOD Unit is CU of 21525</t>
        </r>
      </text>
    </comment>
    <comment ref="B102" authorId="0" shapeId="0" xr:uid="{377C02F8-9A17-4166-8895-B2EC15AB6C87}">
      <text>
        <r>
          <rPr>
            <b/>
            <sz val="9"/>
            <color indexed="81"/>
            <rFont val="Tahoma"/>
            <family val="2"/>
          </rPr>
          <t>Becky Dzingeleski:</t>
        </r>
        <r>
          <rPr>
            <sz val="9"/>
            <color indexed="81"/>
            <rFont val="Tahoma"/>
            <family val="2"/>
          </rPr>
          <t xml:space="preserve">
Inactive but still have runouts of prior allocations.</t>
        </r>
      </text>
    </comment>
    <comment ref="B119" authorId="0" shapeId="0" xr:uid="{0AFF5B42-4788-4281-99EA-DD149405D5F5}">
      <text>
        <r>
          <rPr>
            <b/>
            <sz val="9"/>
            <color indexed="81"/>
            <rFont val="Tahoma"/>
            <family val="2"/>
          </rPr>
          <t>Becky Dzingeleski:</t>
        </r>
        <r>
          <rPr>
            <sz val="9"/>
            <color indexed="81"/>
            <rFont val="Tahoma"/>
            <family val="2"/>
          </rPr>
          <t xml:space="preserve">
Inactive but still have runouts of prior allocations.</t>
        </r>
      </text>
    </comment>
    <comment ref="B149" authorId="0" shapeId="0" xr:uid="{264E7288-6101-4E18-88BB-69BA171249E8}">
      <text>
        <r>
          <rPr>
            <b/>
            <sz val="9"/>
            <color indexed="81"/>
            <rFont val="Tahoma"/>
            <family val="2"/>
          </rPr>
          <t>Becky Dzingeleski:</t>
        </r>
        <r>
          <rPr>
            <sz val="9"/>
            <color indexed="81"/>
            <rFont val="Tahoma"/>
            <family val="2"/>
          </rPr>
          <t xml:space="preserve">
Inactive but still have runouts of prior allocations.</t>
        </r>
      </text>
    </comment>
    <comment ref="B190" authorId="0" shapeId="0" xr:uid="{93EDC330-D6FB-41FB-9FA7-34C3712B5910}">
      <text>
        <r>
          <rPr>
            <b/>
            <sz val="9"/>
            <color indexed="81"/>
            <rFont val="Tahoma"/>
            <family val="2"/>
          </rPr>
          <t>Becky Dzingeleski:</t>
        </r>
        <r>
          <rPr>
            <sz val="9"/>
            <color indexed="81"/>
            <rFont val="Tahoma"/>
            <family val="2"/>
          </rPr>
          <t xml:space="preserve">
Inactive but still have runouts of prior allocations.</t>
        </r>
      </text>
    </comment>
    <comment ref="B200" authorId="0" shapeId="0" xr:uid="{62C5CCF0-6E4B-493C-BDF6-78D4A3D8A644}">
      <text>
        <r>
          <rPr>
            <b/>
            <sz val="9"/>
            <color indexed="81"/>
            <rFont val="Tahoma"/>
            <family val="2"/>
          </rPr>
          <t>Becky Dzingeleski:</t>
        </r>
        <r>
          <rPr>
            <sz val="9"/>
            <color indexed="81"/>
            <rFont val="Tahoma"/>
            <family val="2"/>
          </rPr>
          <t xml:space="preserve">
ceased operations - has deferrals for prior years that will continue to be recognized until deferrals are complete</t>
        </r>
      </text>
    </comment>
    <comment ref="B201" authorId="0" shapeId="0" xr:uid="{068C01B9-541C-43D7-87C9-57CA6E4F8706}">
      <text>
        <r>
          <rPr>
            <b/>
            <sz val="9"/>
            <color indexed="81"/>
            <rFont val="Tahoma"/>
            <family val="2"/>
          </rPr>
          <t>Becky Dzingeleski:</t>
        </r>
        <r>
          <rPr>
            <sz val="9"/>
            <color indexed="81"/>
            <rFont val="Tahoma"/>
            <family val="2"/>
          </rPr>
          <t xml:space="preserve">
Inactive but still have runouts of prior allocations.</t>
        </r>
      </text>
    </comment>
    <comment ref="B217" authorId="0" shapeId="0" xr:uid="{E27AEED4-612B-4320-A61A-294E8661AF2B}">
      <text>
        <r>
          <rPr>
            <b/>
            <sz val="9"/>
            <color indexed="81"/>
            <rFont val="Tahoma"/>
            <family val="2"/>
          </rPr>
          <t>Becky Dzingeleski:</t>
        </r>
        <r>
          <rPr>
            <sz val="9"/>
            <color indexed="81"/>
            <rFont val="Tahoma"/>
            <family val="2"/>
          </rPr>
          <t xml:space="preserve">
Per FOD Unit had contrib at the end of 2017 but not enough to cross 5-digit threshold to show a pension liability.</t>
        </r>
      </text>
    </comment>
    <comment ref="B232" authorId="0" shapeId="0" xr:uid="{89AB64F9-3DAC-4939-9085-0E92DFB3D86B}">
      <text>
        <r>
          <rPr>
            <b/>
            <sz val="9"/>
            <color indexed="81"/>
            <rFont val="Tahoma"/>
            <family val="2"/>
          </rPr>
          <t>Becky Dzingeleski:</t>
        </r>
        <r>
          <rPr>
            <sz val="9"/>
            <color indexed="81"/>
            <rFont val="Tahoma"/>
            <family val="2"/>
          </rPr>
          <t xml:space="preserve">
Inactive but still have runouts of prior allocations.</t>
        </r>
      </text>
    </comment>
    <comment ref="B358" authorId="0" shapeId="0" xr:uid="{9C4FC158-0F8C-4ACF-99B4-E7A45FC48105}">
      <text>
        <r>
          <rPr>
            <b/>
            <sz val="9"/>
            <color indexed="81"/>
            <rFont val="Tahoma"/>
            <family val="2"/>
          </rPr>
          <t>Becky Dzingeleski:</t>
        </r>
        <r>
          <rPr>
            <sz val="9"/>
            <color indexed="81"/>
            <rFont val="Tahoma"/>
            <family val="2"/>
          </rPr>
          <t xml:space="preserve">
Inactive but still have runouts of prior allocations.</t>
        </r>
      </text>
    </comment>
    <comment ref="B399" authorId="0" shapeId="0" xr:uid="{B1F73756-25FC-4521-8288-9CB8A8A48584}">
      <text>
        <r>
          <rPr>
            <b/>
            <sz val="9"/>
            <color indexed="81"/>
            <rFont val="Tahoma"/>
            <family val="2"/>
          </rPr>
          <t>Becky Dzingeleski:</t>
        </r>
        <r>
          <rPr>
            <sz val="9"/>
            <color indexed="81"/>
            <rFont val="Tahoma"/>
            <family val="2"/>
          </rPr>
          <t xml:space="preserve">
Per FOD this unit merged with HEALTH &amp; HUMAN SVCS (12220)</t>
        </r>
      </text>
    </comment>
    <comment ref="B403" authorId="0" shapeId="0" xr:uid="{1815CA15-6C92-4115-966A-D82FCA83BCE2}">
      <text>
        <r>
          <rPr>
            <b/>
            <sz val="9"/>
            <color indexed="81"/>
            <rFont val="Tahoma"/>
            <family val="2"/>
          </rPr>
          <t>Becky Dzingeleski:</t>
        </r>
        <r>
          <rPr>
            <sz val="9"/>
            <color indexed="81"/>
            <rFont val="Tahoma"/>
            <family val="2"/>
          </rPr>
          <t xml:space="preserve">
Inactive but still have runouts of prior allocations.</t>
        </r>
      </text>
    </comment>
    <comment ref="B449" authorId="0" shapeId="0" xr:uid="{2F19CC00-B37D-42D1-962F-3CC3B74F96FB}">
      <text>
        <r>
          <rPr>
            <b/>
            <sz val="9"/>
            <color indexed="81"/>
            <rFont val="Tahoma"/>
            <family val="2"/>
          </rPr>
          <t>Becky Dzingeleski:</t>
        </r>
        <r>
          <rPr>
            <sz val="9"/>
            <color indexed="81"/>
            <rFont val="Tahoma"/>
            <family val="2"/>
          </rPr>
          <t xml:space="preserve">
CU of 51000 per FOD. </t>
        </r>
      </text>
    </comment>
    <comment ref="B450" authorId="0" shapeId="0" xr:uid="{1DC9DFE1-1DC7-47D4-87B2-365B6DCAA811}">
      <text>
        <r>
          <rPr>
            <b/>
            <sz val="9"/>
            <color indexed="81"/>
            <rFont val="Tahoma"/>
            <family val="2"/>
          </rPr>
          <t>Becky Dzingeleski:</t>
        </r>
        <r>
          <rPr>
            <sz val="9"/>
            <color indexed="81"/>
            <rFont val="Tahoma"/>
            <family val="2"/>
          </rPr>
          <t xml:space="preserve">
CU of 51000 per FOD. </t>
        </r>
      </text>
    </comment>
    <comment ref="B466" authorId="0" shapeId="0" xr:uid="{6651EC62-7308-463D-86EE-A8D23BE1D110}">
      <text>
        <r>
          <rPr>
            <b/>
            <sz val="9"/>
            <color indexed="81"/>
            <rFont val="Tahoma"/>
            <family val="2"/>
          </rPr>
          <t>Becky Dzingeleski:</t>
        </r>
        <r>
          <rPr>
            <sz val="9"/>
            <color indexed="81"/>
            <rFont val="Tahoma"/>
            <family val="2"/>
          </rPr>
          <t xml:space="preserve">
Inactive but still have runouts of prior allocations.</t>
        </r>
      </text>
    </comment>
    <comment ref="B467" authorId="0" shapeId="0" xr:uid="{62BAB657-0296-42B7-A75E-0D4E2DC738AE}">
      <text>
        <r>
          <rPr>
            <b/>
            <sz val="9"/>
            <color indexed="81"/>
            <rFont val="Tahoma"/>
            <family val="2"/>
          </rPr>
          <t>Becky Dzingeleski:</t>
        </r>
        <r>
          <rPr>
            <sz val="9"/>
            <color indexed="81"/>
            <rFont val="Tahoma"/>
            <family val="2"/>
          </rPr>
          <t xml:space="preserve">
Inactive but still have runouts of prior allocations.</t>
        </r>
      </text>
    </comment>
    <comment ref="B506" authorId="0" shapeId="0" xr:uid="{F3E40C17-1784-480C-9658-E367D7B1454A}">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507" authorId="0" shapeId="0" xr:uid="{599A206A-BBFD-40D8-9141-F484A4DE0767}">
      <text>
        <r>
          <rPr>
            <b/>
            <sz val="9"/>
            <color indexed="81"/>
            <rFont val="Tahoma"/>
            <family val="2"/>
          </rPr>
          <t>Becky Dzingeleski:</t>
        </r>
        <r>
          <rPr>
            <sz val="9"/>
            <color indexed="81"/>
            <rFont val="Tahoma"/>
            <family val="2"/>
          </rPr>
          <t xml:space="preserve">
Per FOD, new Unit in 2018. No 2017 contributions</t>
        </r>
      </text>
    </comment>
    <comment ref="B522" authorId="0" shapeId="0" xr:uid="{509AB2D9-F65E-4429-B719-813623B85FB4}">
      <text>
        <r>
          <rPr>
            <b/>
            <sz val="9"/>
            <color indexed="81"/>
            <rFont val="Tahoma"/>
            <family val="2"/>
          </rPr>
          <t>Becky Dzingeleski:</t>
        </r>
        <r>
          <rPr>
            <sz val="9"/>
            <color indexed="81"/>
            <rFont val="Tahoma"/>
            <family val="2"/>
          </rPr>
          <t xml:space="preserve">
Inactive but still have runouts of prior allocations.</t>
        </r>
      </text>
    </comment>
    <comment ref="B557" authorId="0" shapeId="0" xr:uid="{78C3F007-A4EF-40C1-BCB2-79E26574D3D3}">
      <text>
        <r>
          <rPr>
            <b/>
            <sz val="9"/>
            <color indexed="81"/>
            <rFont val="Tahoma"/>
            <family val="2"/>
          </rPr>
          <t>Becky Dzingeleski:</t>
        </r>
        <r>
          <rPr>
            <sz val="9"/>
            <color indexed="81"/>
            <rFont val="Tahoma"/>
            <family val="2"/>
          </rPr>
          <t xml:space="preserve">
Inactive but still have runouts of prior allocations.</t>
        </r>
      </text>
    </comment>
    <comment ref="B569" authorId="0" shapeId="0" xr:uid="{83FD0DE0-E6F9-430E-844B-B72F618B797D}">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570" authorId="0" shapeId="0" xr:uid="{320AB16F-9D0C-4A32-B12B-668408F0D1E5}">
      <text>
        <r>
          <rPr>
            <b/>
            <sz val="9"/>
            <color indexed="81"/>
            <rFont val="Tahoma"/>
            <family val="2"/>
          </rPr>
          <t>Becky Dzingeleski:</t>
        </r>
        <r>
          <rPr>
            <sz val="9"/>
            <color indexed="81"/>
            <rFont val="Tahoma"/>
            <family val="2"/>
          </rPr>
          <t xml:space="preserve">
Per FOD this Unit merged with HEALTH &amp; HUMAN SVCS (12220)</t>
        </r>
      </text>
    </comment>
    <comment ref="B571" authorId="0" shapeId="0" xr:uid="{FD4375E4-054B-4941-974F-0383832B6DC6}">
      <text>
        <r>
          <rPr>
            <b/>
            <sz val="9"/>
            <color indexed="81"/>
            <rFont val="Tahoma"/>
            <family val="2"/>
          </rPr>
          <t>Becky Dzingeleski:</t>
        </r>
        <r>
          <rPr>
            <sz val="9"/>
            <color indexed="81"/>
            <rFont val="Tahoma"/>
            <family val="2"/>
          </rPr>
          <t xml:space="preserve">
Per FOD Unit is a CU of 14300</t>
        </r>
      </text>
    </comment>
    <comment ref="B588" authorId="0" shapeId="0" xr:uid="{F421D766-7CDF-41ED-8A75-E7AE77A314F2}">
      <text>
        <r>
          <rPr>
            <b/>
            <sz val="9"/>
            <color indexed="81"/>
            <rFont val="Tahoma"/>
            <family val="2"/>
          </rPr>
          <t>Becky Dzingeleski:</t>
        </r>
        <r>
          <rPr>
            <sz val="9"/>
            <color indexed="81"/>
            <rFont val="Tahoma"/>
            <family val="2"/>
          </rPr>
          <t xml:space="preserve">
Per FOD Unit is CU of 21525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9" authorId="0" shapeId="0" xr:uid="{F7B94A9D-4D04-458F-A62F-0E77CB56DA23}">
      <text>
        <r>
          <rPr>
            <b/>
            <sz val="9"/>
            <color indexed="81"/>
            <rFont val="Tahoma"/>
            <family val="2"/>
          </rPr>
          <t>Becky Dzingeleski:</t>
        </r>
        <r>
          <rPr>
            <sz val="9"/>
            <color indexed="81"/>
            <rFont val="Tahoma"/>
            <family val="2"/>
          </rPr>
          <t xml:space="preserve">
Per FOD is a new Unit.  Contributions began in 2018</t>
        </r>
      </text>
    </comment>
    <comment ref="A27" authorId="0" shapeId="0" xr:uid="{B3AE55CB-03E4-46DD-916C-13ABC9605624}">
      <text>
        <r>
          <rPr>
            <b/>
            <sz val="9"/>
            <color indexed="81"/>
            <rFont val="Tahoma"/>
            <family val="2"/>
          </rPr>
          <t>Becky Dzingeleski:</t>
        </r>
        <r>
          <rPr>
            <sz val="9"/>
            <color indexed="81"/>
            <rFont val="Tahoma"/>
            <family val="2"/>
          </rPr>
          <t xml:space="preserve">
Per FOD this unit merged with HEALTH &amp; HUMAN SVCS (12220)</t>
        </r>
      </text>
    </comment>
    <comment ref="A28" authorId="0" shapeId="0" xr:uid="{B37A4971-3888-4B04-A24C-12ED458562B8}">
      <text>
        <r>
          <rPr>
            <b/>
            <sz val="9"/>
            <color indexed="81"/>
            <rFont val="Tahoma"/>
            <family val="2"/>
          </rPr>
          <t>Becky Dzingeleski:</t>
        </r>
        <r>
          <rPr>
            <sz val="9"/>
            <color indexed="81"/>
            <rFont val="Tahoma"/>
            <family val="2"/>
          </rPr>
          <t xml:space="preserve">
Per FOD This unit includes DEPARTMENT OF HEALTH SERVICES        (12200)</t>
        </r>
      </text>
    </comment>
    <comment ref="A34" authorId="0" shapeId="0" xr:uid="{FBBFA0C8-8D02-4711-8EE4-DB530C1388EA}">
      <text>
        <r>
          <rPr>
            <b/>
            <sz val="9"/>
            <color indexed="81"/>
            <rFont val="Tahoma"/>
            <family val="2"/>
          </rPr>
          <t>Becky Dzingeleski:</t>
        </r>
        <r>
          <rPr>
            <sz val="9"/>
            <color indexed="81"/>
            <rFont val="Tahoma"/>
            <family val="2"/>
          </rPr>
          <t xml:space="preserve">Per FOD, Unit no longer eligible for participation but have runout of prior allocations.    
</t>
        </r>
      </text>
    </comment>
    <comment ref="B36" authorId="0" shapeId="0" xr:uid="{981599A1-B212-426D-BBDD-720233358B96}">
      <text>
        <r>
          <rPr>
            <b/>
            <sz val="9"/>
            <color indexed="81"/>
            <rFont val="Tahoma"/>
            <family val="2"/>
          </rPr>
          <t>Becky Dzingeleski:</t>
        </r>
        <r>
          <rPr>
            <sz val="9"/>
            <color indexed="81"/>
            <rFont val="Tahoma"/>
            <family val="2"/>
          </rPr>
          <t xml:space="preserve">
Per FOD Unit is a CU of 14300</t>
        </r>
      </text>
    </comment>
    <comment ref="A40" authorId="0" shapeId="0" xr:uid="{05663604-56B0-4863-B9BE-E8C2CFA6BD1A}">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A41" authorId="0" shapeId="0" xr:uid="{3881E45E-0A53-4EE2-8B26-5B205E04925B}">
      <text>
        <r>
          <rPr>
            <b/>
            <sz val="9"/>
            <color indexed="81"/>
            <rFont val="Tahoma"/>
            <family val="2"/>
          </rPr>
          <t>Becky Dzingeleski:</t>
        </r>
        <r>
          <rPr>
            <sz val="9"/>
            <color indexed="81"/>
            <rFont val="Tahoma"/>
            <family val="2"/>
          </rPr>
          <t xml:space="preserve">
Per FOD, Unit no longer eligible for TSERS participation but have runout of prior allocations</t>
        </r>
      </text>
    </comment>
    <comment ref="B58" authorId="0" shapeId="0" xr:uid="{FF145F72-2CC0-46E2-91F8-AE591B490E9A}">
      <text>
        <r>
          <rPr>
            <b/>
            <sz val="9"/>
            <color indexed="81"/>
            <rFont val="Tahoma"/>
            <family val="2"/>
          </rPr>
          <t>Becky Dzingeleski:</t>
        </r>
        <r>
          <rPr>
            <sz val="9"/>
            <color indexed="81"/>
            <rFont val="Tahoma"/>
            <family val="2"/>
          </rPr>
          <t xml:space="preserve">
Per FOD Unit is CU of 21525</t>
        </r>
      </text>
    </comment>
    <comment ref="B101" authorId="0" shapeId="0" xr:uid="{6DE2261B-DB81-42B0-AE13-883F3FF102D2}">
      <text>
        <r>
          <rPr>
            <b/>
            <sz val="9"/>
            <color indexed="81"/>
            <rFont val="Tahoma"/>
            <family val="2"/>
          </rPr>
          <t>Becky Dzingeleski:</t>
        </r>
        <r>
          <rPr>
            <sz val="9"/>
            <color indexed="81"/>
            <rFont val="Tahoma"/>
            <family val="2"/>
          </rPr>
          <t xml:space="preserve">
Inactive but still have runouts of prior allocations.</t>
        </r>
      </text>
    </comment>
    <comment ref="B118" authorId="0" shapeId="0" xr:uid="{4B7CEC61-E8A7-4094-A03B-D36C96B600C7}">
      <text>
        <r>
          <rPr>
            <b/>
            <sz val="9"/>
            <color indexed="81"/>
            <rFont val="Tahoma"/>
            <family val="2"/>
          </rPr>
          <t>Becky Dzingeleski:</t>
        </r>
        <r>
          <rPr>
            <sz val="9"/>
            <color indexed="81"/>
            <rFont val="Tahoma"/>
            <family val="2"/>
          </rPr>
          <t xml:space="preserve">
Inactive but still have runouts of prior allocations.</t>
        </r>
      </text>
    </comment>
    <comment ref="B148" authorId="0" shapeId="0" xr:uid="{07611A2B-9698-43D4-BA2E-C57E1B664CAF}">
      <text>
        <r>
          <rPr>
            <b/>
            <sz val="9"/>
            <color indexed="81"/>
            <rFont val="Tahoma"/>
            <family val="2"/>
          </rPr>
          <t>Becky Dzingeleski:</t>
        </r>
        <r>
          <rPr>
            <sz val="9"/>
            <color indexed="81"/>
            <rFont val="Tahoma"/>
            <family val="2"/>
          </rPr>
          <t xml:space="preserve">
Inactive but still have runouts of prior allocations.</t>
        </r>
      </text>
    </comment>
    <comment ref="B189" authorId="0" shapeId="0" xr:uid="{6B45212C-5883-4121-A299-CF25FB89D56F}">
      <text>
        <r>
          <rPr>
            <b/>
            <sz val="9"/>
            <color indexed="81"/>
            <rFont val="Tahoma"/>
            <family val="2"/>
          </rPr>
          <t>Becky Dzingeleski:</t>
        </r>
        <r>
          <rPr>
            <sz val="9"/>
            <color indexed="81"/>
            <rFont val="Tahoma"/>
            <family val="2"/>
          </rPr>
          <t xml:space="preserve">
Inactive but still have runouts of prior allocations.</t>
        </r>
      </text>
    </comment>
    <comment ref="B199" authorId="0" shapeId="0" xr:uid="{667F9D59-060E-4276-94A6-E5BB8F9E1B57}">
      <text>
        <r>
          <rPr>
            <b/>
            <sz val="9"/>
            <color indexed="81"/>
            <rFont val="Tahoma"/>
            <family val="2"/>
          </rPr>
          <t>Becky Dzingeleski:</t>
        </r>
        <r>
          <rPr>
            <sz val="9"/>
            <color indexed="81"/>
            <rFont val="Tahoma"/>
            <family val="2"/>
          </rPr>
          <t xml:space="preserve">
ceased operations - has deferrals for prior years that will continue to be recognized until deferrals are complete</t>
        </r>
      </text>
    </comment>
    <comment ref="B200" authorId="0" shapeId="0" xr:uid="{601B35BD-4749-46B5-B79C-94A5BB8969BB}">
      <text>
        <r>
          <rPr>
            <b/>
            <sz val="9"/>
            <color indexed="81"/>
            <rFont val="Tahoma"/>
            <family val="2"/>
          </rPr>
          <t>Becky Dzingeleski:</t>
        </r>
        <r>
          <rPr>
            <sz val="9"/>
            <color indexed="81"/>
            <rFont val="Tahoma"/>
            <family val="2"/>
          </rPr>
          <t xml:space="preserve">
Inactive but still have runouts of prior allocations.</t>
        </r>
      </text>
    </comment>
    <comment ref="B216" authorId="0" shapeId="0" xr:uid="{6AB90278-19FB-4D0F-9064-47C2DE5CCC80}">
      <text>
        <r>
          <rPr>
            <b/>
            <sz val="9"/>
            <color indexed="81"/>
            <rFont val="Tahoma"/>
            <family val="2"/>
          </rPr>
          <t>Becky Dzingeleski:</t>
        </r>
        <r>
          <rPr>
            <sz val="9"/>
            <color indexed="81"/>
            <rFont val="Tahoma"/>
            <family val="2"/>
          </rPr>
          <t xml:space="preserve">
Per FOD Unit had contrib at the end of 2017 but not enough to cross 5-digit threshold to show a pension liability.</t>
        </r>
      </text>
    </comment>
    <comment ref="B230" authorId="0" shapeId="0" xr:uid="{5E7563BD-A2E0-4704-9F72-386A09411897}">
      <text>
        <r>
          <rPr>
            <b/>
            <sz val="9"/>
            <color indexed="81"/>
            <rFont val="Tahoma"/>
            <family val="2"/>
          </rPr>
          <t>Becky Dzingeleski:</t>
        </r>
        <r>
          <rPr>
            <sz val="9"/>
            <color indexed="81"/>
            <rFont val="Tahoma"/>
            <family val="2"/>
          </rPr>
          <t xml:space="preserve">
Inactive but still have runouts of prior allocations.</t>
        </r>
      </text>
    </comment>
    <comment ref="B307" authorId="0" shapeId="0" xr:uid="{1B682EE5-ECD9-40BB-84BA-E5FCEF43AE39}">
      <text>
        <r>
          <rPr>
            <b/>
            <sz val="9"/>
            <color indexed="81"/>
            <rFont val="Tahoma"/>
            <family val="2"/>
          </rPr>
          <t>Becky Dzingeleski:</t>
        </r>
        <r>
          <rPr>
            <sz val="9"/>
            <color indexed="81"/>
            <rFont val="Tahoma"/>
            <family val="2"/>
          </rPr>
          <t xml:space="preserve">
CU of 51000 per FOD. </t>
        </r>
      </text>
    </comment>
    <comment ref="B308" authorId="0" shapeId="0" xr:uid="{AF0F24D6-DC1B-4314-9177-31E8FBBBD98E}">
      <text>
        <r>
          <rPr>
            <b/>
            <sz val="9"/>
            <color indexed="81"/>
            <rFont val="Tahoma"/>
            <family val="2"/>
          </rPr>
          <t>Becky Dzingeleski:</t>
        </r>
        <r>
          <rPr>
            <sz val="9"/>
            <color indexed="81"/>
            <rFont val="Tahoma"/>
            <family val="2"/>
          </rPr>
          <t xml:space="preserve">
CU of 51000 per FOD. </t>
        </r>
      </text>
    </comment>
    <comment ref="B368" authorId="0" shapeId="0" xr:uid="{35FF2C7B-7767-43EF-99FF-77208B630A05}">
      <text>
        <r>
          <rPr>
            <b/>
            <sz val="9"/>
            <color indexed="81"/>
            <rFont val="Tahoma"/>
            <family val="2"/>
          </rPr>
          <t>Becky Dzingeleski:</t>
        </r>
        <r>
          <rPr>
            <sz val="9"/>
            <color indexed="81"/>
            <rFont val="Tahoma"/>
            <family val="2"/>
          </rPr>
          <t xml:space="preserve">
Inactive but still have runouts of prior allocations.</t>
        </r>
      </text>
    </comment>
    <comment ref="B413" authorId="0" shapeId="0" xr:uid="{26A48151-AEF2-4672-82EB-025EE5606596}">
      <text>
        <r>
          <rPr>
            <b/>
            <sz val="9"/>
            <color indexed="81"/>
            <rFont val="Tahoma"/>
            <family val="2"/>
          </rPr>
          <t>Becky Dzingeleski:</t>
        </r>
        <r>
          <rPr>
            <sz val="9"/>
            <color indexed="81"/>
            <rFont val="Tahoma"/>
            <family val="2"/>
          </rPr>
          <t xml:space="preserve">
Inactive but still have runouts of prior allocations.</t>
        </r>
      </text>
    </comment>
    <comment ref="B475" authorId="0" shapeId="0" xr:uid="{136650F3-1DB0-4CD6-B600-32A436AC6F78}">
      <text>
        <r>
          <rPr>
            <b/>
            <sz val="9"/>
            <color indexed="81"/>
            <rFont val="Tahoma"/>
            <family val="2"/>
          </rPr>
          <t>Becky Dzingeleski:</t>
        </r>
        <r>
          <rPr>
            <sz val="9"/>
            <color indexed="81"/>
            <rFont val="Tahoma"/>
            <family val="2"/>
          </rPr>
          <t xml:space="preserve">
Inactive but still have runouts of prior allocations.</t>
        </r>
      </text>
    </comment>
    <comment ref="B476" authorId="0" shapeId="0" xr:uid="{01B9E416-10CC-4F67-BA98-B5494FA1E996}">
      <text>
        <r>
          <rPr>
            <b/>
            <sz val="9"/>
            <color indexed="81"/>
            <rFont val="Tahoma"/>
            <family val="2"/>
          </rPr>
          <t>Becky Dzingeleski:</t>
        </r>
        <r>
          <rPr>
            <sz val="9"/>
            <color indexed="81"/>
            <rFont val="Tahoma"/>
            <family val="2"/>
          </rPr>
          <t xml:space="preserve">
Inactive but still have runouts of prior allocations.</t>
        </r>
      </text>
    </comment>
    <comment ref="B515" authorId="0" shapeId="0" xr:uid="{00F5BB4B-D055-48B3-A26D-06951B83AE11}">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516" authorId="0" shapeId="0" xr:uid="{1CCFAE03-C0C3-4DF6-85FF-6B13D1776ECA}">
      <text>
        <r>
          <rPr>
            <b/>
            <sz val="9"/>
            <color indexed="81"/>
            <rFont val="Tahoma"/>
            <family val="2"/>
          </rPr>
          <t>Becky Dzingeleski:</t>
        </r>
        <r>
          <rPr>
            <sz val="9"/>
            <color indexed="81"/>
            <rFont val="Tahoma"/>
            <family val="2"/>
          </rPr>
          <t xml:space="preserve">
Per FOD is a new Unit.  Contributions began in 2018</t>
        </r>
      </text>
    </comment>
    <comment ref="B531" authorId="0" shapeId="0" xr:uid="{0BD8D8D2-4EBE-467F-A5E9-D5F77E2EB690}">
      <text>
        <r>
          <rPr>
            <b/>
            <sz val="9"/>
            <color indexed="81"/>
            <rFont val="Tahoma"/>
            <family val="2"/>
          </rPr>
          <t>Becky Dzingeleski:</t>
        </r>
        <r>
          <rPr>
            <sz val="9"/>
            <color indexed="81"/>
            <rFont val="Tahoma"/>
            <family val="2"/>
          </rPr>
          <t xml:space="preserve">
Inactive but still have runouts of prior allocations.</t>
        </r>
      </text>
    </comment>
    <comment ref="B566" authorId="0" shapeId="0" xr:uid="{0E2BDDDA-ED82-43D3-9F05-61BC6209090B}">
      <text>
        <r>
          <rPr>
            <b/>
            <sz val="9"/>
            <color indexed="81"/>
            <rFont val="Tahoma"/>
            <family val="2"/>
          </rPr>
          <t>Becky Dzingeleski:</t>
        </r>
        <r>
          <rPr>
            <sz val="9"/>
            <color indexed="81"/>
            <rFont val="Tahoma"/>
            <family val="2"/>
          </rPr>
          <t xml:space="preserve">
Inactive but still have runouts of prior allocations.</t>
        </r>
      </text>
    </comment>
    <comment ref="B578" authorId="0" shapeId="0" xr:uid="{4A400CCB-BBF0-43D9-B26F-F434B37080AD}">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579" authorId="0" shapeId="0" xr:uid="{FB4D8256-8689-4FA6-938A-10520716B896}">
      <text>
        <r>
          <rPr>
            <b/>
            <sz val="9"/>
            <color indexed="81"/>
            <rFont val="Tahoma"/>
            <family val="2"/>
          </rPr>
          <t>Becky Dzingeleski:</t>
        </r>
        <r>
          <rPr>
            <sz val="9"/>
            <color indexed="81"/>
            <rFont val="Tahoma"/>
            <family val="2"/>
          </rPr>
          <t xml:space="preserve">
Per FOD this Unit merged with HEALTH &amp; HUMAN SVCS (12220)</t>
        </r>
      </text>
    </comment>
    <comment ref="B580" authorId="0" shapeId="0" xr:uid="{70D66631-9208-4587-8701-679F3C5BEB5A}">
      <text>
        <r>
          <rPr>
            <b/>
            <sz val="9"/>
            <color indexed="81"/>
            <rFont val="Tahoma"/>
            <family val="2"/>
          </rPr>
          <t>Becky Dzingeleski:</t>
        </r>
        <r>
          <rPr>
            <sz val="9"/>
            <color indexed="81"/>
            <rFont val="Tahoma"/>
            <family val="2"/>
          </rPr>
          <t xml:space="preserve">
Per FOD Unit is a CU of 14300</t>
        </r>
      </text>
    </comment>
    <comment ref="B596" authorId="0" shapeId="0" xr:uid="{4AED4AB0-0D6D-45DA-8F90-4258B4062E00}">
      <text>
        <r>
          <rPr>
            <b/>
            <sz val="9"/>
            <color indexed="81"/>
            <rFont val="Tahoma"/>
            <family val="2"/>
          </rPr>
          <t>Becky Dzingeleski:</t>
        </r>
        <r>
          <rPr>
            <sz val="9"/>
            <color indexed="81"/>
            <rFont val="Tahoma"/>
            <family val="2"/>
          </rPr>
          <t xml:space="preserve">
Per FOD Unit is CU of 21525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6" authorId="0" shapeId="0" xr:uid="{626FBEC4-B0FA-4D0E-A219-9215F0AD8E27}">
      <text>
        <r>
          <rPr>
            <b/>
            <sz val="9"/>
            <color indexed="81"/>
            <rFont val="Tahoma"/>
            <family val="2"/>
          </rPr>
          <t>Becky Dzingeleski:</t>
        </r>
        <r>
          <rPr>
            <sz val="9"/>
            <color indexed="81"/>
            <rFont val="Tahoma"/>
            <family val="2"/>
          </rPr>
          <t xml:space="preserve">
Per FOD is a new Unit.  Contributions began in 2018</t>
        </r>
      </text>
    </comment>
    <comment ref="B24" authorId="0" shapeId="0" xr:uid="{5A4F65E1-114E-4358-9188-8F2B01EC8EA9}">
      <text>
        <r>
          <rPr>
            <b/>
            <sz val="9"/>
            <color indexed="81"/>
            <rFont val="Tahoma"/>
            <family val="2"/>
          </rPr>
          <t>Becky Dzingeleski:</t>
        </r>
        <r>
          <rPr>
            <sz val="9"/>
            <color indexed="81"/>
            <rFont val="Tahoma"/>
            <family val="2"/>
          </rPr>
          <t xml:space="preserve">
per FOD this unit includes DEPARTMENT OF HEALTH SERVICES (12200)</t>
        </r>
      </text>
    </comment>
    <comment ref="B30" authorId="0" shapeId="0" xr:uid="{2CEBCA6F-BEEB-46A0-8249-CC045CF2DD8B}">
      <text>
        <r>
          <rPr>
            <b/>
            <sz val="9"/>
            <color indexed="81"/>
            <rFont val="Tahoma"/>
            <family val="2"/>
          </rPr>
          <t>Becky Dzingeleski:</t>
        </r>
        <r>
          <rPr>
            <sz val="9"/>
            <color indexed="81"/>
            <rFont val="Tahoma"/>
            <family val="2"/>
          </rPr>
          <t xml:space="preserve">
Per FOD: Unit No longer eligible for participation in TSERS but have runout of prior allocations.        </t>
        </r>
      </text>
    </comment>
    <comment ref="B32" authorId="0" shapeId="0" xr:uid="{2FAEDB3C-9E85-4A96-A673-D0AD879B35CE}">
      <text>
        <r>
          <rPr>
            <b/>
            <sz val="9"/>
            <color indexed="81"/>
            <rFont val="Tahoma"/>
            <family val="2"/>
          </rPr>
          <t>Becky Dzingeleski:</t>
        </r>
        <r>
          <rPr>
            <sz val="9"/>
            <color indexed="81"/>
            <rFont val="Tahoma"/>
            <family val="2"/>
          </rPr>
          <t xml:space="preserve">
component unit of 14300 per FOD</t>
        </r>
      </text>
    </comment>
    <comment ref="B36" authorId="0" shapeId="0" xr:uid="{8C2E36AA-0C02-4CE0-AE23-ED159A8B92D0}">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37" authorId="0" shapeId="0" xr:uid="{1F38A739-791A-419D-8BBE-BC9708E608C3}">
      <text>
        <r>
          <rPr>
            <b/>
            <sz val="9"/>
            <color indexed="81"/>
            <rFont val="Tahoma"/>
            <family val="2"/>
          </rPr>
          <t>Becky Dzingeleski:</t>
        </r>
        <r>
          <rPr>
            <sz val="9"/>
            <color indexed="81"/>
            <rFont val="Tahoma"/>
            <family val="2"/>
          </rPr>
          <t xml:space="preserve">
Per FOD: Unit No longer eligible for participation in TSERS but have runout of prior allocations.    </t>
        </r>
      </text>
    </comment>
    <comment ref="B54" authorId="0" shapeId="0" xr:uid="{10A1807E-8ABD-4F52-BA0C-8F91E89973C8}">
      <text>
        <r>
          <rPr>
            <b/>
            <sz val="9"/>
            <color indexed="81"/>
            <rFont val="Tahoma"/>
            <family val="2"/>
          </rPr>
          <t>Becky Dzingeleski:</t>
        </r>
        <r>
          <rPr>
            <sz val="9"/>
            <color indexed="81"/>
            <rFont val="Tahoma"/>
            <family val="2"/>
          </rPr>
          <t xml:space="preserve">
per FOD, unit is a CU of 21525</t>
        </r>
      </text>
    </comment>
    <comment ref="B97" authorId="0" shapeId="0" xr:uid="{C0F2F495-9A7F-46DE-A6DF-FE97A6C61DEC}">
      <text>
        <r>
          <rPr>
            <b/>
            <sz val="9"/>
            <color indexed="81"/>
            <rFont val="Tahoma"/>
            <family val="2"/>
          </rPr>
          <t>Becky Dzingeleski:</t>
        </r>
        <r>
          <rPr>
            <sz val="9"/>
            <color indexed="81"/>
            <rFont val="Tahoma"/>
            <family val="2"/>
          </rPr>
          <t xml:space="preserve">
Inactive but still have runouts of prior allocations.</t>
        </r>
      </text>
    </comment>
    <comment ref="B114" authorId="0" shapeId="0" xr:uid="{46D3B712-426C-42D3-94DC-376480AFB9CE}">
      <text>
        <r>
          <rPr>
            <b/>
            <sz val="9"/>
            <color indexed="81"/>
            <rFont val="Tahoma"/>
            <family val="2"/>
          </rPr>
          <t>Becky Dzingeleski:</t>
        </r>
        <r>
          <rPr>
            <sz val="9"/>
            <color indexed="81"/>
            <rFont val="Tahoma"/>
            <family val="2"/>
          </rPr>
          <t xml:space="preserve">
Inactive but still have runouts of prior allocations.</t>
        </r>
      </text>
    </comment>
    <comment ref="B144" authorId="0" shapeId="0" xr:uid="{4BCD9748-FCC6-4E99-BA57-29A0B14F755B}">
      <text>
        <r>
          <rPr>
            <b/>
            <sz val="9"/>
            <color indexed="81"/>
            <rFont val="Tahoma"/>
            <family val="2"/>
          </rPr>
          <t>Becky Dzingeleski:</t>
        </r>
        <r>
          <rPr>
            <sz val="9"/>
            <color indexed="81"/>
            <rFont val="Tahoma"/>
            <family val="2"/>
          </rPr>
          <t xml:space="preserve">
Inactive but still have runouts of prior allocations.</t>
        </r>
      </text>
    </comment>
    <comment ref="B185" authorId="0" shapeId="0" xr:uid="{7A3DAA24-0884-4564-8C07-13F76BFE708E}">
      <text>
        <r>
          <rPr>
            <b/>
            <sz val="9"/>
            <color indexed="81"/>
            <rFont val="Tahoma"/>
            <family val="2"/>
          </rPr>
          <t>Becky Dzingeleski:</t>
        </r>
        <r>
          <rPr>
            <sz val="9"/>
            <color indexed="81"/>
            <rFont val="Tahoma"/>
            <family val="2"/>
          </rPr>
          <t xml:space="preserve">
Inactive but still have runouts of prior allocations.</t>
        </r>
      </text>
    </comment>
    <comment ref="B195" authorId="0" shapeId="0" xr:uid="{1181B7DC-7E4A-4993-80ED-9D277872ED74}">
      <text>
        <r>
          <rPr>
            <b/>
            <sz val="9"/>
            <color indexed="81"/>
            <rFont val="Tahoma"/>
            <family val="2"/>
          </rPr>
          <t>Becky Dzingeleski:</t>
        </r>
        <r>
          <rPr>
            <sz val="9"/>
            <color indexed="81"/>
            <rFont val="Tahoma"/>
            <family val="2"/>
          </rPr>
          <t xml:space="preserve">
ceased operations - has deferrals for prior years that will continue to be recognized until deferrals are complete</t>
        </r>
      </text>
    </comment>
    <comment ref="B196" authorId="0" shapeId="0" xr:uid="{12CE8862-D7F2-45B3-8F3A-51BC055AEBD4}">
      <text>
        <r>
          <rPr>
            <b/>
            <sz val="9"/>
            <color indexed="81"/>
            <rFont val="Tahoma"/>
            <family val="2"/>
          </rPr>
          <t>Becky Dzingeleski:</t>
        </r>
        <r>
          <rPr>
            <sz val="9"/>
            <color indexed="81"/>
            <rFont val="Tahoma"/>
            <family val="2"/>
          </rPr>
          <t xml:space="preserve">
Inactive but still have runouts of prior allocations.</t>
        </r>
      </text>
    </comment>
    <comment ref="B212" authorId="0" shapeId="0" xr:uid="{D69A6E5A-DF3A-43C6-93AD-1E591DD3C3A3}">
      <text>
        <r>
          <rPr>
            <b/>
            <sz val="9"/>
            <color indexed="81"/>
            <rFont val="Tahoma"/>
            <family val="2"/>
          </rPr>
          <t>Becky Dzingeleski:</t>
        </r>
        <r>
          <rPr>
            <sz val="9"/>
            <color indexed="81"/>
            <rFont val="Tahoma"/>
            <family val="2"/>
          </rPr>
          <t xml:space="preserve">
Per FOD Unit had contrib at the end of 2017 but not enough to cross 5-digit threshold to show a pension liability.</t>
        </r>
      </text>
    </comment>
    <comment ref="B227" authorId="0" shapeId="0" xr:uid="{52A29EED-1B44-4A39-92F3-098BCDE7B799}">
      <text>
        <r>
          <rPr>
            <b/>
            <sz val="9"/>
            <color indexed="81"/>
            <rFont val="Tahoma"/>
            <family val="2"/>
          </rPr>
          <t>Becky Dzingeleski:</t>
        </r>
        <r>
          <rPr>
            <sz val="9"/>
            <color indexed="81"/>
            <rFont val="Tahoma"/>
            <family val="2"/>
          </rPr>
          <t xml:space="preserve">
Inactive but still have runouts of prior allocations.</t>
        </r>
      </text>
    </comment>
    <comment ref="B305" authorId="0" shapeId="0" xr:uid="{C3F142C1-F318-402D-BAC6-7D62D6631981}">
      <text>
        <r>
          <rPr>
            <b/>
            <sz val="9"/>
            <color indexed="81"/>
            <rFont val="Tahoma"/>
            <family val="2"/>
          </rPr>
          <t>Becky Dzingeleski:</t>
        </r>
        <r>
          <rPr>
            <sz val="9"/>
            <color indexed="81"/>
            <rFont val="Tahoma"/>
            <family val="2"/>
          </rPr>
          <t xml:space="preserve">
CU of 51000 per FOD.  Amts from CU Contributions workbook</t>
        </r>
      </text>
    </comment>
    <comment ref="B306" authorId="0" shapeId="0" xr:uid="{71E7E5DB-A007-471E-905B-410DD3FAFB9E}">
      <text>
        <r>
          <rPr>
            <b/>
            <sz val="9"/>
            <color indexed="81"/>
            <rFont val="Tahoma"/>
            <family val="2"/>
          </rPr>
          <t>Becky Dzingeleski:</t>
        </r>
        <r>
          <rPr>
            <sz val="9"/>
            <color indexed="81"/>
            <rFont val="Tahoma"/>
            <family val="2"/>
          </rPr>
          <t xml:space="preserve">
CU of 51000 per FOD.  Amts from CU Contributions workbook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5" authorId="0" shapeId="0" xr:uid="{A9B6CEE5-8AF8-4F1A-983D-71A96FD3CFCB}">
      <text>
        <r>
          <rPr>
            <b/>
            <sz val="9"/>
            <color indexed="81"/>
            <rFont val="Tahoma"/>
            <family val="2"/>
          </rPr>
          <t>Becky Dzingeleski:</t>
        </r>
        <r>
          <rPr>
            <sz val="9"/>
            <color indexed="81"/>
            <rFont val="Tahoma"/>
            <family val="2"/>
          </rPr>
          <t xml:space="preserve">
Per FOD is a new Unit.  Contributions began in 2018</t>
        </r>
      </text>
    </comment>
    <comment ref="B23" authorId="0" shapeId="0" xr:uid="{B798FC0B-C228-4048-A68B-E9A515A25DE5}">
      <text>
        <r>
          <rPr>
            <b/>
            <sz val="9"/>
            <color indexed="81"/>
            <rFont val="Tahoma"/>
            <family val="2"/>
          </rPr>
          <t>Becky Dzingeleski:</t>
        </r>
        <r>
          <rPr>
            <sz val="9"/>
            <color indexed="81"/>
            <rFont val="Tahoma"/>
            <family val="2"/>
          </rPr>
          <t xml:space="preserve">
Per FOD this Unit merged with HEALTH &amp; HUMAN SVCS (12220)</t>
        </r>
      </text>
    </comment>
    <comment ref="B24" authorId="0" shapeId="0" xr:uid="{A5EA6F1F-7C39-446B-8B84-F9D11BF2A1C9}">
      <text>
        <r>
          <rPr>
            <b/>
            <sz val="9"/>
            <color indexed="81"/>
            <rFont val="Tahoma"/>
            <family val="2"/>
          </rPr>
          <t>Becky Dzingeleski:</t>
        </r>
        <r>
          <rPr>
            <sz val="9"/>
            <color indexed="81"/>
            <rFont val="Tahoma"/>
            <family val="2"/>
          </rPr>
          <t xml:space="preserve">
per FOD this unit includes DEPARTMENT OF HEALTH SERVICES (12200)</t>
        </r>
      </text>
    </comment>
    <comment ref="B30" authorId="0" shapeId="0" xr:uid="{A560006F-8250-4A7E-A3D5-1E1500FA84B4}">
      <text>
        <r>
          <rPr>
            <b/>
            <sz val="9"/>
            <color indexed="81"/>
            <rFont val="Tahoma"/>
            <family val="2"/>
          </rPr>
          <t>Becky Dzingeleski:</t>
        </r>
        <r>
          <rPr>
            <sz val="9"/>
            <color indexed="81"/>
            <rFont val="Tahoma"/>
            <family val="2"/>
          </rPr>
          <t xml:space="preserve">
Per FOD: Unit No longer eligible for participation in TSERS but have runout of prior allocations.        </t>
        </r>
      </text>
    </comment>
    <comment ref="B32" authorId="0" shapeId="0" xr:uid="{9952E668-2B2E-4639-B058-8BD64255EDCA}">
      <text>
        <r>
          <rPr>
            <b/>
            <sz val="9"/>
            <color indexed="81"/>
            <rFont val="Tahoma"/>
            <family val="2"/>
          </rPr>
          <t>Becky Dzingeleski:</t>
        </r>
        <r>
          <rPr>
            <sz val="9"/>
            <color indexed="81"/>
            <rFont val="Tahoma"/>
            <family val="2"/>
          </rPr>
          <t xml:space="preserve">
component unit of 14300 per FOD</t>
        </r>
      </text>
    </comment>
    <comment ref="B36" authorId="0" shapeId="0" xr:uid="{247AE788-A289-41DF-9715-41694E9A84CE}">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37" authorId="0" shapeId="0" xr:uid="{CE4A6F05-1C50-4B9E-9354-E5F67E8B01B6}">
      <text>
        <r>
          <rPr>
            <b/>
            <sz val="9"/>
            <color indexed="81"/>
            <rFont val="Tahoma"/>
            <family val="2"/>
          </rPr>
          <t>Becky Dzingeleski:</t>
        </r>
        <r>
          <rPr>
            <sz val="9"/>
            <color indexed="81"/>
            <rFont val="Tahoma"/>
            <family val="2"/>
          </rPr>
          <t xml:space="preserve">
Per FOD: Unit No longer eligible for participation in TSERS but have runout of prior allocations.    </t>
        </r>
      </text>
    </comment>
    <comment ref="B54" authorId="0" shapeId="0" xr:uid="{CCCCEDC8-0BED-4036-9C5C-E40F4F767C39}">
      <text>
        <r>
          <rPr>
            <b/>
            <sz val="9"/>
            <color indexed="81"/>
            <rFont val="Tahoma"/>
            <family val="2"/>
          </rPr>
          <t>Becky Dzingeleski:</t>
        </r>
        <r>
          <rPr>
            <sz val="9"/>
            <color indexed="81"/>
            <rFont val="Tahoma"/>
            <family val="2"/>
          </rPr>
          <t xml:space="preserve">
per FOD, unit is a CU of 21525</t>
        </r>
      </text>
    </comment>
    <comment ref="B97" authorId="0" shapeId="0" xr:uid="{27F4DB6A-AFCD-43F6-ACED-74DF943724F8}">
      <text>
        <r>
          <rPr>
            <b/>
            <sz val="9"/>
            <color indexed="81"/>
            <rFont val="Tahoma"/>
            <family val="2"/>
          </rPr>
          <t>Becky Dzingeleski:</t>
        </r>
        <r>
          <rPr>
            <sz val="9"/>
            <color indexed="81"/>
            <rFont val="Tahoma"/>
            <family val="2"/>
          </rPr>
          <t xml:space="preserve">
Inactive but still have runouts of prior allocations.</t>
        </r>
      </text>
    </comment>
    <comment ref="B114" authorId="0" shapeId="0" xr:uid="{87BC1C94-6BD2-419E-9D67-4163D5120689}">
      <text>
        <r>
          <rPr>
            <b/>
            <sz val="9"/>
            <color indexed="81"/>
            <rFont val="Tahoma"/>
            <family val="2"/>
          </rPr>
          <t>Becky Dzingeleski:</t>
        </r>
        <r>
          <rPr>
            <sz val="9"/>
            <color indexed="81"/>
            <rFont val="Tahoma"/>
            <family val="2"/>
          </rPr>
          <t xml:space="preserve">
Inactive but still have runouts of prior allocations.</t>
        </r>
      </text>
    </comment>
    <comment ref="B144" authorId="0" shapeId="0" xr:uid="{114822F9-3188-4382-AB29-2C5777BBDB28}">
      <text>
        <r>
          <rPr>
            <b/>
            <sz val="9"/>
            <color indexed="81"/>
            <rFont val="Tahoma"/>
            <family val="2"/>
          </rPr>
          <t>Becky Dzingeleski:</t>
        </r>
        <r>
          <rPr>
            <sz val="9"/>
            <color indexed="81"/>
            <rFont val="Tahoma"/>
            <family val="2"/>
          </rPr>
          <t xml:space="preserve">
Inactive but still have runouts of prior allocations.</t>
        </r>
      </text>
    </comment>
    <comment ref="B185" authorId="0" shapeId="0" xr:uid="{C53CFB49-E322-48AF-BC5A-9474195DAE12}">
      <text>
        <r>
          <rPr>
            <b/>
            <sz val="9"/>
            <color indexed="81"/>
            <rFont val="Tahoma"/>
            <family val="2"/>
          </rPr>
          <t>Becky Dzingeleski:</t>
        </r>
        <r>
          <rPr>
            <sz val="9"/>
            <color indexed="81"/>
            <rFont val="Tahoma"/>
            <family val="2"/>
          </rPr>
          <t xml:space="preserve">
Inactive but still have runouts of prior allocations.</t>
        </r>
      </text>
    </comment>
    <comment ref="B195" authorId="0" shapeId="0" xr:uid="{5ADDCD47-8CCA-40BF-B8CF-552082850EC1}">
      <text>
        <r>
          <rPr>
            <b/>
            <sz val="9"/>
            <color indexed="81"/>
            <rFont val="Tahoma"/>
            <family val="2"/>
          </rPr>
          <t>Becky Dzingeleski:</t>
        </r>
        <r>
          <rPr>
            <sz val="9"/>
            <color indexed="81"/>
            <rFont val="Tahoma"/>
            <family val="2"/>
          </rPr>
          <t xml:space="preserve">
ceased operations - has deferrals for prior years that will continue to be recognized until deferrals are complete</t>
        </r>
      </text>
    </comment>
    <comment ref="B196" authorId="0" shapeId="0" xr:uid="{0CB71F57-14FC-49B5-9B00-0088D163356A}">
      <text>
        <r>
          <rPr>
            <b/>
            <sz val="9"/>
            <color indexed="81"/>
            <rFont val="Tahoma"/>
            <family val="2"/>
          </rPr>
          <t>Becky Dzingeleski:</t>
        </r>
        <r>
          <rPr>
            <sz val="9"/>
            <color indexed="81"/>
            <rFont val="Tahoma"/>
            <family val="2"/>
          </rPr>
          <t xml:space="preserve">
Inactive but still have runouts of prior allocations.</t>
        </r>
      </text>
    </comment>
    <comment ref="B212" authorId="0" shapeId="0" xr:uid="{B1F73345-0808-491A-BAAD-569119C3FE1A}">
      <text>
        <r>
          <rPr>
            <b/>
            <sz val="9"/>
            <color indexed="81"/>
            <rFont val="Tahoma"/>
            <family val="2"/>
          </rPr>
          <t>Becky Dzingeleski:</t>
        </r>
        <r>
          <rPr>
            <sz val="9"/>
            <color indexed="81"/>
            <rFont val="Tahoma"/>
            <family val="2"/>
          </rPr>
          <t xml:space="preserve">
Per FOD Unit had contrib at the end of 2017 but not enough to cross 5-digit threshold to show a pension liability.</t>
        </r>
      </text>
    </comment>
    <comment ref="B227" authorId="0" shapeId="0" xr:uid="{61BC45D4-CC33-48F2-8E18-E88472238F19}">
      <text>
        <r>
          <rPr>
            <b/>
            <sz val="9"/>
            <color indexed="81"/>
            <rFont val="Tahoma"/>
            <family val="2"/>
          </rPr>
          <t>Becky Dzingeleski:</t>
        </r>
        <r>
          <rPr>
            <sz val="9"/>
            <color indexed="81"/>
            <rFont val="Tahoma"/>
            <family val="2"/>
          </rPr>
          <t xml:space="preserve">
Inactive but still have runouts of prior allocations.</t>
        </r>
      </text>
    </comment>
    <comment ref="B304" authorId="0" shapeId="0" xr:uid="{FE4626F0-7958-40A4-8E0F-BCAA3FFB2B4E}">
      <text>
        <r>
          <rPr>
            <b/>
            <sz val="9"/>
            <color indexed="81"/>
            <rFont val="Tahoma"/>
            <family val="2"/>
          </rPr>
          <t>Becky Dzingeleski:</t>
        </r>
        <r>
          <rPr>
            <sz val="9"/>
            <color indexed="81"/>
            <rFont val="Tahoma"/>
            <family val="2"/>
          </rPr>
          <t xml:space="preserve">
CU of 51000 per FOD.  Amts from CU Contributions workbook</t>
        </r>
      </text>
    </comment>
    <comment ref="B305" authorId="0" shapeId="0" xr:uid="{6778DC32-3048-4C82-B21E-E6D72B789E01}">
      <text>
        <r>
          <rPr>
            <b/>
            <sz val="9"/>
            <color indexed="81"/>
            <rFont val="Tahoma"/>
            <family val="2"/>
          </rPr>
          <t>Becky Dzingeleski:</t>
        </r>
        <r>
          <rPr>
            <sz val="9"/>
            <color indexed="81"/>
            <rFont val="Tahoma"/>
            <family val="2"/>
          </rPr>
          <t xml:space="preserve">
CU of 51000 per FOD.  Amts from CU Contributions workbook</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5" authorId="0" shapeId="0" xr:uid="{0586CA38-5E8A-422E-AC31-689EC962A4A1}">
      <text>
        <r>
          <rPr>
            <b/>
            <sz val="9"/>
            <color indexed="81"/>
            <rFont val="Tahoma"/>
            <family val="2"/>
          </rPr>
          <t>Becky Dzingeleski:</t>
        </r>
        <r>
          <rPr>
            <sz val="9"/>
            <color indexed="81"/>
            <rFont val="Tahoma"/>
            <family val="2"/>
          </rPr>
          <t xml:space="preserve">
Per FOD is a new Unit.  Contributions began in 2018</t>
        </r>
      </text>
    </comment>
    <comment ref="B23" authorId="0" shapeId="0" xr:uid="{55F3FDC0-C8B5-4D83-B124-D69612119062}">
      <text>
        <r>
          <rPr>
            <b/>
            <sz val="9"/>
            <color indexed="81"/>
            <rFont val="Tahoma"/>
            <family val="2"/>
          </rPr>
          <t>Becky Dzingeleski:</t>
        </r>
        <r>
          <rPr>
            <sz val="9"/>
            <color indexed="81"/>
            <rFont val="Tahoma"/>
            <family val="2"/>
          </rPr>
          <t xml:space="preserve">
Per FOD this Unit merged with HEALTH &amp; HUMAN SVCS (12220)</t>
        </r>
      </text>
    </comment>
    <comment ref="B24" authorId="0" shapeId="0" xr:uid="{1E3340E8-7A3E-4B4E-A900-61739C621C26}">
      <text>
        <r>
          <rPr>
            <b/>
            <sz val="9"/>
            <color indexed="81"/>
            <rFont val="Tahoma"/>
            <family val="2"/>
          </rPr>
          <t>Becky Dzingeleski:</t>
        </r>
        <r>
          <rPr>
            <sz val="9"/>
            <color indexed="81"/>
            <rFont val="Tahoma"/>
            <family val="2"/>
          </rPr>
          <t xml:space="preserve">
per FOD this unit includes DEPARTMENT OF HEALTH SERVICES (12200)
       </t>
        </r>
      </text>
    </comment>
    <comment ref="B30" authorId="0" shapeId="0" xr:uid="{187DBE99-AA07-487A-BC54-AF3E0CC9954A}">
      <text>
        <r>
          <rPr>
            <b/>
            <sz val="9"/>
            <color indexed="81"/>
            <rFont val="Tahoma"/>
            <family val="2"/>
          </rPr>
          <t>Becky Dzingeleski:</t>
        </r>
        <r>
          <rPr>
            <sz val="9"/>
            <color indexed="81"/>
            <rFont val="Tahoma"/>
            <family val="2"/>
          </rPr>
          <t xml:space="preserve">
Per FOD: Unit No longer eligible for participation in TSERS but have runout of prior allocations.               </t>
        </r>
      </text>
    </comment>
    <comment ref="B32" authorId="0" shapeId="0" xr:uid="{0FEF2969-FB59-4D9F-9EDA-996FC4F056B6}">
      <text>
        <r>
          <rPr>
            <b/>
            <sz val="9"/>
            <color indexed="81"/>
            <rFont val="Tahoma"/>
            <family val="2"/>
          </rPr>
          <t>Becky Dzingeleski:</t>
        </r>
        <r>
          <rPr>
            <sz val="9"/>
            <color indexed="81"/>
            <rFont val="Tahoma"/>
            <family val="2"/>
          </rPr>
          <t xml:space="preserve">
Per FOD, Unit is a CU of 14300
</t>
        </r>
      </text>
    </comment>
    <comment ref="B36" authorId="0" shapeId="0" xr:uid="{F672754F-56C5-4277-8F51-7C3B26703233}">
      <text>
        <r>
          <rPr>
            <b/>
            <sz val="9"/>
            <color indexed="81"/>
            <rFont val="Tahoma"/>
            <family val="2"/>
          </rPr>
          <t>Becky Dzingeleski:</t>
        </r>
        <r>
          <rPr>
            <sz val="9"/>
            <color indexed="81"/>
            <rFont val="Tahoma"/>
            <family val="2"/>
          </rPr>
          <t xml:space="preserve">
Per FOD, Unit no longer eligible for participation in TSERS but have runout of prior allocations.               </t>
        </r>
      </text>
    </comment>
    <comment ref="B37" authorId="0" shapeId="0" xr:uid="{7D1D403B-96CD-46E7-8B95-075AE159F7CC}">
      <text>
        <r>
          <rPr>
            <b/>
            <sz val="9"/>
            <color indexed="81"/>
            <rFont val="Tahoma"/>
            <family val="2"/>
          </rPr>
          <t>Becky Dzingeleski:</t>
        </r>
        <r>
          <rPr>
            <sz val="9"/>
            <color indexed="81"/>
            <rFont val="Tahoma"/>
            <family val="2"/>
          </rPr>
          <t xml:space="preserve">
Per FOD: Unit No longer eligible for participation in TSERS but have runout of prior allocations.    </t>
        </r>
      </text>
    </comment>
    <comment ref="B54" authorId="0" shapeId="0" xr:uid="{0F898ED6-9C9C-4B3E-9F87-F8D56C9FF608}">
      <text>
        <r>
          <rPr>
            <b/>
            <sz val="9"/>
            <color indexed="81"/>
            <rFont val="Tahoma"/>
            <family val="2"/>
          </rPr>
          <t>Becky Dzingeleski:</t>
        </r>
        <r>
          <rPr>
            <sz val="9"/>
            <color indexed="81"/>
            <rFont val="Tahoma"/>
            <family val="2"/>
          </rPr>
          <t xml:space="preserve">
Per FOD, Unit is CU of 21525
</t>
        </r>
      </text>
    </comment>
    <comment ref="B97" authorId="0" shapeId="0" xr:uid="{B97E01E0-C647-41B1-B45A-70AF0F33D911}">
      <text>
        <r>
          <rPr>
            <b/>
            <sz val="9"/>
            <color indexed="81"/>
            <rFont val="Tahoma"/>
            <family val="2"/>
          </rPr>
          <t>Becky Dzingeleski:</t>
        </r>
        <r>
          <rPr>
            <sz val="9"/>
            <color indexed="81"/>
            <rFont val="Tahoma"/>
            <family val="2"/>
          </rPr>
          <t xml:space="preserve">
Inactive but still have runouts of prior allocations.</t>
        </r>
      </text>
    </comment>
    <comment ref="B114" authorId="0" shapeId="0" xr:uid="{2372AB81-1DAA-4A8A-AB74-AFFDFCF42473}">
      <text>
        <r>
          <rPr>
            <b/>
            <sz val="9"/>
            <color indexed="81"/>
            <rFont val="Tahoma"/>
            <family val="2"/>
          </rPr>
          <t>Becky Dzingeleski:</t>
        </r>
        <r>
          <rPr>
            <sz val="9"/>
            <color indexed="81"/>
            <rFont val="Tahoma"/>
            <family val="2"/>
          </rPr>
          <t xml:space="preserve">
Inactive but still have runouts of prior allocations.</t>
        </r>
      </text>
    </comment>
    <comment ref="B144" authorId="0" shapeId="0" xr:uid="{73E8FC78-7744-4D57-9C4E-26CED51A86D4}">
      <text>
        <r>
          <rPr>
            <b/>
            <sz val="9"/>
            <color indexed="81"/>
            <rFont val="Tahoma"/>
            <family val="2"/>
          </rPr>
          <t>Becky Dzingeleski:</t>
        </r>
        <r>
          <rPr>
            <sz val="9"/>
            <color indexed="81"/>
            <rFont val="Tahoma"/>
            <family val="2"/>
          </rPr>
          <t xml:space="preserve">
Inactive but still have runouts of prior allocations.</t>
        </r>
      </text>
    </comment>
    <comment ref="B184" authorId="0" shapeId="0" xr:uid="{89664482-04F5-4785-9341-D6ED14A13ABD}">
      <text>
        <r>
          <rPr>
            <b/>
            <sz val="9"/>
            <color indexed="81"/>
            <rFont val="Tahoma"/>
            <family val="2"/>
          </rPr>
          <t>Becky Dzingeleski:</t>
        </r>
        <r>
          <rPr>
            <sz val="9"/>
            <color indexed="81"/>
            <rFont val="Tahoma"/>
            <family val="2"/>
          </rPr>
          <t xml:space="preserve">
Inactive but still have runouts of prior allocations.</t>
        </r>
      </text>
    </comment>
    <comment ref="B195" authorId="0" shapeId="0" xr:uid="{B4823C88-90E9-4E02-90FA-120D6F2718C7}">
      <text>
        <r>
          <rPr>
            <b/>
            <sz val="9"/>
            <color indexed="81"/>
            <rFont val="Tahoma"/>
            <family val="2"/>
          </rPr>
          <t>Becky Dzingeleski:</t>
        </r>
        <r>
          <rPr>
            <sz val="9"/>
            <color indexed="81"/>
            <rFont val="Tahoma"/>
            <family val="2"/>
          </rPr>
          <t xml:space="preserve">
ceased operations - has deferrals for prior years that will continue to be recognized until deferrals are complete</t>
        </r>
      </text>
    </comment>
    <comment ref="B196" authorId="0" shapeId="0" xr:uid="{610D9B5A-C876-4E85-B305-BC6B9A186F26}">
      <text>
        <r>
          <rPr>
            <b/>
            <sz val="9"/>
            <color indexed="81"/>
            <rFont val="Tahoma"/>
            <family val="2"/>
          </rPr>
          <t>Becky Dzingeleski:</t>
        </r>
        <r>
          <rPr>
            <sz val="9"/>
            <color indexed="81"/>
            <rFont val="Tahoma"/>
            <family val="2"/>
          </rPr>
          <t xml:space="preserve">
Inactive but still have runouts of prior allocations.</t>
        </r>
      </text>
    </comment>
    <comment ref="B212" authorId="0" shapeId="0" xr:uid="{D5B29546-DFA9-45A0-84A1-99222AADEE51}">
      <text>
        <r>
          <rPr>
            <b/>
            <sz val="9"/>
            <color indexed="81"/>
            <rFont val="Tahoma"/>
            <family val="2"/>
          </rPr>
          <t>Becky Dzingeleski:</t>
        </r>
        <r>
          <rPr>
            <sz val="9"/>
            <color indexed="81"/>
            <rFont val="Tahoma"/>
            <family val="2"/>
          </rPr>
          <t xml:space="preserve">
Per FOD Unit had contrib at the end of 2017 but not enough to cross 5-digit threshold to show a pension liability.</t>
        </r>
      </text>
    </comment>
    <comment ref="B227" authorId="0" shapeId="0" xr:uid="{E36569D8-6844-4BAA-8FB9-7A629058AA11}">
      <text>
        <r>
          <rPr>
            <b/>
            <sz val="9"/>
            <color indexed="81"/>
            <rFont val="Tahoma"/>
            <family val="2"/>
          </rPr>
          <t>Becky Dzingeleski:</t>
        </r>
        <r>
          <rPr>
            <sz val="9"/>
            <color indexed="81"/>
            <rFont val="Tahoma"/>
            <family val="2"/>
          </rPr>
          <t xml:space="preserve">
Inactive but still have runouts of prior allocations.</t>
        </r>
      </text>
    </comment>
    <comment ref="B304" authorId="0" shapeId="0" xr:uid="{AAEBBA6C-5625-44EC-903F-75BAC3B1406D}">
      <text>
        <r>
          <rPr>
            <b/>
            <sz val="9"/>
            <color indexed="81"/>
            <rFont val="Tahoma"/>
            <family val="2"/>
          </rPr>
          <t>Becky Dzingeleski:</t>
        </r>
        <r>
          <rPr>
            <sz val="9"/>
            <color indexed="81"/>
            <rFont val="Tahoma"/>
            <family val="2"/>
          </rPr>
          <t xml:space="preserve">
CU of 51000 per FOD.  Amts from CU Contributions workbook</t>
        </r>
      </text>
    </comment>
    <comment ref="B305" authorId="0" shapeId="0" xr:uid="{F72AD7D3-A33E-4822-A463-E68AF384D3E1}">
      <text>
        <r>
          <rPr>
            <b/>
            <sz val="9"/>
            <color indexed="81"/>
            <rFont val="Tahoma"/>
            <family val="2"/>
          </rPr>
          <t>Becky Dzingeleski:</t>
        </r>
        <r>
          <rPr>
            <sz val="9"/>
            <color indexed="81"/>
            <rFont val="Tahoma"/>
            <family val="2"/>
          </rPr>
          <t xml:space="preserve">
CU of 51000 per FOD.  Amts from CU Contributions workbook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9" authorId="0" shapeId="0" xr:uid="{4D633464-4193-4B48-83A7-2AE509101C87}">
      <text>
        <r>
          <rPr>
            <b/>
            <sz val="9"/>
            <color indexed="81"/>
            <rFont val="Tahoma"/>
            <family val="2"/>
          </rPr>
          <t>Becky Dzingeleski:</t>
        </r>
        <r>
          <rPr>
            <sz val="9"/>
            <color indexed="81"/>
            <rFont val="Tahoma"/>
            <family val="2"/>
          </rPr>
          <t xml:space="preserve">
Per FOD - new unit.  TSERS Contributions began in 2018</t>
        </r>
      </text>
    </comment>
    <comment ref="A27" authorId="0" shapeId="0" xr:uid="{599395FB-A402-4038-8B76-511D01B2A872}">
      <text>
        <r>
          <rPr>
            <b/>
            <sz val="9"/>
            <color indexed="81"/>
            <rFont val="Tahoma"/>
            <family val="2"/>
          </rPr>
          <t>Becky Dzingeleski:</t>
        </r>
        <r>
          <rPr>
            <sz val="9"/>
            <color indexed="81"/>
            <rFont val="Tahoma"/>
            <family val="2"/>
          </rPr>
          <t xml:space="preserve">
Per FOD this unit merged with HEALTH &amp; HUMAN SVCS (12220)</t>
        </r>
      </text>
    </comment>
    <comment ref="A28" authorId="0" shapeId="0" xr:uid="{A919D1DE-9835-4928-8B6C-A2CDD0E00847}">
      <text>
        <r>
          <rPr>
            <b/>
            <sz val="9"/>
            <color indexed="81"/>
            <rFont val="Tahoma"/>
            <family val="2"/>
          </rPr>
          <t>Becky Dzingeleski:</t>
        </r>
        <r>
          <rPr>
            <sz val="9"/>
            <color indexed="81"/>
            <rFont val="Tahoma"/>
            <family val="2"/>
          </rPr>
          <t xml:space="preserve">
Per FOD This unit includes DEPARTMENT OF HEALTH SERVICES        (12200)</t>
        </r>
      </text>
    </comment>
    <comment ref="A29" authorId="0" shapeId="0" xr:uid="{CB16F273-588F-4B35-A247-6A7EC7EF1B60}">
      <text>
        <r>
          <rPr>
            <b/>
            <sz val="9"/>
            <color indexed="81"/>
            <rFont val="Tahoma"/>
            <family val="2"/>
          </rPr>
          <t>Becky Dzingeleski:</t>
        </r>
        <r>
          <rPr>
            <sz val="9"/>
            <color indexed="81"/>
            <rFont val="Tahoma"/>
            <family val="2"/>
          </rPr>
          <t xml:space="preserve">
Per FOD This unit includes DEPARTMENT OF HEALTH SERVICES        (12200)</t>
        </r>
      </text>
    </comment>
    <comment ref="B35" authorId="0" shapeId="0" xr:uid="{991A184F-44B5-4A90-A4F5-E3151B80675F}">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41" authorId="0" shapeId="0" xr:uid="{80EE8BC6-858C-4F9D-8B2C-52294B6CCE52}">
      <text>
        <r>
          <rPr>
            <b/>
            <sz val="9"/>
            <color indexed="81"/>
            <rFont val="Tahoma"/>
            <family val="2"/>
          </rPr>
          <t>Becky Dzingeleski:</t>
        </r>
        <r>
          <rPr>
            <sz val="9"/>
            <color indexed="81"/>
            <rFont val="Tahoma"/>
            <family val="2"/>
          </rPr>
          <t xml:space="preserve">
Per FOD, Unit no longer eligible for participation but have runout of prior allocations.  </t>
        </r>
      </text>
    </comment>
    <comment ref="B42" authorId="0" shapeId="0" xr:uid="{4DDE10D2-1FF4-4069-8589-4EFC056BF491}">
      <text>
        <r>
          <rPr>
            <b/>
            <sz val="9"/>
            <color indexed="81"/>
            <rFont val="Tahoma"/>
            <family val="2"/>
          </rPr>
          <t>Becky Dzingeleski:</t>
        </r>
        <r>
          <rPr>
            <sz val="9"/>
            <color indexed="81"/>
            <rFont val="Tahoma"/>
            <family val="2"/>
          </rPr>
          <t xml:space="preserve">
Per FOD, Unit no longer eligible for TSERS participation but have runout of prior allocations</t>
        </r>
      </text>
    </comment>
    <comment ref="B102" authorId="0" shapeId="0" xr:uid="{78703E99-8D42-44D4-AF55-37B0E8EA3A27}">
      <text>
        <r>
          <rPr>
            <b/>
            <sz val="9"/>
            <color indexed="81"/>
            <rFont val="Tahoma"/>
            <family val="2"/>
          </rPr>
          <t>Becky Dzingeleski:</t>
        </r>
        <r>
          <rPr>
            <sz val="9"/>
            <color indexed="81"/>
            <rFont val="Tahoma"/>
            <family val="2"/>
          </rPr>
          <t xml:space="preserve">
Inactive but still have runouts of prior allocations.</t>
        </r>
      </text>
    </comment>
    <comment ref="B119" authorId="0" shapeId="0" xr:uid="{76DBEC60-3333-4A59-A91C-502E38C0E45C}">
      <text>
        <r>
          <rPr>
            <b/>
            <sz val="9"/>
            <color indexed="81"/>
            <rFont val="Tahoma"/>
            <family val="2"/>
          </rPr>
          <t>Becky Dzingeleski:</t>
        </r>
        <r>
          <rPr>
            <sz val="9"/>
            <color indexed="81"/>
            <rFont val="Tahoma"/>
            <family val="2"/>
          </rPr>
          <t xml:space="preserve">
Inactive but still have runouts of prior allocations.</t>
        </r>
      </text>
    </comment>
    <comment ref="B149" authorId="0" shapeId="0" xr:uid="{C45AF574-3563-436D-A621-BB65FF25D996}">
      <text>
        <r>
          <rPr>
            <b/>
            <sz val="9"/>
            <color indexed="81"/>
            <rFont val="Tahoma"/>
            <family val="2"/>
          </rPr>
          <t>Becky Dzingeleski:</t>
        </r>
        <r>
          <rPr>
            <sz val="9"/>
            <color indexed="81"/>
            <rFont val="Tahoma"/>
            <family val="2"/>
          </rPr>
          <t xml:space="preserve">
Inactive but still have runouts of prior allocations.</t>
        </r>
      </text>
    </comment>
    <comment ref="B190" authorId="0" shapeId="0" xr:uid="{137C888E-D35E-4BD9-ADC9-253BF08216FF}">
      <text>
        <r>
          <rPr>
            <b/>
            <sz val="9"/>
            <color indexed="81"/>
            <rFont val="Tahoma"/>
            <family val="2"/>
          </rPr>
          <t>Becky Dzingeleski:</t>
        </r>
        <r>
          <rPr>
            <sz val="9"/>
            <color indexed="81"/>
            <rFont val="Tahoma"/>
            <family val="2"/>
          </rPr>
          <t xml:space="preserve">
Inactive but still have runouts of prior allocations.</t>
        </r>
      </text>
    </comment>
    <comment ref="B200" authorId="0" shapeId="0" xr:uid="{9ED48145-FCFA-4F8C-853D-5FDB723BDB72}">
      <text>
        <r>
          <rPr>
            <b/>
            <sz val="9"/>
            <color indexed="81"/>
            <rFont val="Tahoma"/>
            <family val="2"/>
          </rPr>
          <t>Becky Dzingeleski:</t>
        </r>
        <r>
          <rPr>
            <sz val="9"/>
            <color indexed="81"/>
            <rFont val="Tahoma"/>
            <family val="2"/>
          </rPr>
          <t xml:space="preserve">
ceased operations - has deferrals for prior years that will continue to be recognized until deferrals are complete</t>
        </r>
      </text>
    </comment>
    <comment ref="B201" authorId="0" shapeId="0" xr:uid="{04478BB6-B893-4214-AA83-4491A928F93A}">
      <text>
        <r>
          <rPr>
            <b/>
            <sz val="9"/>
            <color indexed="81"/>
            <rFont val="Tahoma"/>
            <family val="2"/>
          </rPr>
          <t>Becky Dzingeleski:</t>
        </r>
        <r>
          <rPr>
            <sz val="9"/>
            <color indexed="81"/>
            <rFont val="Tahoma"/>
            <family val="2"/>
          </rPr>
          <t xml:space="preserve">
Inactive but still have runouts of prior allocations.</t>
        </r>
      </text>
    </comment>
    <comment ref="B217" authorId="0" shapeId="0" xr:uid="{2AB2F07A-1732-4731-A0DD-3C2CC9377081}">
      <text>
        <r>
          <rPr>
            <b/>
            <sz val="9"/>
            <color indexed="81"/>
            <rFont val="Tahoma"/>
            <family val="2"/>
          </rPr>
          <t>Becky Dzingeleski:</t>
        </r>
        <r>
          <rPr>
            <sz val="9"/>
            <color indexed="81"/>
            <rFont val="Tahoma"/>
            <family val="2"/>
          </rPr>
          <t xml:space="preserve">
Per FOD Unit had contrib at the end of 2017 but not enough to cross 5-digit threshold to show a pension liability.</t>
        </r>
      </text>
    </comment>
    <comment ref="B232" authorId="0" shapeId="0" xr:uid="{BBAC1EEB-1EF3-4762-B7C5-D9F869251A0F}">
      <text>
        <r>
          <rPr>
            <b/>
            <sz val="9"/>
            <color indexed="81"/>
            <rFont val="Tahoma"/>
            <family val="2"/>
          </rPr>
          <t>Becky Dzingeleski:</t>
        </r>
        <r>
          <rPr>
            <sz val="9"/>
            <color indexed="81"/>
            <rFont val="Tahoma"/>
            <family val="2"/>
          </rPr>
          <t xml:space="preserve">
Inactive but still have runouts of prior allocations.</t>
        </r>
      </text>
    </comment>
    <comment ref="B309" authorId="0" shapeId="0" xr:uid="{35369B55-3B16-4E22-BC28-2D6581414BC4}">
      <text>
        <r>
          <rPr>
            <b/>
            <sz val="9"/>
            <color indexed="81"/>
            <rFont val="Tahoma"/>
            <family val="2"/>
          </rPr>
          <t>Becky Dzingeleski:</t>
        </r>
        <r>
          <rPr>
            <sz val="9"/>
            <color indexed="81"/>
            <rFont val="Tahoma"/>
            <family val="2"/>
          </rPr>
          <t xml:space="preserve">
CU of 51000
</t>
        </r>
      </text>
    </comment>
    <comment ref="B310" authorId="0" shapeId="0" xr:uid="{862B6CE9-7703-4C4B-A42A-CBDD7250A490}">
      <text>
        <r>
          <rPr>
            <b/>
            <sz val="9"/>
            <color indexed="81"/>
            <rFont val="Tahoma"/>
            <family val="2"/>
          </rPr>
          <t>Becky Dzingeleski:</t>
        </r>
        <r>
          <rPr>
            <sz val="9"/>
            <color indexed="81"/>
            <rFont val="Tahoma"/>
            <family val="2"/>
          </rPr>
          <t xml:space="preserve">
CU of 51000</t>
        </r>
      </text>
    </comment>
  </commentList>
</comments>
</file>

<file path=xl/sharedStrings.xml><?xml version="1.0" encoding="utf-8"?>
<sst xmlns="http://schemas.openxmlformats.org/spreadsheetml/2006/main" count="4017" uniqueCount="548">
  <si>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</si>
  <si>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</si>
  <si>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</si>
  <si>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</si>
  <si>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</si>
  <si>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</si>
  <si>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</si>
  <si>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</si>
  <si>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</si>
  <si>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</si>
  <si>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</si>
  <si>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</si>
  <si>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</si>
  <si>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</si>
  <si>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</si>
  <si>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</si>
  <si>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</si>
  <si>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</si>
  <si>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</si>
  <si>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</si>
  <si>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</si>
  <si>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</si>
  <si>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</si>
  <si>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</si>
  <si>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</si>
  <si>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DEPARTMENT OF AGRICULTURE</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</si>
  <si>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</si>
  <si>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</si>
  <si>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</si>
  <si>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</si>
  <si>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</si>
  <si>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</si>
  <si>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</si>
  <si>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</si>
  <si>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</si>
  <si>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</si>
  <si>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</si>
  <si>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</si>
  <si>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</si>
  <si>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</si>
  <si>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</si>
  <si>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</si>
  <si>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</si>
  <si>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</si>
  <si>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</si>
  <si>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</si>
  <si>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</si>
  <si>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</si>
  <si>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</si>
  <si>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</si>
  <si>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</si>
  <si>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</si>
  <si>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</si>
  <si>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</si>
  <si>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</si>
  <si>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</si>
  <si>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</si>
  <si>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</si>
  <si>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</si>
  <si>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</si>
  <si>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</si>
  <si>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</si>
  <si>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</si>
  <si>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</si>
  <si>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</si>
  <si>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</si>
  <si>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</si>
  <si>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</si>
  <si>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</si>
  <si>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</si>
  <si>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</si>
  <si>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</si>
  <si>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</si>
  <si>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</si>
  <si>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</si>
  <si>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</si>
  <si>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</si>
  <si>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</si>
  <si>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</si>
  <si>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</si>
  <si>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</si>
  <si>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</si>
  <si>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</si>
  <si>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</si>
  <si>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</si>
  <si>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</si>
  <si>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</si>
  <si>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</si>
  <si>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</si>
  <si>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</si>
  <si>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</si>
  <si>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</si>
  <si>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</si>
  <si>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</si>
  <si>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</si>
  <si>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</si>
  <si>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</si>
  <si>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</si>
  <si>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</si>
  <si>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</si>
  <si>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</si>
  <si>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</si>
  <si>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</si>
  <si>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SEGS ACADEMY</t>
  </si>
  <si>
    <t>NEW BERN/CRAVEN COUNTY BOARD OF EDUCATION</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</si>
  <si>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</si>
  <si>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</si>
  <si>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</si>
  <si>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</si>
  <si>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</si>
  <si>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</si>
  <si>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</si>
  <si>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</si>
  <si>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</si>
  <si>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</si>
  <si>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</si>
  <si>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</si>
  <si>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</si>
  <si>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</si>
  <si>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</si>
  <si>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</si>
  <si>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</si>
  <si>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</si>
  <si>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</si>
  <si>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</si>
  <si>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</si>
  <si>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</si>
  <si>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</si>
  <si>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</si>
  <si>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</si>
  <si>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</si>
  <si>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</si>
  <si>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</si>
  <si>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</si>
  <si>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</si>
  <si>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</si>
  <si>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</si>
  <si>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</si>
  <si>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</si>
  <si>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</si>
  <si>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</si>
  <si>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</si>
  <si>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</si>
  <si>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</si>
  <si>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</si>
  <si>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</si>
  <si>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</si>
  <si>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</si>
  <si>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</si>
  <si>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</si>
  <si>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</si>
  <si>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</si>
  <si>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</si>
  <si>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</si>
  <si>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</si>
  <si>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</si>
  <si>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</si>
  <si>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</si>
  <si>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</si>
  <si>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</si>
  <si>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</si>
  <si>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</si>
  <si>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</si>
  <si>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</si>
  <si>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</si>
  <si>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</si>
  <si>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</si>
  <si>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KINSTON CHARTER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</si>
  <si>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</si>
  <si>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</si>
  <si>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</si>
  <si>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</si>
  <si>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</si>
  <si>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</si>
  <si>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</si>
  <si>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</si>
  <si>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</si>
  <si>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</si>
  <si>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</si>
  <si>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</si>
  <si>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</si>
  <si>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</si>
  <si>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</si>
  <si>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</si>
  <si>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</si>
  <si>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</si>
  <si>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</si>
  <si>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</si>
  <si>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</si>
  <si>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</si>
  <si>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</si>
  <si>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</si>
  <si>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</si>
  <si>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</si>
  <si>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</si>
  <si>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NASH TECHNICAL COLLEGE</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</si>
  <si>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</si>
  <si>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</si>
  <si>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</si>
  <si>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</si>
  <si>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</si>
  <si>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</si>
  <si>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</si>
  <si>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</si>
  <si>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</si>
  <si>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</si>
  <si>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</si>
  <si>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</si>
  <si>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</si>
  <si>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</si>
  <si>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</si>
  <si>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</si>
  <si>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</si>
  <si>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</si>
  <si>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</si>
  <si>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</si>
  <si>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</si>
  <si>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</si>
  <si>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</si>
  <si>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</si>
  <si>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</si>
  <si>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</si>
  <si>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</si>
  <si>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</si>
  <si>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</si>
  <si>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</si>
  <si>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</si>
  <si>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</si>
  <si>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</si>
  <si>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</si>
  <si>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</si>
  <si>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</si>
  <si>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</si>
  <si>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</si>
  <si>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</si>
  <si>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</si>
  <si>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</si>
  <si>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</si>
  <si>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</si>
  <si>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</si>
  <si>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</si>
  <si>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</si>
  <si>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</si>
  <si>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</si>
  <si>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</si>
  <si>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</si>
  <si>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</si>
  <si>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</si>
  <si>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</si>
  <si>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</si>
  <si>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</si>
  <si>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</si>
  <si>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</si>
  <si>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</si>
  <si>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</si>
  <si>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</si>
  <si>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</si>
  <si>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</si>
  <si>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</si>
  <si>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</si>
  <si>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</si>
  <si>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</si>
  <si>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</si>
  <si>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</si>
  <si>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</si>
  <si>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</si>
  <si>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</si>
  <si>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</si>
  <si>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</si>
  <si>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</si>
  <si>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</si>
  <si>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</si>
  <si>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</si>
  <si>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</si>
  <si>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</si>
  <si>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</si>
  <si>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</si>
  <si>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</si>
  <si>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</si>
  <si>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</si>
  <si>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Agency Number</t>
  </si>
  <si>
    <t>Agency</t>
  </si>
  <si>
    <t xml:space="preserve">NC CEMETARY COMMISSION </t>
  </si>
  <si>
    <t>STATE BOARD OF EXAMINERS FOR ELECTRICAL CONTRACTOR</t>
  </si>
  <si>
    <t>CAPE LOOKOUT MARINE SCIENCE H.S.</t>
  </si>
  <si>
    <t>INVEST COLLEGIATE CHARTER SCHOOL</t>
  </si>
  <si>
    <t xml:space="preserve">DOWNTOWN MIDDLE </t>
  </si>
  <si>
    <t>IREDELL COUNTY SCHOOLS</t>
  </si>
  <si>
    <t>AMERICAN RENAISSANCE MIDDLE SCH</t>
  </si>
  <si>
    <t>CORVIAN COMMUNITY SCHOOL</t>
  </si>
  <si>
    <t>EAST WAKE ACADEMY</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</si>
  <si>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</si>
  <si>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</si>
  <si>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</si>
  <si>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</si>
  <si>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</si>
  <si>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</si>
  <si>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</si>
  <si>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</si>
  <si>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</si>
  <si>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</si>
  <si>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FY Contributions</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</si>
  <si>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</si>
  <si>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</si>
  <si>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</si>
  <si>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</si>
  <si>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</si>
  <si>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</si>
  <si>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</si>
  <si>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</si>
  <si>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</si>
  <si>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</si>
  <si>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Sensitivity of the net pension liability (asset) to changes in the discount rate</t>
  </si>
  <si>
    <t>Choose Your Agency:</t>
  </si>
  <si>
    <t>Agency Number:</t>
  </si>
  <si>
    <t>GASB 68 Accounting Template – TSERS</t>
  </si>
  <si>
    <t>All TSERS Employers</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</si>
  <si>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</si>
  <si>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</si>
  <si>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</si>
  <si>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</si>
  <si>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</si>
  <si>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</si>
  <si>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</si>
  <si>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</si>
  <si>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</si>
  <si>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</si>
  <si>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</si>
  <si>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</si>
  <si>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</si>
  <si>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</si>
  <si>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</si>
  <si>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</si>
  <si>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</si>
  <si>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</si>
  <si>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</si>
  <si>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</si>
  <si>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</si>
  <si>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</si>
  <si>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</si>
  <si>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 Amount reported as deferred outflows of resources related to pensions resulting from contributions subsequent to the measurement date will be recognized as a reduction of the net pension liability in the next fiscal year.</t>
  </si>
  <si>
    <t>Current Proportional Share</t>
  </si>
  <si>
    <t>Prior Proportional Share</t>
  </si>
  <si>
    <t>INVEST COLLEGIATE CHARTER (BUNCOMBE)</t>
  </si>
  <si>
    <t>KIPP HALIFAX COLLEGE PREP CHARTER</t>
  </si>
  <si>
    <t>PIONEER SPRINGS COMMUNITY CHARTER</t>
  </si>
  <si>
    <t>Net Pension Liability EOY</t>
  </si>
  <si>
    <t>Net Pension Liability BOY</t>
  </si>
  <si>
    <t>CURRENT YEAR</t>
  </si>
  <si>
    <t>Net pension liability</t>
  </si>
  <si>
    <t>Pension expense</t>
  </si>
  <si>
    <t>In accordance with GASB 68, paragraph 33,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</si>
  <si>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Note:</t>
  </si>
  <si>
    <t>Total Plan</t>
  </si>
  <si>
    <t>Unit's proportionate share (for footnote disclosure)</t>
  </si>
  <si>
    <t>Change in Proportional Share</t>
  </si>
  <si>
    <t xml:space="preserve">Employer contributions subsequent to the measurement date * </t>
  </si>
  <si>
    <t>ORBIT Unit Contributions to Plan in Measurement Year</t>
  </si>
  <si>
    <t>Net Pension Liability</t>
  </si>
  <si>
    <t>Worksheet Instructions:</t>
  </si>
  <si>
    <t xml:space="preserve">           the resulting entries, see the referenced GASB 68 literature.  Review the entries with applicable staff prior to posting the entries in your general ledger.</t>
  </si>
  <si>
    <t xml:space="preserve">         Advanced, Display Options for this Workbook, and ensure that Show Sheet Tabs is checked.  Consult your IT specialist as needed.</t>
  </si>
  <si>
    <t xml:space="preserve"> &lt;&lt; Click on the cell to see a list of agencies. Step 1.</t>
  </si>
  <si>
    <t xml:space="preserve"> &lt;&lt; Enter your employer contributions for the period indicated. Step 2.</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</si>
  <si>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</si>
  <si>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</si>
  <si>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</si>
  <si>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</si>
  <si>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</si>
  <si>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</si>
  <si>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</si>
  <si>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</si>
  <si>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t>
  </si>
  <si>
    <t>Primary Agency Number</t>
  </si>
  <si>
    <t xml:space="preserve"> &lt;&lt; Enter your employer contributions for the period indicated. Step 3 </t>
  </si>
  <si>
    <t>Actuarially Determined Component of Pension Expense</t>
  </si>
  <si>
    <t>Information for notes to the financial statements</t>
  </si>
  <si>
    <t>Step 1 - Click on cell C18 within this tab.  Select your agency from the drop-down menu.  Agencies are listed in alphabetical order.</t>
  </si>
  <si>
    <t>Total TSERS pension expense reported for fiscal year</t>
  </si>
  <si>
    <t>Ending TSERS net pension liability</t>
  </si>
  <si>
    <t>STATE DIVISION OF HEALTH SERVICES</t>
  </si>
  <si>
    <t>FERNLEAF COMMUNITY CHARTER</t>
  </si>
  <si>
    <t>TOTAL Recognition of Deferred (Inflows)/Outflows</t>
  </si>
  <si>
    <t>Paragraph 54 and 55 Outflows</t>
  </si>
  <si>
    <t>Paragraph 54 and 55 Inflows</t>
  </si>
  <si>
    <t>FY201X refers to the fiscal year ended June 30, 201X</t>
  </si>
  <si>
    <t>Agency Num</t>
  </si>
  <si>
    <t>Agency Name</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</si>
  <si>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</si>
  <si>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</si>
  <si>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</si>
  <si>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</si>
  <si>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</si>
  <si>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</si>
  <si>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</si>
  <si>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</si>
  <si>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</si>
  <si>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</si>
  <si>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</si>
  <si>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</si>
  <si>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</si>
  <si>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</si>
  <si>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TOTALS</t>
  </si>
  <si>
    <t>FY 2017 (Measurement Year) Total Contributions</t>
  </si>
  <si>
    <t xml:space="preserve">PRIOR YEAR </t>
  </si>
  <si>
    <t>JE description</t>
  </si>
  <si>
    <t>DR</t>
  </si>
  <si>
    <t>CR</t>
  </si>
  <si>
    <t>Differences between expected and actual experience (DO)</t>
  </si>
  <si>
    <t>Changes of assumptions (DO)</t>
  </si>
  <si>
    <t>Net difference between projected and actual earnings on pension plan investments (DO)</t>
  </si>
  <si>
    <t>Changes in proportion and differences between employer contributions and proportionate share of contributions (DO)</t>
  </si>
  <si>
    <t>Differences between expected and actual experience (DI)</t>
  </si>
  <si>
    <t>Changes of assumptions (DI)</t>
  </si>
  <si>
    <t>Net difference between projected and actual earnings on pension plan investments (DI)</t>
  </si>
  <si>
    <t>Changes in proportion and differences between employer contributions and proportionate share of contributions (DI)</t>
  </si>
  <si>
    <t>Employer contributions subsequent to measurement date (DO)</t>
  </si>
  <si>
    <t>Pension plan contributions</t>
  </si>
  <si>
    <t>Share of collective pension expense</t>
  </si>
  <si>
    <t>True up pension expense</t>
  </si>
  <si>
    <t>This template provides the note disclosures required by GASB 68, paragraphs 80h(1) thru (5), 80i(1), and 80i(2) and GASB 34, paragraph 119.</t>
  </si>
  <si>
    <t xml:space="preserve">The pension data in this template is maintained by the Department of State Treasurer (DST). The pension allocation schedules for TSERS including the accompanying audit report from the Office of State Auditor will be available on DST's website.   </t>
  </si>
  <si>
    <t>Step 4 - Go to the JE Template tab within this workbook.  Review the resulting entries within the workbook for reasonableness.  Should you have any questions regarding</t>
  </si>
  <si>
    <t>Measurement date 06/30/2017</t>
  </si>
  <si>
    <t>Unit's share of collective pension expense</t>
  </si>
  <si>
    <t>Pension expense resulting from difference between ORBIT system contributions and what was recorded as a deferred outflow in the prior year</t>
  </si>
  <si>
    <t>Tables for Disclosure</t>
  </si>
  <si>
    <t>Recognition period - 4.00 years</t>
  </si>
  <si>
    <t>Measurement date 06/30/2016</t>
  </si>
  <si>
    <t>Recognition period - 4.49 years</t>
  </si>
  <si>
    <t>NO AGENCY CHOSEN</t>
  </si>
  <si>
    <t>N/A</t>
  </si>
  <si>
    <t>Measurement date 06/30/2018</t>
  </si>
  <si>
    <t>Net Difference Between Projected and Actual Investment Earnings on Plan Investments</t>
  </si>
  <si>
    <t>NC DEPARTMENT OF MILITARY &amp; VETERANS AFFAIRS</t>
  </si>
  <si>
    <t>NC DEPT OF ENVIRONMENTAL QUALITY</t>
  </si>
  <si>
    <t>DEPARTMENT OF HEALTH SERVICES</t>
  </si>
  <si>
    <t>HEALTH AND HUMAN SVCS</t>
  </si>
  <si>
    <t>NC BRD OF EXAMINERS OF PRACTICING PSYCOLOGISTS</t>
  </si>
  <si>
    <t>GRANVILLE COUNTY PUBLIC SCHOOLS</t>
  </si>
  <si>
    <t>LEE COUNTY BOARD OF EDUCATION</t>
  </si>
  <si>
    <t>Step 2 - In cell C22, enter the amount of deferred outflow you recorded in FY 2018 for TSERS contributions made subsequent to the measurement period (July 1, 2017 through June 30, 2018)</t>
  </si>
  <si>
    <t>Step 3 - In cell C24, enter your employer contributions made for the period of July 1, 2018 through the date of your fiscal year end.</t>
  </si>
  <si>
    <r>
      <t xml:space="preserve">This template automatically generates the GASB 68 journal entries (14th period) and certain note disclosures (see below) for all employer participants of the </t>
    </r>
    <r>
      <rPr>
        <b/>
        <sz val="10"/>
        <color rgb="FF000000"/>
        <rFont val="Arial"/>
        <family val="2"/>
      </rPr>
      <t xml:space="preserve">Teachers' and State Employees' Retirement System </t>
    </r>
    <r>
      <rPr>
        <sz val="10"/>
        <color rgb="FF000000"/>
        <rFont val="Arial"/>
        <family val="2"/>
      </rPr>
      <t xml:space="preserve">(TSERS). </t>
    </r>
  </si>
  <si>
    <t>FY 2018 (Measurement Year) Total Contributions</t>
  </si>
  <si>
    <t>Total Plan - FYE June 30, 2019</t>
  </si>
  <si>
    <t>8% Sensitivity</t>
  </si>
  <si>
    <t xml:space="preserve"> </t>
  </si>
  <si>
    <t>1% Decrease (6.00%)</t>
  </si>
  <si>
    <t>Current Discount Rate (7.00%)</t>
  </si>
  <si>
    <t>1% Increase (8.00%)</t>
  </si>
  <si>
    <t>12200M</t>
  </si>
  <si>
    <t>12220M</t>
  </si>
  <si>
    <t>HEALTH AND HUMAN SVCS merged with 12200</t>
  </si>
  <si>
    <t>STATE DIVISION OF HEALTH SERVICES merged with Health &amp; Human Services</t>
  </si>
  <si>
    <t>HEALTH &amp; HUMAN SVCS includes State Division of Health Services</t>
  </si>
  <si>
    <t>HEALTH &amp; HUMAN SVCS  State Division of Health Services merged</t>
  </si>
  <si>
    <t>DEPARTMENT OF HEALTH SERVICES merged with Health and Human Services</t>
  </si>
  <si>
    <t>DOWNTOWN MIDDLE (inactive)</t>
  </si>
  <si>
    <t>KENNEDY CHARTER (inactive)</t>
  </si>
  <si>
    <t>PACE ACADEMY (inactive)</t>
  </si>
  <si>
    <t>CAPE LOOKOUT MARINE SCIENCE H.S. (inactive)</t>
  </si>
  <si>
    <t>SEGS ACADEMY (inactive)</t>
  </si>
  <si>
    <t>KINSTON CHARTER ACADEMY (inactive)</t>
  </si>
  <si>
    <t xml:space="preserve">HEALTH &amp; HUMAN SVCS </t>
  </si>
  <si>
    <t>HEALTH AND HUMAN SVCS includes Department of Health Services</t>
  </si>
  <si>
    <t>6% Sensitivity*</t>
  </si>
  <si>
    <t>*  Calculated by SLGFD based on allocation percentage and NPL in valuation report.</t>
  </si>
  <si>
    <t>Tab</t>
  </si>
  <si>
    <t>Location</t>
  </si>
  <si>
    <t>Update/Task</t>
  </si>
  <si>
    <t>NOTES</t>
  </si>
  <si>
    <t>Info</t>
  </si>
  <si>
    <t>Unhide rows and columns</t>
  </si>
  <si>
    <t>A3</t>
  </si>
  <si>
    <r>
      <t>Fiscal Year Ended June 30, 20</t>
    </r>
    <r>
      <rPr>
        <sz val="10"/>
        <color rgb="FFFF0000"/>
        <rFont val="Arial"/>
        <family val="2"/>
      </rPr>
      <t>20</t>
    </r>
  </si>
  <si>
    <t>CY</t>
  </si>
  <si>
    <t>A60</t>
  </si>
  <si>
    <t>JE Template</t>
  </si>
  <si>
    <t>Tab Name</t>
  </si>
  <si>
    <t>update for current year</t>
  </si>
  <si>
    <t>B6</t>
  </si>
  <si>
    <t>manually key correct dates</t>
  </si>
  <si>
    <t>This should by FY CY …ending June 30, PY</t>
  </si>
  <si>
    <t>Plan Total for 6/30/2019 Measurement Date</t>
  </si>
  <si>
    <t>This should by CY</t>
  </si>
  <si>
    <t>Plan total for 6/30/2018 Measurement Date</t>
  </si>
  <si>
    <t>This should be CY-1</t>
  </si>
  <si>
    <t>This should be the CY</t>
  </si>
  <si>
    <t>F58</t>
  </si>
  <si>
    <t>Current discount rate from the Actuary</t>
  </si>
  <si>
    <t>E58</t>
  </si>
  <si>
    <t>Current discount rate from the Actuary -1%</t>
  </si>
  <si>
    <t>G58</t>
  </si>
  <si>
    <t>Current discount rate from the Actuary+ 1%</t>
  </si>
  <si>
    <t>E59</t>
  </si>
  <si>
    <t>G59</t>
  </si>
  <si>
    <t>SUMMARY</t>
  </si>
  <si>
    <t>2020 Summary - CY</t>
  </si>
  <si>
    <t>A1</t>
  </si>
  <si>
    <t>Measurement date 6/30/2019</t>
  </si>
  <si>
    <t>Copy the most recent sheet and name it the next year</t>
  </si>
  <si>
    <t>C2</t>
  </si>
  <si>
    <t>FY 2019 Total Contributions</t>
  </si>
  <si>
    <t>This should be the PY</t>
  </si>
  <si>
    <t>FY 06/30/20</t>
  </si>
  <si>
    <t>FY 06/30/19</t>
  </si>
  <si>
    <t>any cell formatted a shade of</t>
  </si>
  <si>
    <t>then the formula should refer to the current year</t>
  </si>
  <si>
    <t>then the formula should refer to the prior year</t>
  </si>
  <si>
    <t>then the formula should refer to the prior year 2 back</t>
  </si>
  <si>
    <t>CY Summary</t>
  </si>
  <si>
    <r>
      <t>+VLOOKUP(A8,'</t>
    </r>
    <r>
      <rPr>
        <sz val="11"/>
        <color rgb="FFFF0000"/>
        <rFont val="Calibri"/>
        <family val="2"/>
        <scheme val="minor"/>
      </rPr>
      <t>20PY</t>
    </r>
    <r>
      <rPr>
        <sz val="11"/>
        <color theme="1"/>
        <rFont val="Calibri"/>
        <family val="2"/>
        <scheme val="minor"/>
      </rPr>
      <t xml:space="preserve"> summary'!$A$8:$T$927,4,FALSE)</t>
    </r>
  </si>
  <si>
    <t xml:space="preserve">Note - If you are unable to see the 8 different tabs in this workbook </t>
  </si>
  <si>
    <t>(Info, JE Template, 2020 Summary, 2019 Summary, 2018 Summary, TSERS Contributions FY 2019, TSERS Contributions FY 2018, Deferred Amortization) then go to File, Options,</t>
  </si>
  <si>
    <t>B14</t>
  </si>
  <si>
    <t>Enter the amount of contributions subsequent to the measurement date that you recorded as a deferred outflow of resources in your June 30, 2019 financial statement for TSERS</t>
  </si>
  <si>
    <t>A24</t>
  </si>
  <si>
    <t>Plan measurement period used for FY20 is the twelve months ended June 30, 2019.</t>
  </si>
  <si>
    <t>B15</t>
  </si>
  <si>
    <t>B20</t>
  </si>
  <si>
    <t>Total Plan - FYE June 30, 2020</t>
  </si>
  <si>
    <t>Add CY tab for Summary, PY tab for TSERS Contributions and replace Deferred Amort MD with PY info</t>
  </si>
  <si>
    <t>TSERS Contributions</t>
  </si>
  <si>
    <t>TSERS Contributions FY 2019</t>
  </si>
  <si>
    <t>Totals</t>
  </si>
  <si>
    <t>Check Totals</t>
  </si>
  <si>
    <t>FY 2019 (Measurement Year) Total Contributions</t>
  </si>
  <si>
    <t>Comes from Section 8 of  actuarial valuation</t>
  </si>
  <si>
    <t xml:space="preserve">Current Discount Rate </t>
  </si>
  <si>
    <t xml:space="preserve">1% Decrease </t>
  </si>
  <si>
    <t>1% Increase</t>
  </si>
  <si>
    <t>This should be the CY or CY+1?????</t>
  </si>
  <si>
    <t>Measurement date 6/30/2020</t>
  </si>
  <si>
    <t>DO NOT ADD COLUMNS IN ANY SPREADSHEET WITHIN THE CURRENT DATA - WILL AFFECT THE VLOOKUP FORMULAS</t>
  </si>
  <si>
    <t>Current year ending date</t>
  </si>
  <si>
    <t>updates years in the Deferred Amort Tab</t>
  </si>
  <si>
    <t>Deferred Amort</t>
  </si>
  <si>
    <t>Check</t>
  </si>
  <si>
    <t>NORTH CAROLINA INNOVATIVE SCHOOL DISTRICT</t>
  </si>
  <si>
    <t>Copy most recent sheet and rename it the CY, drop in numbers from OA when report available</t>
  </si>
  <si>
    <t>Comes from OSA</t>
  </si>
  <si>
    <t>zeros</t>
  </si>
  <si>
    <t>Appendix C Total</t>
  </si>
  <si>
    <t>Appendix C Exp</t>
  </si>
  <si>
    <t>Off</t>
  </si>
  <si>
    <t>Appendix C Inv</t>
  </si>
  <si>
    <t>Appendix C Assums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</si>
</sst>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_);\(#,##0\);\—\—\—\ \ \ \ "/>
    <numFmt numFmtId="168" formatCode="0.00000%"/>
    <numFmt numFmtId="169" formatCode="_(* #,##0.0000000_);_(* \(#,##0.0000000\);_(* &quot;-&quot;??_);_(@_)"/>
    <numFmt numFmtId="170" formatCode="0.000000%"/>
  </numFmts>
  <fonts count="27">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sz val="10"/>
      <color indexed="10"/>
      <name val="Arial"/>
      <family val="2"/>
    </font>
    <font>
      <i/>
      <sz val="10"/>
      <name val="Arial"/>
      <family val="2"/>
    </font>
    <font>
      <u/>
      <sz val="9"/>
      <name val="Arial Narrow"/>
      <family val="2"/>
    </font>
    <font>
      <sz val="9"/>
      <name val="Arial Narrow"/>
      <family val="2"/>
    </font>
    <font>
      <sz val="11"/>
      <name val="Calibri"/>
      <family val="2"/>
      <scheme val="minor"/>
    </font>
    <font>
      <b/>
      <sz val="11"/>
      <color rgb="FFFF0000"/>
      <name val="Calibri"/>
      <family val="2"/>
      <scheme val="minor"/>
    </font>
    <font>
      <sz val="11"/>
      <color rgb="FFFF0000"/>
      <name val="Calibri"/>
      <family val="2"/>
      <scheme val="minor"/>
    </font>
    <font>
      <sz val="11"/>
      <color rgb="FFFA7D00"/>
      <name val="Calibri"/>
      <family val="2"/>
      <scheme val="minor"/>
    </font>
    <font>
      <b/>
      <sz val="11"/>
      <name val="Calibri"/>
      <family val="2"/>
      <scheme val="minor"/>
    </font>
    <font>
      <sz val="10"/>
      <color rgb="FF000000"/>
      <name val="Arial"/>
      <family val="2"/>
    </font>
    <font>
      <b/>
      <sz val="10"/>
      <color rgb="FF000000"/>
      <name val="Arial"/>
      <family val="2"/>
    </font>
    <font>
      <sz val="9"/>
      <color indexed="81"/>
      <name val="Tahoma"/>
      <family val="2"/>
    </font>
    <font>
      <b/>
      <sz val="9"/>
      <color indexed="81"/>
      <name val="Tahoma"/>
      <family val="2"/>
    </font>
    <font>
      <sz val="11"/>
      <color theme="0"/>
      <name val="Calibri"/>
      <family val="2"/>
      <scheme val="minor"/>
    </font>
    <font>
      <sz val="10"/>
      <color rgb="FFFF0000"/>
      <name val="Arial"/>
      <family val="2"/>
    </font>
    <font>
      <b/>
      <sz val="11"/>
      <color theme="8" tint="-0.249977111117893"/>
      <name val="Calibri"/>
      <family val="2"/>
      <scheme val="minor"/>
    </font>
    <font>
      <sz val="11"/>
      <color theme="8" tint="-0.249977111117893"/>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darkUp">
        <bgColor theme="9" tint="0.39997558519241921"/>
      </patternFill>
    </fill>
    <fill>
      <patternFill patternType="solid">
        <fgColor theme="9" tint="0.79998168889431442"/>
        <bgColor indexed="64"/>
      </patternFill>
    </fill>
    <fill>
      <patternFill patternType="solid">
        <fgColor theme="4" tint="0.39997558519241921"/>
        <bgColor indexed="64"/>
      </patternFill>
    </fill>
    <fill>
      <patternFill patternType="solid">
        <fgColor rgb="FF00B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6" tint="-0.49998474074526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bottom style="double">
        <color rgb="FFFF800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xf numFmtId="0" fontId="5" fillId="0" borderId="0"/>
    <xf numFmtId="0" fontId="6" fillId="0" borderId="0"/>
    <xf numFmtId="37" fontId="7" fillId="0" borderId="0"/>
    <xf numFmtId="0" fontId="17" fillId="0" borderId="11" applyNumberFormat="0" applyFill="0" applyAlignment="0" applyProtection="0"/>
    <xf numFmtId="39" fontId="6" fillId="0" borderId="0"/>
  </cellStyleXfs>
  <cellXfs count="291">
    <xf numFmtId="0" fontId="0" fillId="0" borderId="0" xfId="0"/>
    <xf numFmtId="0" fontId="0" fillId="0" borderId="0" xfId="0" applyFill="1"/>
    <xf numFmtId="0" fontId="0" fillId="0" borderId="0" xfId="0" applyFill="1" applyAlignment="1">
      <alignment horizontal="right"/>
    </xf>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164" fontId="0" fillId="0" borderId="0" xfId="1" applyNumberFormat="1" applyFont="1"/>
    <xf numFmtId="0" fontId="0" fillId="0" borderId="0" xfId="0" applyAlignment="1">
      <alignment horizontal="right"/>
    </xf>
    <xf numFmtId="0" fontId="0" fillId="0" borderId="0" xfId="0" applyFill="1" applyAlignment="1"/>
    <xf numFmtId="0" fontId="8" fillId="3" borderId="0" xfId="4" quotePrefix="1" applyFont="1" applyFill="1"/>
    <xf numFmtId="0" fontId="6" fillId="3" borderId="0" xfId="4" applyFill="1"/>
    <xf numFmtId="0" fontId="6" fillId="0" borderId="0" xfId="4" applyFont="1"/>
    <xf numFmtId="0" fontId="6" fillId="0" borderId="0" xfId="4"/>
    <xf numFmtId="0" fontId="8" fillId="3" borderId="0" xfId="4" applyFont="1" applyFill="1"/>
    <xf numFmtId="0" fontId="8" fillId="3" borderId="0" xfId="4" applyFont="1" applyFill="1" applyAlignment="1">
      <alignment horizontal="left"/>
    </xf>
    <xf numFmtId="0" fontId="6" fillId="3" borderId="10" xfId="4" applyFont="1" applyFill="1" applyBorder="1" applyAlignment="1" applyProtection="1">
      <alignment horizontal="center"/>
      <protection locked="0"/>
    </xf>
    <xf numFmtId="0" fontId="9" fillId="3" borderId="0" xfId="4" applyFont="1" applyFill="1" applyAlignment="1" applyProtection="1">
      <alignment horizontal="left" indent="1"/>
    </xf>
    <xf numFmtId="0" fontId="6" fillId="3" borderId="0" xfId="4" applyFill="1" applyBorder="1"/>
    <xf numFmtId="0" fontId="9" fillId="3" borderId="0" xfId="4" applyFont="1" applyFill="1" applyAlignment="1" applyProtection="1">
      <alignment horizontal="left" indent="3"/>
    </xf>
    <xf numFmtId="0" fontId="10" fillId="3" borderId="0" xfId="4" applyFont="1" applyFill="1" applyAlignment="1" applyProtection="1">
      <alignment horizontal="left" indent="4"/>
    </xf>
    <xf numFmtId="0" fontId="6" fillId="0" borderId="0" xfId="4" applyFont="1" applyAlignment="1">
      <alignment horizontal="center"/>
    </xf>
    <xf numFmtId="0" fontId="0" fillId="0" borderId="0" xfId="0" applyFill="1" applyBorder="1"/>
    <xf numFmtId="165" fontId="0" fillId="0" borderId="0" xfId="0" applyNumberFormat="1" applyFill="1"/>
    <xf numFmtId="0" fontId="13" fillId="3" borderId="0" xfId="0" applyFont="1" applyFill="1" applyAlignment="1" applyProtection="1">
      <alignment horizontal="center"/>
    </xf>
    <xf numFmtId="167" fontId="13" fillId="3" borderId="0" xfId="0" applyNumberFormat="1" applyFont="1" applyFill="1" applyProtection="1"/>
    <xf numFmtId="0" fontId="0" fillId="3" borderId="0" xfId="0" applyFill="1"/>
    <xf numFmtId="0" fontId="13" fillId="3" borderId="0" xfId="0" applyFont="1" applyFill="1" applyAlignment="1">
      <alignment horizontal="center" vertical="top"/>
    </xf>
    <xf numFmtId="0" fontId="13" fillId="3" borderId="0" xfId="0" applyFont="1" applyFill="1"/>
    <xf numFmtId="0" fontId="13" fillId="3" borderId="0" xfId="0" applyNumberFormat="1" applyFont="1" applyFill="1" applyAlignment="1" applyProtection="1">
      <alignment horizontal="left" vertical="top"/>
    </xf>
    <xf numFmtId="0" fontId="13" fillId="3" borderId="0" xfId="0" applyFont="1" applyFill="1" applyAlignment="1">
      <alignment vertical="top"/>
    </xf>
    <xf numFmtId="49" fontId="13" fillId="3" borderId="0" xfId="0" quotePrefix="1" applyNumberFormat="1" applyFont="1" applyFill="1" applyAlignment="1" applyProtection="1">
      <alignment horizontal="center" vertical="top"/>
    </xf>
    <xf numFmtId="49" fontId="13" fillId="3" borderId="0" xfId="0" quotePrefix="1" applyNumberFormat="1" applyFont="1" applyFill="1" applyAlignment="1">
      <alignment horizontal="center" vertical="top"/>
    </xf>
    <xf numFmtId="0" fontId="2" fillId="0" borderId="0" xfId="0" applyFont="1" applyFill="1"/>
    <xf numFmtId="0" fontId="2" fillId="0" borderId="1" xfId="0" applyFont="1" applyFill="1" applyBorder="1" applyAlignment="1">
      <alignment horizontal="centerContinuous"/>
    </xf>
    <xf numFmtId="164" fontId="0" fillId="0" borderId="0" xfId="0" applyNumberFormat="1" applyFill="1"/>
    <xf numFmtId="0" fontId="14" fillId="0" borderId="0" xfId="0" applyFont="1" applyFill="1" applyBorder="1" applyAlignment="1">
      <alignment horizontal="center"/>
    </xf>
    <xf numFmtId="0" fontId="14" fillId="0" borderId="0" xfId="0" applyFont="1" applyFill="1" applyBorder="1" applyAlignment="1">
      <alignment horizontal="left"/>
    </xf>
    <xf numFmtId="164" fontId="14" fillId="0" borderId="0" xfId="1" applyNumberFormat="1" applyFont="1" applyFill="1"/>
    <xf numFmtId="165" fontId="14" fillId="0" borderId="0" xfId="0" applyNumberFormat="1" applyFont="1" applyFill="1"/>
    <xf numFmtId="164" fontId="14" fillId="0" borderId="0" xfId="0" applyNumberFormat="1" applyFont="1" applyFill="1"/>
    <xf numFmtId="43" fontId="0" fillId="0" borderId="0" xfId="0" applyNumberFormat="1" applyFill="1"/>
    <xf numFmtId="168" fontId="14" fillId="0" borderId="0" xfId="9" applyNumberFormat="1" applyFont="1" applyFill="1"/>
    <xf numFmtId="0" fontId="14" fillId="0" borderId="0" xfId="0" applyFont="1" applyFill="1" applyAlignment="1">
      <alignment horizontal="center"/>
    </xf>
    <xf numFmtId="43" fontId="2" fillId="0" borderId="0" xfId="0" applyNumberFormat="1" applyFont="1" applyFill="1"/>
    <xf numFmtId="0" fontId="15" fillId="0" borderId="0" xfId="0" applyFont="1" applyFill="1" applyAlignment="1">
      <alignment horizontal="center"/>
    </xf>
    <xf numFmtId="164" fontId="15" fillId="0" borderId="0" xfId="1" applyNumberFormat="1" applyFont="1" applyFill="1" applyAlignment="1">
      <alignment horizontal="center"/>
    </xf>
    <xf numFmtId="43" fontId="0" fillId="0" borderId="0" xfId="1" applyFont="1" applyFill="1"/>
    <xf numFmtId="168" fontId="0" fillId="0" borderId="0" xfId="9" applyNumberFormat="1" applyFont="1" applyFill="1"/>
    <xf numFmtId="168" fontId="0" fillId="0" borderId="0" xfId="9" applyNumberFormat="1" applyFont="1"/>
    <xf numFmtId="164" fontId="2" fillId="0" borderId="0" xfId="1" applyNumberFormat="1" applyFont="1" applyFill="1"/>
    <xf numFmtId="0" fontId="0" fillId="0" borderId="0" xfId="0" applyBorder="1"/>
    <xf numFmtId="0" fontId="0" fillId="0" borderId="0" xfId="0" applyFill="1" applyAlignment="1">
      <alignment horizontal="right" wrapText="1"/>
    </xf>
    <xf numFmtId="0" fontId="6" fillId="0" borderId="0" xfId="4"/>
    <xf numFmtId="0" fontId="2" fillId="0" borderId="0" xfId="0" applyFont="1" applyAlignment="1">
      <alignment horizontal="right"/>
    </xf>
    <xf numFmtId="14" fontId="6" fillId="3" borderId="0" xfId="4" applyNumberFormat="1" applyFill="1" applyBorder="1" applyAlignment="1">
      <alignment horizontal="left"/>
    </xf>
    <xf numFmtId="14" fontId="6" fillId="0" borderId="0" xfId="4" applyNumberFormat="1"/>
    <xf numFmtId="0" fontId="6" fillId="0" borderId="0" xfId="4" applyAlignment="1">
      <alignment horizontal="right"/>
    </xf>
    <xf numFmtId="0" fontId="6" fillId="0" borderId="0" xfId="4"/>
    <xf numFmtId="0" fontId="6" fillId="3" borderId="0" xfId="4" applyFont="1" applyFill="1"/>
    <xf numFmtId="0" fontId="6" fillId="3" borderId="0" xfId="4" quotePrefix="1" applyFont="1" applyFill="1"/>
    <xf numFmtId="0" fontId="6" fillId="0" borderId="0" xfId="4"/>
    <xf numFmtId="166" fontId="6" fillId="0" borderId="0" xfId="8" applyNumberFormat="1" applyFont="1" applyBorder="1"/>
    <xf numFmtId="0" fontId="6" fillId="3" borderId="0" xfId="4" applyFill="1" applyAlignment="1">
      <alignment wrapText="1"/>
    </xf>
    <xf numFmtId="0" fontId="0" fillId="0" borderId="0" xfId="0" applyFill="1" applyAlignment="1">
      <alignment horizontal="center"/>
    </xf>
    <xf numFmtId="0" fontId="0" fillId="0" borderId="0" xfId="0" applyFont="1" applyFill="1" applyAlignment="1">
      <alignment horizontal="center"/>
    </xf>
    <xf numFmtId="0" fontId="0" fillId="0" borderId="0" xfId="0" applyFont="1" applyFill="1"/>
    <xf numFmtId="164" fontId="0" fillId="0" borderId="0" xfId="0" applyNumberFormat="1" applyFont="1" applyFill="1"/>
    <xf numFmtId="168" fontId="2" fillId="0" borderId="0" xfId="0" applyNumberFormat="1" applyFont="1" applyFill="1"/>
    <xf numFmtId="0" fontId="0" fillId="2" borderId="0" xfId="0" applyFill="1"/>
    <xf numFmtId="0" fontId="16" fillId="2" borderId="0" xfId="0" applyFont="1" applyFill="1"/>
    <xf numFmtId="0" fontId="14" fillId="4" borderId="0" xfId="0" applyFont="1" applyFill="1"/>
    <xf numFmtId="0" fontId="0" fillId="0" borderId="0" xfId="0" applyFill="1" applyBorder="1" applyAlignment="1">
      <alignment horizontal="right"/>
    </xf>
    <xf numFmtId="0" fontId="17" fillId="0" borderId="0" xfId="15" applyBorder="1"/>
    <xf numFmtId="0" fontId="14" fillId="0" borderId="0" xfId="0" applyFont="1" applyFill="1"/>
    <xf numFmtId="0" fontId="18" fillId="0" borderId="1" xfId="0" applyFont="1" applyFill="1" applyBorder="1" applyAlignment="1">
      <alignment horizontal="centerContinuous"/>
    </xf>
    <xf numFmtId="0" fontId="18" fillId="0" borderId="0" xfId="0" applyFont="1" applyFill="1" applyBorder="1" applyAlignment="1">
      <alignment horizontal="center" wrapText="1"/>
    </xf>
    <xf numFmtId="0" fontId="6" fillId="0" borderId="0" xfId="0" applyFont="1" applyFill="1" applyBorder="1" applyAlignment="1">
      <alignment horizontal="center"/>
    </xf>
    <xf numFmtId="164" fontId="18" fillId="0" borderId="0" xfId="0" applyNumberFormat="1" applyFont="1" applyFill="1"/>
    <xf numFmtId="43" fontId="18" fillId="0" borderId="0" xfId="0" applyNumberFormat="1" applyFont="1" applyFill="1"/>
    <xf numFmtId="0" fontId="18" fillId="0" borderId="0" xfId="0" applyFont="1" applyFill="1"/>
    <xf numFmtId="43" fontId="2" fillId="0" borderId="0" xfId="1" applyFont="1"/>
    <xf numFmtId="0" fontId="0" fillId="0" borderId="0" xfId="0"/>
    <xf numFmtId="0" fontId="0" fillId="0" borderId="0" xfId="0" applyAlignment="1">
      <alignment wrapText="1"/>
    </xf>
    <xf numFmtId="43" fontId="0" fillId="0" borderId="0" xfId="1" applyFont="1"/>
    <xf numFmtId="0" fontId="0" fillId="0" borderId="0" xfId="0" applyAlignment="1">
      <alignment vertical="top"/>
    </xf>
    <xf numFmtId="0" fontId="6" fillId="0" borderId="0" xfId="4"/>
    <xf numFmtId="0" fontId="6" fillId="5" borderId="5" xfId="4" applyFill="1" applyBorder="1"/>
    <xf numFmtId="0" fontId="6" fillId="5" borderId="0" xfId="4" applyFill="1" applyBorder="1"/>
    <xf numFmtId="0" fontId="6" fillId="5" borderId="6" xfId="4" applyFill="1" applyBorder="1"/>
    <xf numFmtId="0" fontId="0" fillId="5" borderId="0" xfId="0" applyFill="1" applyBorder="1" applyAlignment="1">
      <alignment wrapText="1"/>
    </xf>
    <xf numFmtId="0" fontId="0" fillId="5" borderId="0" xfId="0" quotePrefix="1" applyFill="1" applyBorder="1" applyAlignment="1">
      <alignment wrapText="1"/>
    </xf>
    <xf numFmtId="0" fontId="0" fillId="5" borderId="0" xfId="0" applyFill="1" applyBorder="1"/>
    <xf numFmtId="0" fontId="0" fillId="5" borderId="1" xfId="0" applyFill="1" applyBorder="1"/>
    <xf numFmtId="43" fontId="2" fillId="5" borderId="1" xfId="1" applyFont="1" applyFill="1" applyBorder="1" applyAlignment="1">
      <alignment horizontal="center" wrapText="1"/>
    </xf>
    <xf numFmtId="166" fontId="0" fillId="5" borderId="9" xfId="8" applyNumberFormat="1" applyFont="1" applyFill="1" applyBorder="1"/>
    <xf numFmtId="0" fontId="0" fillId="7" borderId="0" xfId="0" applyFill="1" applyBorder="1"/>
    <xf numFmtId="0" fontId="0" fillId="7" borderId="1" xfId="0" applyFill="1" applyBorder="1"/>
    <xf numFmtId="0" fontId="0" fillId="5" borderId="3" xfId="0" applyFill="1" applyBorder="1" applyAlignment="1">
      <alignment wrapText="1"/>
    </xf>
    <xf numFmtId="43" fontId="0" fillId="5" borderId="3" xfId="1" applyFont="1" applyFill="1" applyBorder="1"/>
    <xf numFmtId="43" fontId="0" fillId="5" borderId="4" xfId="1" applyFont="1" applyFill="1" applyBorder="1"/>
    <xf numFmtId="0" fontId="0" fillId="5" borderId="5" xfId="0" applyFill="1" applyBorder="1" applyAlignment="1">
      <alignment vertical="top"/>
    </xf>
    <xf numFmtId="43" fontId="0" fillId="5" borderId="6" xfId="1" applyFont="1" applyFill="1" applyBorder="1"/>
    <xf numFmtId="164" fontId="0" fillId="5" borderId="0" xfId="1" applyNumberFormat="1" applyFont="1" applyFill="1" applyBorder="1"/>
    <xf numFmtId="43" fontId="0" fillId="5" borderId="0" xfId="1" applyFont="1" applyFill="1" applyBorder="1"/>
    <xf numFmtId="43" fontId="2" fillId="5" borderId="8" xfId="1" applyFont="1" applyFill="1" applyBorder="1" applyAlignment="1">
      <alignment horizontal="center" wrapText="1"/>
    </xf>
    <xf numFmtId="164" fontId="0" fillId="5" borderId="6" xfId="1" applyNumberFormat="1" applyFont="1" applyFill="1" applyBorder="1"/>
    <xf numFmtId="0" fontId="0" fillId="5" borderId="5" xfId="0" applyFill="1" applyBorder="1"/>
    <xf numFmtId="43" fontId="0" fillId="6" borderId="6" xfId="1" applyFont="1" applyFill="1" applyBorder="1"/>
    <xf numFmtId="166" fontId="0" fillId="5" borderId="12" xfId="8" applyNumberFormat="1" applyFont="1" applyFill="1" applyBorder="1"/>
    <xf numFmtId="0" fontId="0" fillId="5" borderId="7" xfId="0" applyFill="1" applyBorder="1"/>
    <xf numFmtId="0" fontId="0" fillId="5" borderId="1" xfId="0" applyFill="1" applyBorder="1" applyAlignment="1">
      <alignment wrapText="1"/>
    </xf>
    <xf numFmtId="43" fontId="0" fillId="5" borderId="1" xfId="1" applyFont="1" applyFill="1" applyBorder="1"/>
    <xf numFmtId="43" fontId="0" fillId="5" borderId="8" xfId="1" applyFont="1" applyFill="1" applyBorder="1"/>
    <xf numFmtId="42" fontId="0" fillId="5" borderId="0" xfId="1" applyNumberFormat="1" applyFont="1" applyFill="1" applyBorder="1"/>
    <xf numFmtId="41" fontId="0" fillId="5" borderId="0" xfId="8" applyNumberFormat="1" applyFont="1" applyFill="1" applyBorder="1"/>
    <xf numFmtId="166" fontId="0" fillId="0" borderId="0" xfId="0" applyNumberFormat="1"/>
    <xf numFmtId="0" fontId="14" fillId="0" borderId="0" xfId="0" applyFont="1"/>
    <xf numFmtId="168" fontId="14" fillId="0" borderId="0" xfId="9" applyNumberFormat="1" applyFont="1"/>
    <xf numFmtId="164" fontId="14" fillId="0" borderId="0" xfId="0" applyNumberFormat="1" applyFont="1"/>
    <xf numFmtId="0" fontId="18" fillId="0" borderId="0" xfId="0" applyFont="1"/>
    <xf numFmtId="0" fontId="0" fillId="5" borderId="0" xfId="0" applyFill="1" applyBorder="1" applyAlignment="1"/>
    <xf numFmtId="0" fontId="0" fillId="5" borderId="0" xfId="0" applyFill="1"/>
    <xf numFmtId="0" fontId="0" fillId="0" borderId="5" xfId="0" applyFill="1" applyBorder="1" applyAlignment="1">
      <alignment vertical="top"/>
    </xf>
    <xf numFmtId="0" fontId="0" fillId="0" borderId="0" xfId="0" applyFill="1" applyBorder="1" applyAlignment="1">
      <alignment wrapText="1"/>
    </xf>
    <xf numFmtId="43" fontId="0" fillId="0" borderId="0" xfId="1" applyFont="1" applyFill="1" applyBorder="1"/>
    <xf numFmtId="43" fontId="0" fillId="0" borderId="6" xfId="1" applyFont="1" applyFill="1" applyBorder="1"/>
    <xf numFmtId="0" fontId="0" fillId="5" borderId="2" xfId="0" applyFill="1" applyBorder="1" applyAlignment="1">
      <alignment vertical="top"/>
    </xf>
    <xf numFmtId="0" fontId="0" fillId="5" borderId="5" xfId="0" applyFill="1" applyBorder="1" applyAlignment="1"/>
    <xf numFmtId="0" fontId="0" fillId="5" borderId="7" xfId="0" applyFill="1" applyBorder="1" applyAlignment="1">
      <alignment vertical="top"/>
    </xf>
    <xf numFmtId="41" fontId="0" fillId="5" borderId="1" xfId="1" applyNumberFormat="1" applyFont="1" applyFill="1" applyBorder="1"/>
    <xf numFmtId="41" fontId="0" fillId="7" borderId="0" xfId="8" applyNumberFormat="1" applyFont="1" applyFill="1" applyBorder="1"/>
    <xf numFmtId="0" fontId="0" fillId="7" borderId="5" xfId="0" applyFill="1" applyBorder="1"/>
    <xf numFmtId="0" fontId="0" fillId="7" borderId="7" xfId="0" applyFill="1" applyBorder="1"/>
    <xf numFmtId="0" fontId="2" fillId="5" borderId="2" xfId="0" applyFont="1" applyFill="1" applyBorder="1" applyAlignment="1">
      <alignment vertical="top"/>
    </xf>
    <xf numFmtId="0" fontId="2" fillId="5" borderId="3" xfId="0" applyFont="1" applyFill="1" applyBorder="1" applyAlignment="1">
      <alignment wrapText="1"/>
    </xf>
    <xf numFmtId="41" fontId="0" fillId="5" borderId="0" xfId="0" applyNumberFormat="1" applyFill="1" applyBorder="1" applyAlignment="1">
      <alignment wrapText="1"/>
    </xf>
    <xf numFmtId="41" fontId="0" fillId="5" borderId="6" xfId="1" applyNumberFormat="1" applyFont="1" applyFill="1" applyBorder="1"/>
    <xf numFmtId="164" fontId="0" fillId="5" borderId="0" xfId="1" applyNumberFormat="1" applyFont="1" applyFill="1" applyBorder="1" applyAlignment="1">
      <alignment horizontal="right"/>
    </xf>
    <xf numFmtId="41" fontId="0" fillId="5" borderId="0" xfId="0" quotePrefix="1" applyNumberFormat="1" applyFill="1" applyBorder="1" applyAlignment="1">
      <alignment wrapText="1"/>
    </xf>
    <xf numFmtId="164" fontId="0" fillId="5" borderId="6" xfId="1" applyNumberFormat="1" applyFont="1" applyFill="1" applyBorder="1" applyAlignment="1">
      <alignment horizontal="right"/>
    </xf>
    <xf numFmtId="41" fontId="0" fillId="5" borderId="0" xfId="0" applyNumberFormat="1" applyFill="1" applyBorder="1"/>
    <xf numFmtId="0" fontId="0" fillId="5" borderId="7" xfId="0" applyFill="1" applyBorder="1" applyAlignment="1"/>
    <xf numFmtId="41" fontId="0" fillId="5" borderId="1" xfId="0" applyNumberFormat="1" applyFill="1" applyBorder="1"/>
    <xf numFmtId="41" fontId="0" fillId="5" borderId="1" xfId="0" applyNumberFormat="1" applyFill="1" applyBorder="1" applyAlignment="1">
      <alignment wrapText="1"/>
    </xf>
    <xf numFmtId="41" fontId="0" fillId="5" borderId="8" xfId="1" applyNumberFormat="1" applyFont="1" applyFill="1" applyBorder="1"/>
    <xf numFmtId="166" fontId="0" fillId="5" borderId="1" xfId="8" applyNumberFormat="1" applyFont="1" applyFill="1" applyBorder="1" applyAlignment="1">
      <alignment wrapText="1"/>
    </xf>
    <xf numFmtId="166" fontId="0" fillId="5" borderId="8" xfId="8" applyNumberFormat="1" applyFont="1" applyFill="1" applyBorder="1" applyAlignment="1">
      <alignment wrapText="1"/>
    </xf>
    <xf numFmtId="0" fontId="0" fillId="0" borderId="0" xfId="0" applyFill="1"/>
    <xf numFmtId="0" fontId="14" fillId="0" borderId="0" xfId="0" applyFont="1" applyFill="1" applyBorder="1" applyAlignment="1">
      <alignment horizontal="center"/>
    </xf>
    <xf numFmtId="0" fontId="14" fillId="0" borderId="0" xfId="0" applyFont="1" applyFill="1" applyBorder="1" applyAlignment="1">
      <alignment horizontal="left"/>
    </xf>
    <xf numFmtId="0" fontId="14" fillId="0" borderId="0" xfId="0" applyFont="1" applyFill="1" applyAlignment="1">
      <alignment horizontal="center"/>
    </xf>
    <xf numFmtId="0" fontId="16" fillId="0" borderId="0" xfId="0" applyFont="1"/>
    <xf numFmtId="0" fontId="14" fillId="0" borderId="0" xfId="0" applyFont="1" applyFill="1"/>
    <xf numFmtId="0" fontId="6" fillId="0" borderId="0" xfId="4" applyFill="1"/>
    <xf numFmtId="0" fontId="6" fillId="0" borderId="0" xfId="4" applyFont="1" applyFill="1"/>
    <xf numFmtId="0" fontId="0" fillId="7" borderId="2" xfId="0" applyFill="1" applyBorder="1"/>
    <xf numFmtId="0" fontId="0" fillId="7" borderId="3" xfId="0" applyFill="1" applyBorder="1"/>
    <xf numFmtId="0" fontId="0" fillId="7" borderId="4" xfId="0" applyFill="1" applyBorder="1"/>
    <xf numFmtId="0" fontId="0" fillId="7" borderId="6" xfId="0" applyFill="1" applyBorder="1"/>
    <xf numFmtId="0" fontId="2" fillId="7" borderId="0" xfId="0" applyFont="1" applyFill="1" applyBorder="1"/>
    <xf numFmtId="0" fontId="0" fillId="7" borderId="0" xfId="0" applyFill="1" applyBorder="1" applyAlignment="1">
      <alignment horizontal="left"/>
    </xf>
    <xf numFmtId="166" fontId="0" fillId="7" borderId="0" xfId="8" applyNumberFormat="1" applyFont="1" applyFill="1" applyBorder="1"/>
    <xf numFmtId="166" fontId="0" fillId="7" borderId="9" xfId="0" applyNumberFormat="1" applyFill="1" applyBorder="1"/>
    <xf numFmtId="0" fontId="0" fillId="7" borderId="8" xfId="0" applyFill="1" applyBorder="1"/>
    <xf numFmtId="0" fontId="2" fillId="7" borderId="2" xfId="0" applyFont="1" applyFill="1" applyBorder="1"/>
    <xf numFmtId="0" fontId="2" fillId="7" borderId="3" xfId="0" applyFont="1" applyFill="1" applyBorder="1"/>
    <xf numFmtId="0" fontId="2" fillId="7" borderId="5" xfId="0" applyFont="1" applyFill="1" applyBorder="1"/>
    <xf numFmtId="0" fontId="0" fillId="7" borderId="0" xfId="0" applyFont="1" applyFill="1" applyBorder="1"/>
    <xf numFmtId="0" fontId="2" fillId="7" borderId="0" xfId="0" applyFont="1" applyFill="1" applyBorder="1" applyAlignment="1">
      <alignment horizontal="center" wrapText="1"/>
    </xf>
    <xf numFmtId="0" fontId="2" fillId="7" borderId="6" xfId="0" applyFont="1" applyFill="1" applyBorder="1" applyAlignment="1">
      <alignment horizontal="center" wrapText="1"/>
    </xf>
    <xf numFmtId="164" fontId="2" fillId="7" borderId="0" xfId="0" applyNumberFormat="1" applyFont="1" applyFill="1" applyBorder="1"/>
    <xf numFmtId="164" fontId="2" fillId="7" borderId="6" xfId="0" applyNumberFormat="1" applyFont="1" applyFill="1" applyBorder="1"/>
    <xf numFmtId="0" fontId="8" fillId="0" borderId="0" xfId="4" applyFont="1" applyFill="1"/>
    <xf numFmtId="0" fontId="2" fillId="5" borderId="3" xfId="0" applyFont="1" applyFill="1" applyBorder="1" applyAlignment="1">
      <alignment horizontal="right" wrapText="1"/>
    </xf>
    <xf numFmtId="43" fontId="2" fillId="5" borderId="4" xfId="1" applyFont="1" applyFill="1" applyBorder="1" applyAlignment="1">
      <alignment horizontal="right"/>
    </xf>
    <xf numFmtId="0" fontId="14" fillId="0" borderId="0" xfId="0" applyFont="1" applyFill="1" applyBorder="1" applyAlignment="1">
      <alignment horizontal="center" wrapText="1"/>
    </xf>
    <xf numFmtId="0" fontId="4" fillId="0" borderId="0" xfId="0" applyFont="1" applyFill="1" applyBorder="1" applyAlignment="1">
      <alignment horizontal="center" wrapText="1"/>
    </xf>
    <xf numFmtId="0" fontId="0" fillId="0" borderId="0" xfId="0" applyFont="1" applyFill="1" applyAlignment="1">
      <alignment horizontal="right"/>
    </xf>
    <xf numFmtId="0" fontId="13" fillId="3" borderId="0" xfId="0" applyNumberFormat="1" applyFont="1" applyFill="1" applyAlignment="1" applyProtection="1">
      <alignment horizontal="left" vertical="top" wrapText="1"/>
    </xf>
    <xf numFmtId="0" fontId="0" fillId="3" borderId="0" xfId="0" applyFill="1" applyAlignment="1">
      <alignment vertical="top" wrapText="1"/>
    </xf>
    <xf numFmtId="0" fontId="0" fillId="0" borderId="0" xfId="0" applyFill="1" applyAlignment="1">
      <alignment horizontal="center"/>
    </xf>
    <xf numFmtId="0" fontId="0" fillId="3" borderId="0" xfId="0" applyFill="1" applyAlignment="1">
      <alignment vertical="center"/>
    </xf>
    <xf numFmtId="0" fontId="0" fillId="3" borderId="0" xfId="0" applyFill="1" applyAlignment="1">
      <alignment vertical="top"/>
    </xf>
    <xf numFmtId="10" fontId="14" fillId="0" borderId="0" xfId="0" applyNumberFormat="1" applyFont="1" applyFill="1"/>
    <xf numFmtId="0" fontId="0" fillId="0" borderId="0" xfId="0"/>
    <xf numFmtId="0" fontId="14" fillId="0" borderId="0" xfId="0" applyFont="1" applyFill="1"/>
    <xf numFmtId="0" fontId="18" fillId="0" borderId="1" xfId="0" applyFont="1" applyFill="1" applyBorder="1" applyAlignment="1">
      <alignment horizontal="centerContinuous"/>
    </xf>
    <xf numFmtId="0" fontId="18" fillId="0" borderId="0" xfId="0" applyFont="1" applyFill="1" applyBorder="1" applyAlignment="1">
      <alignment horizontal="center" wrapText="1"/>
    </xf>
    <xf numFmtId="168" fontId="0" fillId="0" borderId="0" xfId="9" applyNumberFormat="1" applyFont="1"/>
    <xf numFmtId="166" fontId="0" fillId="0" borderId="0" xfId="0" applyNumberFormat="1"/>
    <xf numFmtId="164" fontId="14" fillId="0" borderId="0" xfId="1" applyNumberFormat="1" applyFont="1" applyFill="1"/>
    <xf numFmtId="164" fontId="0" fillId="0" borderId="0" xfId="1" applyNumberFormat="1" applyFont="1"/>
    <xf numFmtId="0" fontId="14" fillId="0" borderId="0" xfId="0" applyFont="1" applyFill="1" applyBorder="1" applyAlignment="1">
      <alignment horizontal="center"/>
    </xf>
    <xf numFmtId="0" fontId="14" fillId="0" borderId="0" xfId="0" applyFont="1" applyFill="1" applyBorder="1" applyAlignment="1">
      <alignment horizontal="left"/>
    </xf>
    <xf numFmtId="168" fontId="14" fillId="0" borderId="0" xfId="9" applyNumberFormat="1" applyFont="1" applyFill="1"/>
    <xf numFmtId="165" fontId="14" fillId="0" borderId="0" xfId="0" applyNumberFormat="1" applyFont="1" applyFill="1"/>
    <xf numFmtId="164" fontId="14" fillId="0" borderId="0" xfId="0" applyNumberFormat="1" applyFont="1" applyFill="1"/>
    <xf numFmtId="0" fontId="18" fillId="0" borderId="0" xfId="0" applyFont="1" applyFill="1"/>
    <xf numFmtId="168" fontId="18" fillId="0" borderId="0" xfId="0" applyNumberFormat="1" applyFont="1" applyFill="1"/>
    <xf numFmtId="169" fontId="18" fillId="0" borderId="0" xfId="0" applyNumberFormat="1" applyFont="1" applyFill="1"/>
    <xf numFmtId="164" fontId="18" fillId="0" borderId="0" xfId="0" applyNumberFormat="1" applyFont="1" applyFill="1"/>
    <xf numFmtId="43" fontId="18" fillId="0" borderId="0" xfId="0" applyNumberFormat="1" applyFont="1" applyFill="1"/>
    <xf numFmtId="0" fontId="14" fillId="0" borderId="0" xfId="0" applyFont="1" applyFill="1" applyBorder="1" applyAlignment="1">
      <alignment horizontal="center" wrapText="1"/>
    </xf>
    <xf numFmtId="0" fontId="0" fillId="0" borderId="0" xfId="0" applyFill="1"/>
    <xf numFmtId="0" fontId="0" fillId="0" borderId="0" xfId="0" applyAlignment="1">
      <alignment horizontal="center"/>
    </xf>
    <xf numFmtId="0" fontId="14" fillId="0" borderId="0" xfId="0" applyFont="1" applyFill="1" applyBorder="1" applyAlignment="1">
      <alignment horizontal="left" wrapText="1"/>
    </xf>
    <xf numFmtId="43" fontId="14" fillId="0" borderId="0" xfId="1" applyFont="1" applyFill="1" applyBorder="1" applyAlignment="1">
      <alignment horizontal="center" wrapText="1"/>
    </xf>
    <xf numFmtId="164" fontId="14" fillId="0" borderId="0" xfId="1" applyNumberFormat="1" applyFont="1" applyFill="1" applyBorder="1" applyAlignment="1">
      <alignment horizontal="center" wrapText="1"/>
    </xf>
    <xf numFmtId="0" fontId="2" fillId="0" borderId="1" xfId="0" applyFont="1" applyBorder="1"/>
    <xf numFmtId="0" fontId="0" fillId="0" borderId="0" xfId="0" applyFont="1" applyBorder="1" applyAlignment="1">
      <alignment horizontal="right"/>
    </xf>
    <xf numFmtId="0" fontId="0" fillId="0" borderId="0" xfId="0" applyFont="1" applyBorder="1"/>
    <xf numFmtId="166" fontId="0" fillId="0" borderId="0" xfId="0" applyNumberFormat="1" applyFill="1"/>
    <xf numFmtId="43" fontId="0" fillId="0" borderId="0" xfId="0" applyNumberFormat="1"/>
    <xf numFmtId="0" fontId="6" fillId="0" borderId="0" xfId="0" applyFont="1" applyFill="1" applyBorder="1" applyAlignment="1">
      <alignment horizontal="right"/>
    </xf>
    <xf numFmtId="0" fontId="0" fillId="0" borderId="0" xfId="0" applyAlignment="1">
      <alignment horizontal="center" vertical="center"/>
    </xf>
    <xf numFmtId="10" fontId="18" fillId="0" borderId="0" xfId="0" applyNumberFormat="1" applyFont="1" applyFill="1"/>
    <xf numFmtId="0" fontId="18" fillId="0" borderId="0" xfId="0" applyFont="1" applyFill="1" applyAlignment="1">
      <alignment horizontal="right"/>
    </xf>
    <xf numFmtId="0" fontId="23" fillId="0" borderId="0" xfId="0" applyFont="1" applyFill="1"/>
    <xf numFmtId="0" fontId="0" fillId="0" borderId="0" xfId="0" applyFill="1" applyAlignment="1">
      <alignment horizontal="center"/>
    </xf>
    <xf numFmtId="164" fontId="18" fillId="0" borderId="0" xfId="1" applyNumberFormat="1" applyFont="1" applyFill="1" applyBorder="1" applyAlignment="1">
      <alignment horizontal="center" wrapText="1"/>
    </xf>
    <xf numFmtId="166" fontId="0" fillId="0" borderId="0" xfId="8" applyNumberFormat="1" applyFont="1"/>
    <xf numFmtId="0" fontId="18" fillId="0" borderId="0" xfId="0" applyFont="1" applyFill="1" applyAlignment="1">
      <alignment horizontal="left"/>
    </xf>
    <xf numFmtId="0" fontId="6" fillId="0" borderId="0" xfId="4"/>
    <xf numFmtId="0" fontId="2" fillId="8" borderId="0" xfId="0" applyFont="1" applyFill="1"/>
    <xf numFmtId="0" fontId="6" fillId="0" borderId="0" xfId="4" applyAlignment="1">
      <alignment wrapText="1"/>
    </xf>
    <xf numFmtId="0" fontId="14" fillId="0" borderId="0" xfId="0" applyFont="1" applyAlignment="1">
      <alignment horizontal="left"/>
    </xf>
    <xf numFmtId="0" fontId="0" fillId="9" borderId="0" xfId="0" applyFill="1"/>
    <xf numFmtId="0" fontId="0" fillId="4" borderId="0" xfId="0" applyFill="1"/>
    <xf numFmtId="0" fontId="0" fillId="10" borderId="0" xfId="0" applyFill="1"/>
    <xf numFmtId="0" fontId="0" fillId="0" borderId="0" xfId="0" applyAlignment="1">
      <alignment horizontal="left"/>
    </xf>
    <xf numFmtId="0" fontId="0" fillId="11" borderId="0" xfId="0" applyFill="1"/>
    <xf numFmtId="0" fontId="18" fillId="0" borderId="0" xfId="0" applyFont="1" applyAlignment="1">
      <alignment horizontal="center" wrapText="1"/>
    </xf>
    <xf numFmtId="0" fontId="0" fillId="0" borderId="0" xfId="0" quotePrefix="1"/>
    <xf numFmtId="164" fontId="0" fillId="0" borderId="0" xfId="1" applyNumberFormat="1" applyFont="1" applyFill="1" applyBorder="1"/>
    <xf numFmtId="9" fontId="14" fillId="0" borderId="0" xfId="9" applyFont="1" applyFill="1"/>
    <xf numFmtId="164" fontId="2" fillId="0" borderId="1" xfId="1" applyNumberFormat="1" applyFont="1" applyBorder="1" applyAlignment="1">
      <alignment wrapText="1"/>
    </xf>
    <xf numFmtId="164" fontId="1" fillId="0" borderId="0" xfId="1" applyNumberFormat="1" applyFont="1" applyBorder="1" applyAlignment="1">
      <alignment wrapText="1"/>
    </xf>
    <xf numFmtId="164" fontId="0" fillId="0" borderId="0" xfId="1" applyNumberFormat="1" applyFont="1" applyBorder="1"/>
    <xf numFmtId="164" fontId="2" fillId="0" borderId="0" xfId="1" applyNumberFormat="1" applyFont="1" applyAlignment="1">
      <alignment wrapText="1"/>
    </xf>
    <xf numFmtId="164" fontId="2" fillId="0" borderId="0" xfId="1" applyNumberFormat="1" applyFont="1"/>
    <xf numFmtId="164" fontId="14" fillId="0" borderId="0" xfId="1" applyNumberFormat="1" applyFont="1"/>
    <xf numFmtId="9" fontId="14" fillId="0" borderId="0" xfId="9" applyFont="1"/>
    <xf numFmtId="164" fontId="14" fillId="0" borderId="0" xfId="1" applyNumberFormat="1" applyFont="1" applyAlignment="1">
      <alignment horizontal="right"/>
    </xf>
    <xf numFmtId="168" fontId="0" fillId="10" borderId="0" xfId="9" applyNumberFormat="1" applyFont="1" applyFill="1"/>
    <xf numFmtId="164" fontId="0" fillId="10" borderId="0" xfId="1" applyNumberFormat="1" applyFont="1" applyFill="1"/>
    <xf numFmtId="164" fontId="0" fillId="4" borderId="0" xfId="1" applyNumberFormat="1" applyFont="1" applyFill="1"/>
    <xf numFmtId="168" fontId="0" fillId="4" borderId="0" xfId="9" applyNumberFormat="1" applyFont="1" applyFill="1"/>
    <xf numFmtId="0" fontId="0" fillId="12" borderId="0" xfId="0" applyFill="1"/>
    <xf numFmtId="164" fontId="0" fillId="12" borderId="0" xfId="1" applyNumberFormat="1" applyFont="1" applyFill="1"/>
    <xf numFmtId="0" fontId="0" fillId="13" borderId="0" xfId="0" applyFill="1"/>
    <xf numFmtId="0" fontId="25" fillId="7" borderId="13" xfId="0" applyFont="1" applyFill="1" applyBorder="1" applyAlignment="1">
      <alignment horizontal="center" wrapText="1"/>
    </xf>
    <xf numFmtId="0" fontId="25" fillId="7" borderId="14" xfId="0" applyFont="1" applyFill="1" applyBorder="1" applyAlignment="1">
      <alignment horizontal="center" wrapText="1"/>
    </xf>
    <xf numFmtId="164" fontId="26" fillId="7" borderId="0" xfId="1" applyNumberFormat="1" applyFont="1" applyFill="1" applyBorder="1"/>
    <xf numFmtId="164" fontId="26" fillId="7" borderId="0" xfId="0" applyNumberFormat="1" applyFont="1" applyFill="1" applyBorder="1" applyAlignment="1">
      <alignment horizontal="center" wrapText="1"/>
    </xf>
    <xf numFmtId="164" fontId="26" fillId="7" borderId="6" xfId="1" applyNumberFormat="1" applyFont="1" applyFill="1" applyBorder="1"/>
    <xf numFmtId="14" fontId="0" fillId="0" borderId="0" xfId="0" applyNumberFormat="1"/>
    <xf numFmtId="0" fontId="23" fillId="14" borderId="0" xfId="0" applyFont="1" applyFill="1"/>
    <xf numFmtId="170" fontId="14" fillId="0" borderId="0" xfId="9" applyNumberFormat="1" applyFont="1" applyFill="1"/>
    <xf numFmtId="166" fontId="14" fillId="0" borderId="0" xfId="8" applyNumberFormat="1" applyFont="1" applyFill="1"/>
    <xf numFmtId="0" fontId="14" fillId="0" borderId="0" xfId="0" applyFont="1" applyAlignment="1">
      <alignment horizontal="right"/>
    </xf>
    <xf numFmtId="164" fontId="0" fillId="0" borderId="0" xfId="0" applyNumberFormat="1"/>
    <xf numFmtId="0" fontId="6" fillId="3" borderId="1" xfId="4" applyFill="1" applyBorder="1" applyAlignment="1" applyProtection="1">
      <alignment horizontal="right"/>
      <protection locked="0"/>
    </xf>
    <xf numFmtId="166" fontId="6" fillId="0" borderId="10" xfId="8" applyNumberFormat="1" applyFont="1" applyBorder="1" applyProtection="1">
      <protection locked="0"/>
    </xf>
    <xf numFmtId="0" fontId="11" fillId="3" borderId="0" xfId="4" applyFont="1" applyFill="1" applyAlignment="1">
      <alignment horizontal="left"/>
    </xf>
    <xf numFmtId="0" fontId="6" fillId="0" borderId="0" xfId="4"/>
    <xf numFmtId="0" fontId="19" fillId="5" borderId="2"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19" fillId="5" borderId="5" xfId="0" applyFont="1" applyFill="1" applyBorder="1" applyAlignment="1">
      <alignment vertical="top" wrapText="1"/>
    </xf>
    <xf numFmtId="0" fontId="0" fillId="5" borderId="0" xfId="0" applyFill="1" applyBorder="1" applyAlignment="1">
      <alignment vertical="top" wrapText="1"/>
    </xf>
    <xf numFmtId="0" fontId="0" fillId="5" borderId="6" xfId="0" applyFill="1" applyBorder="1" applyAlignment="1">
      <alignment vertical="top" wrapText="1"/>
    </xf>
    <xf numFmtId="0" fontId="19" fillId="5" borderId="7" xfId="0" applyFont="1"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13" fillId="3" borderId="0" xfId="0" applyNumberFormat="1" applyFont="1" applyFill="1" applyAlignment="1" applyProtection="1">
      <alignment horizontal="left" vertical="top" wrapText="1"/>
    </xf>
    <xf numFmtId="0" fontId="0" fillId="3" borderId="0" xfId="0" applyFill="1" applyAlignment="1">
      <alignment vertical="top" wrapText="1"/>
    </xf>
    <xf numFmtId="0" fontId="13" fillId="3" borderId="0" xfId="0" applyFont="1" applyFill="1" applyAlignment="1">
      <alignment vertical="top" wrapText="1"/>
    </xf>
    <xf numFmtId="0" fontId="0" fillId="3" borderId="0" xfId="0" applyFill="1" applyAlignment="1">
      <alignment vertical="top"/>
    </xf>
    <xf numFmtId="0" fontId="0" fillId="0" borderId="0" xfId="0" applyFill="1" applyAlignment="1">
      <alignment horizontal="center"/>
    </xf>
    <xf numFmtId="0" fontId="15" fillId="0" borderId="0" xfId="0" applyFont="1" applyAlignment="1">
      <alignment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12" fillId="3" borderId="0" xfId="0" applyNumberFormat="1" applyFont="1" applyFill="1" applyAlignment="1" applyProtection="1">
      <alignment horizontal="left" vertical="center"/>
    </xf>
    <xf numFmtId="0" fontId="0" fillId="3" borderId="0" xfId="0" applyFill="1" applyAlignment="1">
      <alignment vertical="center"/>
    </xf>
  </cellXfs>
  <cellStyles count="17">
    <cellStyle name="Comma" xfId="1" builtinId="3"/>
    <cellStyle name="Comma 2" xfId="2" xr:uid="{00000000-0005-0000-0000-000001000000}"/>
    <cellStyle name="Currency" xfId="8" builtinId="4"/>
    <cellStyle name="Currency 2" xfId="10" xr:uid="{00000000-0005-0000-0000-000003000000}"/>
    <cellStyle name="Linked Cell" xfId="15" builtinId="24"/>
    <cellStyle name="Normal" xfId="0" builtinId="0"/>
    <cellStyle name="Normal 2" xfId="3" xr:uid="{00000000-0005-0000-0000-000006000000}"/>
    <cellStyle name="Normal 2 2" xfId="11" xr:uid="{00000000-0005-0000-0000-000007000000}"/>
    <cellStyle name="Normal 3" xfId="4" xr:uid="{00000000-0005-0000-0000-000008000000}"/>
    <cellStyle name="Normal 3 2" xfId="5" xr:uid="{00000000-0005-0000-0000-000009000000}"/>
    <cellStyle name="Normal 3 3" xfId="12" xr:uid="{00000000-0005-0000-0000-00000A000000}"/>
    <cellStyle name="Normal 4" xfId="6" xr:uid="{00000000-0005-0000-0000-00000B000000}"/>
    <cellStyle name="Normal 4 2" xfId="13" xr:uid="{00000000-0005-0000-0000-00000C000000}"/>
    <cellStyle name="Normal 4 3" xfId="14" xr:uid="{00000000-0005-0000-0000-00000D000000}"/>
    <cellStyle name="Normal 5 4" xfId="16" xr:uid="{0C7E3A64-2101-4901-904D-C806A9D6D86B}"/>
    <cellStyle name="Percent" xfId="9" builtinId="5"/>
    <cellStyle name="Percent 2" xfId="7" xr:uid="{00000000-0005-0000-0000-00000F000000}"/>
  </cellStyles>
  <dxfs count="6">
    <dxf>
      <fill>
        <patternFill>
          <bgColor theme="9" tint="0.39994506668294322"/>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xdr:colOff>
      <xdr:row>50</xdr:row>
      <xdr:rowOff>190500</xdr:rowOff>
    </xdr:from>
    <xdr:to>
      <xdr:col>7</xdr:col>
      <xdr:colOff>0</xdr:colOff>
      <xdr:row>50</xdr:row>
      <xdr:rowOff>285750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10077451" y="11049000"/>
          <a:ext cx="1343024"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iles.nc.gov/Retirement/Ken/C00751/2014%20Valuations/LGE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etirement\Ken\C00751\2014%20Valuations\LGERS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 val="68 - Separately Financed Liab"/>
      <sheetName val="68 - SFL"/>
      <sheetName val="68 - SFL TPL Reconciliation"/>
      <sheetName val="68 - Estab New Prop Share Base"/>
      <sheetName val="68 - Estab New Contrb Diff Base"/>
    </sheetNames>
    <sheetDataSet>
      <sheetData sheetId="0"/>
      <sheetData sheetId="1"/>
      <sheetData sheetId="2"/>
      <sheetData sheetId="3">
        <row r="37">
          <cell r="L37">
            <v>0</v>
          </cell>
        </row>
        <row r="38">
          <cell r="L38">
            <v>0</v>
          </cell>
        </row>
        <row r="39">
          <cell r="L39">
            <v>4249859016</v>
          </cell>
        </row>
        <row r="40">
          <cell r="L40">
            <v>0</v>
          </cell>
        </row>
        <row r="41">
          <cell r="L41">
            <v>0</v>
          </cell>
        </row>
        <row r="42">
          <cell r="K42" t="str">
            <v>C</v>
          </cell>
          <cell r="L42">
            <v>329196929</v>
          </cell>
        </row>
        <row r="43">
          <cell r="L43">
            <v>162733483</v>
          </cell>
        </row>
        <row r="44">
          <cell r="K44">
            <v>0</v>
          </cell>
          <cell r="L44">
            <v>29528</v>
          </cell>
        </row>
        <row r="45">
          <cell r="K45" t="str">
            <v>C</v>
          </cell>
          <cell r="L45">
            <v>1234415</v>
          </cell>
        </row>
        <row r="46">
          <cell r="K46" t="str">
            <v>C</v>
          </cell>
          <cell r="L46">
            <v>12649523</v>
          </cell>
        </row>
        <row r="47">
          <cell r="K47">
            <v>0</v>
          </cell>
          <cell r="L47">
            <v>505843878</v>
          </cell>
        </row>
        <row r="48">
          <cell r="K48">
            <v>0</v>
          </cell>
          <cell r="L48">
            <v>0</v>
          </cell>
        </row>
        <row r="49">
          <cell r="L49">
            <v>0</v>
          </cell>
        </row>
        <row r="50">
          <cell r="K50">
            <v>0</v>
          </cell>
          <cell r="L50">
            <v>272886687</v>
          </cell>
        </row>
        <row r="51">
          <cell r="K51" t="str">
            <v>P</v>
          </cell>
          <cell r="L51">
            <v>48038073</v>
          </cell>
        </row>
        <row r="52">
          <cell r="K52" t="str">
            <v>P</v>
          </cell>
          <cell r="L52">
            <v>3242156</v>
          </cell>
        </row>
        <row r="53">
          <cell r="K53" t="str">
            <v>P</v>
          </cell>
          <cell r="L53">
            <v>21864</v>
          </cell>
        </row>
        <row r="54">
          <cell r="K54">
            <v>0</v>
          </cell>
          <cell r="L54">
            <v>324188780</v>
          </cell>
        </row>
        <row r="55">
          <cell r="K55">
            <v>0</v>
          </cell>
          <cell r="L55">
            <v>0</v>
          </cell>
        </row>
        <row r="56">
          <cell r="K56">
            <v>0</v>
          </cell>
          <cell r="L56">
            <v>4431514114</v>
          </cell>
        </row>
        <row r="60">
          <cell r="K60">
            <v>0</v>
          </cell>
          <cell r="L60">
            <v>15473778789</v>
          </cell>
        </row>
        <row r="61">
          <cell r="K61">
            <v>0</v>
          </cell>
          <cell r="L61">
            <v>0</v>
          </cell>
        </row>
        <row r="62">
          <cell r="K62">
            <v>0</v>
          </cell>
          <cell r="L62">
            <v>0</v>
          </cell>
        </row>
        <row r="63">
          <cell r="K63">
            <v>0</v>
          </cell>
          <cell r="L63">
            <v>0</v>
          </cell>
        </row>
        <row r="64">
          <cell r="K64">
            <v>0</v>
          </cell>
          <cell r="L64">
            <v>0</v>
          </cell>
        </row>
        <row r="65">
          <cell r="K65">
            <v>0</v>
          </cell>
          <cell r="L65">
            <v>315973832</v>
          </cell>
        </row>
        <row r="66">
          <cell r="K66">
            <v>0</v>
          </cell>
          <cell r="L66">
            <v>70637813</v>
          </cell>
        </row>
        <row r="67">
          <cell r="K67">
            <v>0</v>
          </cell>
          <cell r="L67">
            <v>278178</v>
          </cell>
        </row>
        <row r="68">
          <cell r="K68">
            <v>0</v>
          </cell>
          <cell r="L68">
            <v>475429</v>
          </cell>
        </row>
        <row r="69">
          <cell r="K69">
            <v>0</v>
          </cell>
          <cell r="L69">
            <v>0</v>
          </cell>
        </row>
        <row r="70">
          <cell r="K70">
            <v>0</v>
          </cell>
          <cell r="L70">
            <v>11012485</v>
          </cell>
        </row>
        <row r="71">
          <cell r="K71">
            <v>0</v>
          </cell>
          <cell r="L71">
            <v>11130</v>
          </cell>
        </row>
        <row r="72">
          <cell r="K72" t="str">
            <v>C</v>
          </cell>
          <cell r="L72">
            <v>398388867</v>
          </cell>
        </row>
        <row r="73">
          <cell r="K73">
            <v>0</v>
          </cell>
          <cell r="L73">
            <v>0</v>
          </cell>
        </row>
        <row r="74">
          <cell r="K74">
            <v>0</v>
          </cell>
          <cell r="L74">
            <v>2388746266</v>
          </cell>
        </row>
        <row r="75">
          <cell r="K75">
            <v>0</v>
          </cell>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2">
          <cell r="K82">
            <v>0</v>
          </cell>
          <cell r="L82">
            <v>0</v>
          </cell>
        </row>
        <row r="83">
          <cell r="K83">
            <v>0</v>
          </cell>
          <cell r="L83">
            <v>3064914391</v>
          </cell>
        </row>
        <row r="84">
          <cell r="K84">
            <v>0</v>
          </cell>
          <cell r="L84">
            <v>0</v>
          </cell>
        </row>
        <row r="85">
          <cell r="L85">
            <v>0</v>
          </cell>
        </row>
        <row r="86">
          <cell r="K86" t="str">
            <v>P</v>
          </cell>
          <cell r="L86">
            <v>1013743417</v>
          </cell>
        </row>
        <row r="87">
          <cell r="K87">
            <v>0</v>
          </cell>
          <cell r="L87">
            <v>29528</v>
          </cell>
        </row>
        <row r="88">
          <cell r="K88">
            <v>0</v>
          </cell>
          <cell r="L88">
            <v>162733483</v>
          </cell>
        </row>
        <row r="89">
          <cell r="K89">
            <v>0</v>
          </cell>
          <cell r="L89">
            <v>0</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K95">
            <v>0</v>
          </cell>
          <cell r="L95">
            <v>1185952194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SFL"/>
      <sheetName val="68 - SFL TPL Reconciliation"/>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 val="68 - Estab New Prop Share Base"/>
      <sheetName val="68 - Estab New Contrb Diff Base"/>
      <sheetName val="68 - Separately Financed Liab"/>
    </sheetNames>
    <sheetDataSet>
      <sheetData sheetId="0"/>
      <sheetData sheetId="1"/>
      <sheetData sheetId="2"/>
      <sheetData sheetId="3">
        <row r="37">
          <cell r="L37">
            <v>0</v>
          </cell>
        </row>
        <row r="38">
          <cell r="L38">
            <v>0</v>
          </cell>
        </row>
        <row r="39">
          <cell r="L39">
            <v>4249859016</v>
          </cell>
        </row>
        <row r="40">
          <cell r="L40">
            <v>0</v>
          </cell>
        </row>
        <row r="41">
          <cell r="L41">
            <v>0</v>
          </cell>
        </row>
        <row r="42">
          <cell r="K42" t="str">
            <v>C</v>
          </cell>
          <cell r="L42">
            <v>329196929</v>
          </cell>
        </row>
        <row r="43">
          <cell r="L43">
            <v>162733483</v>
          </cell>
        </row>
        <row r="44">
          <cell r="K44">
            <v>0</v>
          </cell>
          <cell r="L44">
            <v>29528</v>
          </cell>
        </row>
        <row r="45">
          <cell r="K45" t="str">
            <v>C</v>
          </cell>
          <cell r="L45">
            <v>1234415</v>
          </cell>
        </row>
        <row r="46">
          <cell r="K46" t="str">
            <v>C</v>
          </cell>
          <cell r="L46">
            <v>12649523</v>
          </cell>
        </row>
        <row r="47">
          <cell r="K47">
            <v>0</v>
          </cell>
          <cell r="L47">
            <v>505843878</v>
          </cell>
        </row>
        <row r="48">
          <cell r="K48">
            <v>0</v>
          </cell>
          <cell r="L48">
            <v>0</v>
          </cell>
        </row>
        <row r="49">
          <cell r="L49">
            <v>0</v>
          </cell>
        </row>
        <row r="50">
          <cell r="K50">
            <v>0</v>
          </cell>
          <cell r="L50">
            <v>272886687</v>
          </cell>
        </row>
        <row r="51">
          <cell r="K51" t="str">
            <v>P</v>
          </cell>
          <cell r="L51">
            <v>48038073</v>
          </cell>
        </row>
        <row r="52">
          <cell r="K52" t="str">
            <v>P</v>
          </cell>
          <cell r="L52">
            <v>3242156</v>
          </cell>
        </row>
        <row r="53">
          <cell r="K53" t="str">
            <v>P</v>
          </cell>
          <cell r="L53">
            <v>21864</v>
          </cell>
        </row>
        <row r="54">
          <cell r="K54">
            <v>0</v>
          </cell>
          <cell r="L54">
            <v>324188780</v>
          </cell>
        </row>
        <row r="55">
          <cell r="K55">
            <v>0</v>
          </cell>
          <cell r="L55">
            <v>0</v>
          </cell>
        </row>
        <row r="56">
          <cell r="K56">
            <v>0</v>
          </cell>
          <cell r="L56">
            <v>4431514114</v>
          </cell>
        </row>
        <row r="60">
          <cell r="K60">
            <v>0</v>
          </cell>
          <cell r="L60">
            <v>15473778789</v>
          </cell>
        </row>
        <row r="61">
          <cell r="K61">
            <v>0</v>
          </cell>
          <cell r="L61">
            <v>0</v>
          </cell>
        </row>
        <row r="62">
          <cell r="K62">
            <v>0</v>
          </cell>
          <cell r="L62">
            <v>0</v>
          </cell>
        </row>
        <row r="63">
          <cell r="K63">
            <v>0</v>
          </cell>
          <cell r="L63">
            <v>0</v>
          </cell>
        </row>
        <row r="64">
          <cell r="K64">
            <v>0</v>
          </cell>
          <cell r="L64">
            <v>0</v>
          </cell>
        </row>
        <row r="65">
          <cell r="K65">
            <v>0</v>
          </cell>
          <cell r="L65">
            <v>315973832</v>
          </cell>
        </row>
        <row r="66">
          <cell r="K66">
            <v>0</v>
          </cell>
          <cell r="L66">
            <v>70637813</v>
          </cell>
        </row>
        <row r="67">
          <cell r="K67">
            <v>0</v>
          </cell>
          <cell r="L67">
            <v>278178</v>
          </cell>
        </row>
        <row r="68">
          <cell r="K68">
            <v>0</v>
          </cell>
          <cell r="L68">
            <v>475429</v>
          </cell>
        </row>
        <row r="69">
          <cell r="K69">
            <v>0</v>
          </cell>
          <cell r="L69">
            <v>0</v>
          </cell>
        </row>
        <row r="70">
          <cell r="K70">
            <v>0</v>
          </cell>
          <cell r="L70">
            <v>11012485</v>
          </cell>
        </row>
        <row r="71">
          <cell r="K71">
            <v>0</v>
          </cell>
          <cell r="L71">
            <v>11130</v>
          </cell>
        </row>
        <row r="72">
          <cell r="K72" t="str">
            <v>C</v>
          </cell>
          <cell r="L72">
            <v>398388867</v>
          </cell>
        </row>
        <row r="73">
          <cell r="K73">
            <v>0</v>
          </cell>
          <cell r="L73">
            <v>0</v>
          </cell>
        </row>
        <row r="74">
          <cell r="K74">
            <v>0</v>
          </cell>
          <cell r="L74">
            <v>2388746266</v>
          </cell>
        </row>
        <row r="75">
          <cell r="K75">
            <v>0</v>
          </cell>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2">
          <cell r="K82">
            <v>0</v>
          </cell>
          <cell r="L82">
            <v>0</v>
          </cell>
        </row>
        <row r="83">
          <cell r="K83">
            <v>0</v>
          </cell>
          <cell r="L83">
            <v>3064914391</v>
          </cell>
        </row>
        <row r="84">
          <cell r="K84">
            <v>0</v>
          </cell>
          <cell r="L84">
            <v>0</v>
          </cell>
        </row>
        <row r="85">
          <cell r="L85">
            <v>0</v>
          </cell>
        </row>
        <row r="86">
          <cell r="K86" t="str">
            <v>P</v>
          </cell>
          <cell r="L86">
            <v>1013743417</v>
          </cell>
        </row>
        <row r="87">
          <cell r="K87">
            <v>0</v>
          </cell>
          <cell r="L87">
            <v>29528</v>
          </cell>
        </row>
        <row r="88">
          <cell r="K88">
            <v>0</v>
          </cell>
          <cell r="L88">
            <v>162733483</v>
          </cell>
        </row>
        <row r="89">
          <cell r="K89">
            <v>0</v>
          </cell>
          <cell r="L89">
            <v>0</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K95">
            <v>0</v>
          </cell>
          <cell r="L95">
            <v>1185952194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5"/>
  <sheetViews>
    <sheetView showGridLines="0" tabSelected="1" workbookViewId="0">
      <selection activeCell="C18" sqref="C18"/>
    </sheetView>
  </sheetViews>
  <sheetFormatPr defaultColWidth="9.140625" defaultRowHeight="12.75"/>
  <cols>
    <col min="1" max="1" width="56.140625" style="12" customWidth="1"/>
    <col min="2" max="2" width="9.28515625" style="52" customWidth="1"/>
    <col min="3" max="3" width="53.7109375" style="12" customWidth="1"/>
    <col min="4" max="4" width="45.42578125" style="12" bestFit="1" customWidth="1"/>
    <col min="5" max="16384" width="9.140625" style="12"/>
  </cols>
  <sheetData>
    <row r="1" spans="1:5">
      <c r="A1" s="9" t="s">
        <v>315</v>
      </c>
      <c r="B1" s="9"/>
      <c r="C1" s="10"/>
      <c r="D1" s="10"/>
      <c r="E1" s="11"/>
    </row>
    <row r="2" spans="1:5">
      <c r="A2" s="9" t="s">
        <v>316</v>
      </c>
      <c r="B2" s="9"/>
      <c r="C2" s="10"/>
    </row>
    <row r="3" spans="1:5">
      <c r="A3" s="13" t="str">
        <f>+'Changes to Update Template '!C6</f>
        <v>Fiscal Year Ended June 30, 2020</v>
      </c>
      <c r="B3" s="13"/>
      <c r="C3" s="10"/>
      <c r="D3" s="10"/>
    </row>
    <row r="4" spans="1:5" s="57" customFormat="1">
      <c r="A4" s="13"/>
      <c r="B4" s="13"/>
      <c r="C4" s="10"/>
      <c r="D4" s="10"/>
    </row>
    <row r="5" spans="1:5" s="57" customFormat="1">
      <c r="A5" s="13"/>
      <c r="B5" s="13"/>
      <c r="C5" s="10"/>
      <c r="D5" s="10"/>
    </row>
    <row r="6" spans="1:5" s="57" customFormat="1">
      <c r="A6" s="13" t="s">
        <v>359</v>
      </c>
      <c r="B6" s="13"/>
      <c r="C6" s="10"/>
      <c r="D6" s="10"/>
    </row>
    <row r="7" spans="1:5" s="57" customFormat="1">
      <c r="A7" s="13"/>
      <c r="B7" s="13"/>
      <c r="C7" s="10"/>
      <c r="D7" s="10"/>
    </row>
    <row r="8" spans="1:5" s="57" customFormat="1">
      <c r="A8" s="58" t="s">
        <v>377</v>
      </c>
      <c r="B8" s="13"/>
      <c r="C8" s="10"/>
      <c r="D8" s="10"/>
    </row>
    <row r="9" spans="1:5" s="57" customFormat="1">
      <c r="A9" s="58" t="s">
        <v>441</v>
      </c>
      <c r="B9" s="13"/>
      <c r="C9" s="10"/>
      <c r="D9" s="10"/>
    </row>
    <row r="10" spans="1:5" s="57" customFormat="1">
      <c r="A10" s="154" t="s">
        <v>442</v>
      </c>
      <c r="B10" s="13"/>
      <c r="C10" s="10"/>
      <c r="D10" s="10"/>
    </row>
    <row r="11" spans="1:5" s="57" customFormat="1">
      <c r="A11" s="154" t="s">
        <v>422</v>
      </c>
      <c r="B11" s="13"/>
      <c r="C11" s="10"/>
      <c r="D11" s="10"/>
    </row>
    <row r="12" spans="1:5" s="57" customFormat="1">
      <c r="A12" s="59" t="s">
        <v>360</v>
      </c>
      <c r="B12" s="13"/>
      <c r="C12" s="10"/>
      <c r="D12" s="10"/>
    </row>
    <row r="13" spans="1:5" s="57" customFormat="1">
      <c r="A13" s="58"/>
      <c r="B13" s="13"/>
      <c r="C13" s="10"/>
      <c r="D13" s="10"/>
    </row>
    <row r="14" spans="1:5" s="57" customFormat="1">
      <c r="A14" s="154" t="s">
        <v>513</v>
      </c>
      <c r="B14" s="154" t="str">
        <f>+'Changes to Update Template '!C7</f>
        <v>(Info, JE Template, 2020 Summary, 2019 Summary, 2018 Summary, TSERS Contributions FY 2019, TSERS Contributions FY 2018, Deferred Amortization) then go to File, Options,</v>
      </c>
      <c r="C14" s="153"/>
      <c r="D14" s="10"/>
    </row>
    <row r="15" spans="1:5" s="57" customFormat="1">
      <c r="A15" s="154" t="s">
        <v>361</v>
      </c>
      <c r="B15" s="172"/>
      <c r="C15" s="153"/>
      <c r="D15" s="10"/>
    </row>
    <row r="16" spans="1:5" s="57" customFormat="1">
      <c r="A16" s="13"/>
      <c r="B16" s="13"/>
      <c r="C16" s="10"/>
      <c r="D16" s="10"/>
    </row>
    <row r="17" spans="1:4">
      <c r="A17" s="10"/>
      <c r="B17" s="10"/>
      <c r="C17" s="10"/>
      <c r="D17" s="10"/>
    </row>
    <row r="18" spans="1:4">
      <c r="A18" s="14" t="s">
        <v>313</v>
      </c>
      <c r="B18" s="14"/>
      <c r="C18" s="15" t="s">
        <v>430</v>
      </c>
      <c r="D18" s="16" t="s">
        <v>362</v>
      </c>
    </row>
    <row r="19" spans="1:4" ht="12.75" customHeight="1">
      <c r="A19" s="10"/>
      <c r="B19" s="10"/>
      <c r="C19" s="17"/>
      <c r="D19" s="18"/>
    </row>
    <row r="20" spans="1:4">
      <c r="A20" s="10" t="s">
        <v>314</v>
      </c>
      <c r="B20" s="10"/>
      <c r="C20" s="261" t="str">
        <f>VLOOKUP(C18,'2020 Summary'!B314:C617,2,FALSE)</f>
        <v>N/A</v>
      </c>
      <c r="D20" s="19"/>
    </row>
    <row r="21" spans="1:4" s="52" customFormat="1">
      <c r="A21" s="10"/>
      <c r="B21" s="10"/>
      <c r="C21" s="17"/>
      <c r="D21" s="19"/>
    </row>
    <row r="22" spans="1:4" s="60" customFormat="1" ht="38.25">
      <c r="A22" s="62" t="s">
        <v>516</v>
      </c>
      <c r="B22" s="54"/>
      <c r="C22" s="262">
        <v>0</v>
      </c>
      <c r="D22" s="16" t="s">
        <v>374</v>
      </c>
    </row>
    <row r="23" spans="1:4" s="85" customFormat="1">
      <c r="A23" s="10"/>
      <c r="B23" s="10"/>
      <c r="C23" s="17"/>
      <c r="D23" s="19"/>
    </row>
    <row r="24" spans="1:4" s="52" customFormat="1">
      <c r="A24" s="10" t="str">
        <f>+'Changes to Update Template '!C8</f>
        <v>Your employer contributions from 7/1/2019 through 06/30/2020</v>
      </c>
      <c r="B24" s="54"/>
      <c r="C24" s="262">
        <v>0</v>
      </c>
      <c r="D24" s="16" t="s">
        <v>363</v>
      </c>
    </row>
    <row r="25" spans="1:4" s="60" customFormat="1">
      <c r="A25" s="10"/>
      <c r="B25" s="54"/>
      <c r="C25" s="61"/>
      <c r="D25" s="16"/>
    </row>
    <row r="26" spans="1:4" s="52" customFormat="1">
      <c r="A26" s="10"/>
      <c r="B26" s="10"/>
      <c r="C26" s="17"/>
      <c r="D26" s="19"/>
    </row>
    <row r="27" spans="1:4" ht="30" customHeight="1">
      <c r="A27" s="265" t="s">
        <v>443</v>
      </c>
      <c r="B27" s="266"/>
      <c r="C27" s="267"/>
      <c r="D27" s="10"/>
    </row>
    <row r="28" spans="1:4">
      <c r="A28" s="86"/>
      <c r="B28" s="87"/>
      <c r="C28" s="88"/>
      <c r="D28" s="10"/>
    </row>
    <row r="29" spans="1:4" ht="30" customHeight="1">
      <c r="A29" s="268" t="s">
        <v>420</v>
      </c>
      <c r="B29" s="269"/>
      <c r="C29" s="270"/>
      <c r="D29" s="10"/>
    </row>
    <row r="30" spans="1:4">
      <c r="A30" s="86"/>
      <c r="B30" s="87"/>
      <c r="C30" s="88"/>
      <c r="D30" s="10"/>
    </row>
    <row r="31" spans="1:4" ht="30" customHeight="1">
      <c r="A31" s="271" t="s">
        <v>421</v>
      </c>
      <c r="B31" s="272"/>
      <c r="C31" s="273"/>
      <c r="D31" s="10"/>
    </row>
    <row r="32" spans="1:4">
      <c r="A32" s="10"/>
      <c r="B32" s="10"/>
      <c r="C32" s="10"/>
      <c r="D32" s="10"/>
    </row>
    <row r="33" spans="1:4">
      <c r="A33" s="10"/>
      <c r="B33" s="10"/>
      <c r="C33" s="10"/>
      <c r="D33" s="10"/>
    </row>
    <row r="34" spans="1:4">
      <c r="A34" s="10"/>
      <c r="B34" s="10"/>
      <c r="C34" s="10"/>
      <c r="D34" s="10"/>
    </row>
    <row r="35" spans="1:4">
      <c r="A35" s="10"/>
      <c r="B35" s="10"/>
      <c r="C35" s="10"/>
      <c r="D35" s="10"/>
    </row>
    <row r="36" spans="1:4">
      <c r="A36" s="10"/>
      <c r="B36" s="10"/>
      <c r="C36" s="10"/>
      <c r="D36" s="10"/>
    </row>
    <row r="37" spans="1:4">
      <c r="A37" s="10"/>
      <c r="B37" s="10"/>
      <c r="C37" s="10"/>
      <c r="D37" s="10"/>
    </row>
    <row r="38" spans="1:4">
      <c r="A38" s="10"/>
      <c r="B38" s="10"/>
      <c r="C38" s="10"/>
      <c r="D38" s="10"/>
    </row>
    <row r="39" spans="1:4">
      <c r="A39" s="10"/>
      <c r="B39" s="10"/>
      <c r="C39" s="10"/>
      <c r="D39" s="10"/>
    </row>
    <row r="40" spans="1:4">
      <c r="A40" s="10"/>
      <c r="B40" s="10"/>
      <c r="C40" s="10"/>
      <c r="D40" s="10"/>
    </row>
    <row r="41" spans="1:4" ht="15.75" customHeight="1">
      <c r="A41" s="10"/>
      <c r="B41" s="10"/>
      <c r="C41" s="10"/>
      <c r="D41" s="10"/>
    </row>
    <row r="42" spans="1:4" ht="12.75" customHeight="1">
      <c r="A42" s="10"/>
      <c r="B42" s="10"/>
      <c r="C42" s="10"/>
      <c r="D42" s="10"/>
    </row>
    <row r="43" spans="1:4">
      <c r="A43" s="263"/>
      <c r="B43" s="263"/>
      <c r="C43" s="263"/>
      <c r="D43" s="10"/>
    </row>
    <row r="44" spans="1:4">
      <c r="A44" s="263"/>
      <c r="B44" s="263"/>
      <c r="C44" s="263"/>
      <c r="D44" s="10"/>
    </row>
    <row r="45" spans="1:4">
      <c r="A45" s="264"/>
      <c r="B45" s="264"/>
      <c r="C45" s="264"/>
      <c r="D45" s="10"/>
    </row>
    <row r="46" spans="1:4">
      <c r="A46" s="20"/>
      <c r="B46" s="20"/>
    </row>
    <row r="49" spans="1:1" hidden="1">
      <c r="A49" s="55">
        <v>42277</v>
      </c>
    </row>
    <row r="50" spans="1:1" hidden="1">
      <c r="A50" s="55">
        <v>42369</v>
      </c>
    </row>
    <row r="51" spans="1:1" hidden="1">
      <c r="A51" s="55">
        <v>42460</v>
      </c>
    </row>
    <row r="52" spans="1:1" hidden="1">
      <c r="A52" s="55">
        <v>42551</v>
      </c>
    </row>
    <row r="53" spans="1:1" hidden="1"/>
    <row r="54" spans="1:1" hidden="1">
      <c r="A54" s="56">
        <v>1</v>
      </c>
    </row>
    <row r="55" spans="1:1" hidden="1">
      <c r="A55" s="56">
        <v>2</v>
      </c>
    </row>
  </sheetData>
  <sheetProtection password="CEAA" sheet="1" selectLockedCells="1"/>
  <mergeCells count="6">
    <mergeCell ref="A43:C43"/>
    <mergeCell ref="A44:C44"/>
    <mergeCell ref="A45:C45"/>
    <mergeCell ref="A27:C27"/>
    <mergeCell ref="A29:C29"/>
    <mergeCell ref="A31:C3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'2020 Summary'!$B$314:$B$617</xm:f>
          </x14:formula1>
          <xm:sqref>C18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06"/>
  <sheetViews>
    <sheetView workbookViewId="0">
      <selection activeCell="AE211" sqref="AE211"/>
    </sheetView>
  </sheetViews>
  <sheetFormatPr defaultRowHeight="15"/>
  <cols>
    <col min="1" max="1" width="12.140625" bestFit="1" customWidth="1"/>
    <col min="2" max="2" width="53.7109375" bestFit="1" customWidth="1"/>
    <col min="3" max="3" width="26.85546875" style="191" bestFit="1" customWidth="1"/>
    <col min="5" max="5" width="22.28515625" customWidth="1"/>
    <col min="6" max="6" width="14" bestFit="1" customWidth="1"/>
  </cols>
  <sheetData>
    <row r="1" spans="1:6" s="184" customFormat="1">
      <c r="C1" s="191">
        <f>SUM(C2:C315)</f>
        <v>1435759408.8299997</v>
      </c>
      <c r="E1" s="80"/>
      <c r="F1" s="212"/>
    </row>
    <row r="2" spans="1:6" ht="30">
      <c r="A2" s="32" t="s">
        <v>386</v>
      </c>
      <c r="B2" s="32" t="s">
        <v>387</v>
      </c>
      <c r="C2" s="238" t="s">
        <v>403</v>
      </c>
    </row>
    <row r="3" spans="1:6" s="81" customFormat="1">
      <c r="A3" s="177" t="s">
        <v>431</v>
      </c>
      <c r="B3" s="65" t="s">
        <v>430</v>
      </c>
      <c r="C3" s="238">
        <v>0</v>
      </c>
    </row>
    <row r="4" spans="1:6">
      <c r="A4" s="1">
        <v>10200</v>
      </c>
      <c r="B4" s="1" t="s">
        <v>0</v>
      </c>
      <c r="C4" s="191">
        <v>1443743.05</v>
      </c>
    </row>
    <row r="5" spans="1:6">
      <c r="A5" s="1">
        <v>10400</v>
      </c>
      <c r="B5" s="1" t="s">
        <v>1</v>
      </c>
      <c r="C5" s="191">
        <v>4948936.209999999</v>
      </c>
    </row>
    <row r="6" spans="1:6">
      <c r="A6" s="1">
        <v>10500</v>
      </c>
      <c r="B6" s="1" t="s">
        <v>2</v>
      </c>
      <c r="C6" s="191">
        <v>1061675.81</v>
      </c>
    </row>
    <row r="7" spans="1:6">
      <c r="A7" s="1">
        <v>10700</v>
      </c>
      <c r="B7" s="1" t="s">
        <v>388</v>
      </c>
      <c r="C7" s="191">
        <v>7339207.2700000005</v>
      </c>
    </row>
    <row r="8" spans="1:6">
      <c r="A8" s="1">
        <v>10800</v>
      </c>
      <c r="B8" s="1" t="s">
        <v>4</v>
      </c>
      <c r="C8" s="191">
        <v>30753061.119999997</v>
      </c>
    </row>
    <row r="9" spans="1:6">
      <c r="A9" s="1">
        <v>10850</v>
      </c>
      <c r="B9" s="1" t="s">
        <v>5</v>
      </c>
      <c r="C9" s="191">
        <v>311655.44000000006</v>
      </c>
    </row>
    <row r="10" spans="1:6">
      <c r="A10" s="1">
        <v>10900</v>
      </c>
      <c r="B10" s="1" t="s">
        <v>6</v>
      </c>
      <c r="C10" s="191">
        <v>3210852.66</v>
      </c>
    </row>
    <row r="11" spans="1:6">
      <c r="A11" s="1">
        <v>10910</v>
      </c>
      <c r="B11" s="1" t="s">
        <v>7</v>
      </c>
      <c r="C11" s="191">
        <v>412896.21000000008</v>
      </c>
    </row>
    <row r="12" spans="1:6">
      <c r="A12" s="1">
        <v>10930</v>
      </c>
      <c r="B12" s="1" t="s">
        <v>8</v>
      </c>
      <c r="C12" s="191">
        <v>4598708.6399999997</v>
      </c>
    </row>
    <row r="13" spans="1:6">
      <c r="A13" s="1">
        <v>10940</v>
      </c>
      <c r="B13" s="1" t="s">
        <v>9</v>
      </c>
      <c r="C13" s="191">
        <v>1160611.5399999998</v>
      </c>
    </row>
    <row r="14" spans="1:6">
      <c r="A14" s="1">
        <v>10950</v>
      </c>
      <c r="B14" s="1" t="s">
        <v>10</v>
      </c>
      <c r="C14" s="191">
        <v>1035714.4400000001</v>
      </c>
    </row>
    <row r="15" spans="1:6">
      <c r="A15" s="184">
        <v>11050</v>
      </c>
      <c r="B15" s="184" t="s">
        <v>434</v>
      </c>
      <c r="C15" s="191">
        <v>0</v>
      </c>
    </row>
    <row r="16" spans="1:6">
      <c r="A16" s="1">
        <v>11300</v>
      </c>
      <c r="B16" s="1" t="s">
        <v>11</v>
      </c>
      <c r="C16" s="191">
        <v>8092145.2500000009</v>
      </c>
    </row>
    <row r="17" spans="1:3">
      <c r="A17" s="1">
        <v>11310</v>
      </c>
      <c r="B17" s="1" t="s">
        <v>12</v>
      </c>
      <c r="C17" s="191">
        <v>861312.00000000023</v>
      </c>
    </row>
    <row r="18" spans="1:3">
      <c r="A18" s="1">
        <v>11600</v>
      </c>
      <c r="B18" s="1" t="s">
        <v>13</v>
      </c>
      <c r="C18" s="191">
        <v>3102467.14</v>
      </c>
    </row>
    <row r="19" spans="1:3">
      <c r="A19" s="1">
        <v>11900</v>
      </c>
      <c r="B19" s="1" t="s">
        <v>14</v>
      </c>
      <c r="C19" s="191">
        <v>310607.86</v>
      </c>
    </row>
    <row r="20" spans="1:3">
      <c r="A20" s="1">
        <v>12100</v>
      </c>
      <c r="B20" s="1" t="s">
        <v>15</v>
      </c>
      <c r="C20" s="191">
        <v>402066.77999999997</v>
      </c>
    </row>
    <row r="21" spans="1:3">
      <c r="A21" s="1">
        <v>12150</v>
      </c>
      <c r="B21" s="1" t="s">
        <v>16</v>
      </c>
      <c r="C21" s="191">
        <v>48546.299999999988</v>
      </c>
    </row>
    <row r="22" spans="1:3">
      <c r="A22" s="1">
        <v>12160</v>
      </c>
      <c r="B22" s="1" t="s">
        <v>17</v>
      </c>
      <c r="C22" s="191">
        <v>3074313.0100000002</v>
      </c>
    </row>
    <row r="23" spans="1:3">
      <c r="A23" s="213" t="s">
        <v>451</v>
      </c>
      <c r="B23" s="193" t="s">
        <v>380</v>
      </c>
      <c r="C23" s="191">
        <v>0</v>
      </c>
    </row>
    <row r="24" spans="1:3">
      <c r="A24" s="1">
        <v>12220</v>
      </c>
      <c r="B24" s="1" t="s">
        <v>18</v>
      </c>
      <c r="C24" s="191">
        <v>76495429.139999986</v>
      </c>
    </row>
    <row r="25" spans="1:3">
      <c r="A25" s="1">
        <v>12510</v>
      </c>
      <c r="B25" s="1" t="s">
        <v>19</v>
      </c>
      <c r="C25" s="191">
        <v>9239274.3700000029</v>
      </c>
    </row>
    <row r="26" spans="1:3">
      <c r="A26" s="1">
        <v>12600</v>
      </c>
      <c r="B26" s="1" t="s">
        <v>20</v>
      </c>
      <c r="C26" s="191">
        <v>2508411.69</v>
      </c>
    </row>
    <row r="27" spans="1:3">
      <c r="A27" s="1">
        <v>12700</v>
      </c>
      <c r="B27" s="1" t="s">
        <v>21</v>
      </c>
      <c r="C27" s="191">
        <v>1927194.41</v>
      </c>
    </row>
    <row r="28" spans="1:3">
      <c r="A28" s="1">
        <v>13500</v>
      </c>
      <c r="B28" s="1" t="s">
        <v>22</v>
      </c>
      <c r="C28" s="191">
        <v>6953791.7199999997</v>
      </c>
    </row>
    <row r="29" spans="1:3">
      <c r="A29" s="1">
        <v>13700</v>
      </c>
      <c r="B29" s="1" t="s">
        <v>23</v>
      </c>
      <c r="C29" s="191">
        <v>819023.69</v>
      </c>
    </row>
    <row r="30" spans="1:3">
      <c r="A30" s="184">
        <v>14200</v>
      </c>
      <c r="B30" s="184" t="s">
        <v>282</v>
      </c>
      <c r="C30" s="191">
        <v>0</v>
      </c>
    </row>
    <row r="31" spans="1:3">
      <c r="A31" s="1">
        <v>14300</v>
      </c>
      <c r="B31" s="1" t="s">
        <v>24</v>
      </c>
      <c r="C31" s="191">
        <f>2740607.29-C32</f>
        <v>2414237.94</v>
      </c>
    </row>
    <row r="32" spans="1:3">
      <c r="A32" s="184">
        <v>14300.2</v>
      </c>
      <c r="B32" s="184" t="s">
        <v>365</v>
      </c>
      <c r="C32" s="191">
        <v>326369.34999999998</v>
      </c>
    </row>
    <row r="33" spans="1:3">
      <c r="A33" s="1">
        <v>18400</v>
      </c>
      <c r="B33" s="1" t="s">
        <v>389</v>
      </c>
      <c r="C33" s="191">
        <v>8978291.6900000013</v>
      </c>
    </row>
    <row r="34" spans="1:3">
      <c r="A34" s="1">
        <v>18600</v>
      </c>
      <c r="B34" s="1" t="s">
        <v>26</v>
      </c>
      <c r="C34" s="191">
        <v>25219.660000000003</v>
      </c>
    </row>
    <row r="35" spans="1:3">
      <c r="A35" s="1">
        <v>18640</v>
      </c>
      <c r="B35" s="1" t="s">
        <v>27</v>
      </c>
      <c r="C35" s="191">
        <v>498.5</v>
      </c>
    </row>
    <row r="36" spans="1:3">
      <c r="A36" s="184">
        <v>18670</v>
      </c>
      <c r="B36" s="184" t="s">
        <v>283</v>
      </c>
      <c r="C36" s="3">
        <v>0</v>
      </c>
    </row>
    <row r="37" spans="1:3">
      <c r="A37" s="184">
        <v>18690</v>
      </c>
      <c r="B37" s="184" t="s">
        <v>28</v>
      </c>
      <c r="C37" s="191">
        <v>0</v>
      </c>
    </row>
    <row r="38" spans="1:3">
      <c r="A38" s="1">
        <v>18740</v>
      </c>
      <c r="B38" s="1" t="s">
        <v>29</v>
      </c>
      <c r="C38" s="191">
        <v>12972.959999999995</v>
      </c>
    </row>
    <row r="39" spans="1:3">
      <c r="A39" s="1">
        <v>18780</v>
      </c>
      <c r="B39" s="1" t="s">
        <v>30</v>
      </c>
      <c r="C39" s="191">
        <v>24763.699999999997</v>
      </c>
    </row>
    <row r="40" spans="1:3">
      <c r="A40" s="1">
        <v>19005</v>
      </c>
      <c r="B40" s="1" t="s">
        <v>31</v>
      </c>
      <c r="C40" s="191">
        <v>1362086.37</v>
      </c>
    </row>
    <row r="41" spans="1:3">
      <c r="A41" s="1">
        <v>19100</v>
      </c>
      <c r="B41" s="1" t="s">
        <v>32</v>
      </c>
      <c r="C41" s="191">
        <v>103912458.98</v>
      </c>
    </row>
    <row r="42" spans="1:3">
      <c r="A42" s="1">
        <v>20100</v>
      </c>
      <c r="B42" s="1" t="s">
        <v>33</v>
      </c>
      <c r="C42" s="191">
        <v>8943397.4800000023</v>
      </c>
    </row>
    <row r="43" spans="1:3">
      <c r="A43" s="1">
        <v>20200</v>
      </c>
      <c r="B43" s="1" t="s">
        <v>34</v>
      </c>
      <c r="C43" s="191">
        <v>1359983.4799999997</v>
      </c>
    </row>
    <row r="44" spans="1:3">
      <c r="A44" s="1">
        <v>20300</v>
      </c>
      <c r="B44" s="1" t="s">
        <v>35</v>
      </c>
      <c r="C44" s="191">
        <v>19890080.510000002</v>
      </c>
    </row>
    <row r="45" spans="1:3">
      <c r="A45" s="1">
        <v>20400</v>
      </c>
      <c r="B45" s="1" t="s">
        <v>36</v>
      </c>
      <c r="C45" s="191">
        <v>1638502.4500000002</v>
      </c>
    </row>
    <row r="46" spans="1:3">
      <c r="A46" s="1">
        <v>20600</v>
      </c>
      <c r="B46" s="1" t="s">
        <v>37</v>
      </c>
      <c r="C46" s="191">
        <v>3188018.69</v>
      </c>
    </row>
    <row r="47" spans="1:3">
      <c r="A47" s="1">
        <v>20700</v>
      </c>
      <c r="B47" s="1" t="s">
        <v>38</v>
      </c>
      <c r="C47" s="191">
        <v>6632723.3700000001</v>
      </c>
    </row>
    <row r="48" spans="1:3">
      <c r="A48" s="1">
        <v>20800</v>
      </c>
      <c r="B48" s="1" t="s">
        <v>39</v>
      </c>
      <c r="C48" s="191">
        <v>5506646.1600000001</v>
      </c>
    </row>
    <row r="49" spans="1:3">
      <c r="A49" s="1">
        <v>20900</v>
      </c>
      <c r="B49" s="1" t="s">
        <v>40</v>
      </c>
      <c r="C49" s="191">
        <v>7752113.6599999992</v>
      </c>
    </row>
    <row r="50" spans="1:3">
      <c r="A50" s="1">
        <v>21200</v>
      </c>
      <c r="B50" s="1" t="s">
        <v>41</v>
      </c>
      <c r="C50" s="191">
        <v>2724493.3000000003</v>
      </c>
    </row>
    <row r="51" spans="1:3">
      <c r="A51" s="1">
        <v>21300</v>
      </c>
      <c r="B51" s="1" t="s">
        <v>42</v>
      </c>
      <c r="C51" s="191">
        <v>32673852.580000002</v>
      </c>
    </row>
    <row r="52" spans="1:3">
      <c r="A52" s="1">
        <v>21520</v>
      </c>
      <c r="B52" s="1" t="s">
        <v>390</v>
      </c>
      <c r="C52" s="191">
        <v>47279811.800000012</v>
      </c>
    </row>
    <row r="53" spans="1:3">
      <c r="A53" s="1">
        <v>21525</v>
      </c>
      <c r="B53" s="1" t="s">
        <v>44</v>
      </c>
      <c r="C53" s="191">
        <f>2122088.45-C54</f>
        <v>1892509.4500000002</v>
      </c>
    </row>
    <row r="54" spans="1:3" s="184" customFormat="1">
      <c r="A54" s="203">
        <v>21525.200000000001</v>
      </c>
      <c r="B54" s="203" t="s">
        <v>367</v>
      </c>
      <c r="C54" s="191">
        <v>229579</v>
      </c>
    </row>
    <row r="55" spans="1:3">
      <c r="A55" s="1">
        <v>21550</v>
      </c>
      <c r="B55" s="1" t="s">
        <v>45</v>
      </c>
      <c r="C55" s="191">
        <v>51431768.870000012</v>
      </c>
    </row>
    <row r="56" spans="1:3">
      <c r="A56" s="1">
        <v>21570</v>
      </c>
      <c r="B56" s="1" t="s">
        <v>46</v>
      </c>
      <c r="C56" s="191">
        <v>291769.24</v>
      </c>
    </row>
    <row r="57" spans="1:3">
      <c r="A57" s="1">
        <v>21800</v>
      </c>
      <c r="B57" s="1" t="s">
        <v>47</v>
      </c>
      <c r="C57" s="191">
        <v>4669808.7600000007</v>
      </c>
    </row>
    <row r="58" spans="1:3">
      <c r="A58" s="1">
        <v>21900</v>
      </c>
      <c r="B58" s="1" t="s">
        <v>48</v>
      </c>
      <c r="C58" s="191">
        <v>3533765.9499999997</v>
      </c>
    </row>
    <row r="59" spans="1:3">
      <c r="A59" s="1">
        <v>22000</v>
      </c>
      <c r="B59" s="1" t="s">
        <v>49</v>
      </c>
      <c r="C59" s="191">
        <v>6435415.3399999999</v>
      </c>
    </row>
    <row r="60" spans="1:3">
      <c r="A60" s="1">
        <v>23000</v>
      </c>
      <c r="B60" s="1" t="s">
        <v>50</v>
      </c>
      <c r="C60" s="191">
        <v>1904990.8099999998</v>
      </c>
    </row>
    <row r="61" spans="1:3">
      <c r="A61" s="1">
        <v>23100</v>
      </c>
      <c r="B61" s="1" t="s">
        <v>51</v>
      </c>
      <c r="C61" s="191">
        <v>10922014.460000001</v>
      </c>
    </row>
    <row r="62" spans="1:3">
      <c r="A62" s="1">
        <v>23200</v>
      </c>
      <c r="B62" s="1" t="s">
        <v>52</v>
      </c>
      <c r="C62" s="191">
        <v>5191169.82</v>
      </c>
    </row>
    <row r="63" spans="1:3">
      <c r="A63" s="1">
        <v>30000</v>
      </c>
      <c r="B63" s="1" t="s">
        <v>53</v>
      </c>
      <c r="C63" s="191">
        <v>1383858.3099999998</v>
      </c>
    </row>
    <row r="64" spans="1:3">
      <c r="A64" s="1">
        <v>30100</v>
      </c>
      <c r="B64" s="1" t="s">
        <v>54</v>
      </c>
      <c r="C64" s="191">
        <v>11430855.33</v>
      </c>
    </row>
    <row r="65" spans="1:3">
      <c r="A65" s="1">
        <v>30102</v>
      </c>
      <c r="B65" s="1" t="s">
        <v>55</v>
      </c>
      <c r="C65" s="191">
        <v>203529.14</v>
      </c>
    </row>
    <row r="66" spans="1:3">
      <c r="A66" s="1">
        <v>30103</v>
      </c>
      <c r="B66" s="1" t="s">
        <v>56</v>
      </c>
      <c r="C66" s="191">
        <v>270128.38</v>
      </c>
    </row>
    <row r="67" spans="1:3">
      <c r="A67" s="1">
        <v>30104</v>
      </c>
      <c r="B67" s="1" t="s">
        <v>57</v>
      </c>
      <c r="C67" s="191">
        <v>138541.81</v>
      </c>
    </row>
    <row r="68" spans="1:3">
      <c r="A68" s="1">
        <v>30105</v>
      </c>
      <c r="B68" s="1" t="s">
        <v>58</v>
      </c>
      <c r="C68" s="191">
        <v>1371050.8200000003</v>
      </c>
    </row>
    <row r="69" spans="1:3">
      <c r="A69" s="1">
        <v>30200</v>
      </c>
      <c r="B69" s="1" t="s">
        <v>59</v>
      </c>
      <c r="C69" s="191">
        <v>2736692.9900000007</v>
      </c>
    </row>
    <row r="70" spans="1:3">
      <c r="A70" s="1">
        <v>30300</v>
      </c>
      <c r="B70" s="1" t="s">
        <v>60</v>
      </c>
      <c r="C70" s="191">
        <v>907815.66</v>
      </c>
    </row>
    <row r="71" spans="1:3">
      <c r="A71" s="1">
        <v>30400</v>
      </c>
      <c r="B71" s="1" t="s">
        <v>61</v>
      </c>
      <c r="C71" s="191">
        <v>1847314.25</v>
      </c>
    </row>
    <row r="72" spans="1:3">
      <c r="A72" s="1">
        <v>30405</v>
      </c>
      <c r="B72" s="1" t="s">
        <v>62</v>
      </c>
      <c r="C72" s="191">
        <v>1158569.4899999998</v>
      </c>
    </row>
    <row r="73" spans="1:3">
      <c r="A73" s="1">
        <v>30500</v>
      </c>
      <c r="B73" s="1" t="s">
        <v>63</v>
      </c>
      <c r="C73" s="191">
        <v>1817556.9300000002</v>
      </c>
    </row>
    <row r="74" spans="1:3">
      <c r="A74" s="1">
        <v>30600</v>
      </c>
      <c r="B74" s="1" t="s">
        <v>64</v>
      </c>
      <c r="C74" s="191">
        <v>1423310.2200000002</v>
      </c>
    </row>
    <row r="75" spans="1:3">
      <c r="A75" s="1">
        <v>30601</v>
      </c>
      <c r="B75" s="1" t="s">
        <v>65</v>
      </c>
      <c r="C75" s="191">
        <v>30394.890000000003</v>
      </c>
    </row>
    <row r="76" spans="1:3">
      <c r="A76" s="1">
        <v>30700</v>
      </c>
      <c r="B76" s="1" t="s">
        <v>66</v>
      </c>
      <c r="C76" s="191">
        <v>3688042.12</v>
      </c>
    </row>
    <row r="77" spans="1:3">
      <c r="A77" s="1">
        <v>30705</v>
      </c>
      <c r="B77" s="1" t="s">
        <v>67</v>
      </c>
      <c r="C77" s="191">
        <v>723775.48000000021</v>
      </c>
    </row>
    <row r="78" spans="1:3">
      <c r="A78" s="1">
        <v>30800</v>
      </c>
      <c r="B78" s="1" t="s">
        <v>68</v>
      </c>
      <c r="C78" s="191">
        <v>1426227.2999999998</v>
      </c>
    </row>
    <row r="79" spans="1:3">
      <c r="A79" s="1">
        <v>30900</v>
      </c>
      <c r="B79" s="1" t="s">
        <v>69</v>
      </c>
      <c r="C79" s="191">
        <v>2515935.13</v>
      </c>
    </row>
    <row r="80" spans="1:3">
      <c r="A80" s="1">
        <v>30905</v>
      </c>
      <c r="B80" s="1" t="s">
        <v>70</v>
      </c>
      <c r="C80" s="191">
        <v>590746.52</v>
      </c>
    </row>
    <row r="81" spans="1:3">
      <c r="A81" s="1">
        <v>31000</v>
      </c>
      <c r="B81" s="1" t="s">
        <v>71</v>
      </c>
      <c r="C81" s="191">
        <v>6875239.8500000006</v>
      </c>
    </row>
    <row r="82" spans="1:3">
      <c r="A82" s="1">
        <v>31005</v>
      </c>
      <c r="B82" s="1" t="s">
        <v>72</v>
      </c>
      <c r="C82" s="191">
        <v>753730.32</v>
      </c>
    </row>
    <row r="83" spans="1:3">
      <c r="A83" s="1">
        <v>31100</v>
      </c>
      <c r="B83" s="1" t="s">
        <v>73</v>
      </c>
      <c r="C83" s="191">
        <v>13774844.390000001</v>
      </c>
    </row>
    <row r="84" spans="1:3">
      <c r="A84" s="1">
        <v>31101</v>
      </c>
      <c r="B84" s="1" t="s">
        <v>74</v>
      </c>
      <c r="C84" s="191">
        <v>84528.38</v>
      </c>
    </row>
    <row r="85" spans="1:3">
      <c r="A85" s="1">
        <v>31102</v>
      </c>
      <c r="B85" s="1" t="s">
        <v>75</v>
      </c>
      <c r="C85" s="191">
        <v>199023.38</v>
      </c>
    </row>
    <row r="86" spans="1:3">
      <c r="A86" s="1">
        <v>31105</v>
      </c>
      <c r="B86" s="1" t="s">
        <v>76</v>
      </c>
      <c r="C86" s="191">
        <v>2355840.8699999996</v>
      </c>
    </row>
    <row r="87" spans="1:3">
      <c r="A87" s="1">
        <v>31110</v>
      </c>
      <c r="B87" s="1" t="s">
        <v>77</v>
      </c>
      <c r="C87" s="191">
        <v>3019048.09</v>
      </c>
    </row>
    <row r="88" spans="1:3">
      <c r="A88" s="1">
        <v>31200</v>
      </c>
      <c r="B88" s="1" t="s">
        <v>78</v>
      </c>
      <c r="C88" s="191">
        <v>6275234.5899999989</v>
      </c>
    </row>
    <row r="89" spans="1:3">
      <c r="A89" s="1">
        <v>31205</v>
      </c>
      <c r="B89" s="1" t="s">
        <v>79</v>
      </c>
      <c r="C89" s="191">
        <v>847793.00999999989</v>
      </c>
    </row>
    <row r="90" spans="1:3">
      <c r="A90" s="1">
        <v>31300</v>
      </c>
      <c r="B90" s="1" t="s">
        <v>80</v>
      </c>
      <c r="C90" s="191">
        <v>15725398.760000002</v>
      </c>
    </row>
    <row r="91" spans="1:3">
      <c r="A91" s="1">
        <v>31301</v>
      </c>
      <c r="B91" s="1" t="s">
        <v>81</v>
      </c>
      <c r="C91" s="191">
        <v>343564.04</v>
      </c>
    </row>
    <row r="92" spans="1:3">
      <c r="A92" s="1">
        <v>31320</v>
      </c>
      <c r="B92" s="1" t="s">
        <v>82</v>
      </c>
      <c r="C92" s="191">
        <v>2839854.22</v>
      </c>
    </row>
    <row r="93" spans="1:3">
      <c r="A93" s="1">
        <v>31400</v>
      </c>
      <c r="B93" s="1" t="s">
        <v>83</v>
      </c>
      <c r="C93" s="191">
        <v>6539804.5399999991</v>
      </c>
    </row>
    <row r="94" spans="1:3">
      <c r="A94" s="1">
        <v>31405</v>
      </c>
      <c r="B94" s="1" t="s">
        <v>84</v>
      </c>
      <c r="C94" s="191">
        <v>1492128.98</v>
      </c>
    </row>
    <row r="95" spans="1:3">
      <c r="A95" s="1">
        <v>31500</v>
      </c>
      <c r="B95" s="1" t="s">
        <v>85</v>
      </c>
      <c r="C95" s="191">
        <v>1042824.07</v>
      </c>
    </row>
    <row r="96" spans="1:3">
      <c r="A96" s="1">
        <v>31600</v>
      </c>
      <c r="B96" s="1" t="s">
        <v>86</v>
      </c>
      <c r="C96" s="191">
        <v>4619193.3099999996</v>
      </c>
    </row>
    <row r="97" spans="1:3">
      <c r="A97" s="184">
        <v>31601</v>
      </c>
      <c r="B97" s="184" t="s">
        <v>284</v>
      </c>
      <c r="C97" s="191">
        <v>0</v>
      </c>
    </row>
    <row r="98" spans="1:3">
      <c r="A98" s="1">
        <v>31605</v>
      </c>
      <c r="B98" s="1" t="s">
        <v>87</v>
      </c>
      <c r="C98" s="191">
        <v>757652.99000000011</v>
      </c>
    </row>
    <row r="99" spans="1:3">
      <c r="A99" s="1">
        <v>31700</v>
      </c>
      <c r="B99" s="1" t="s">
        <v>88</v>
      </c>
      <c r="C99" s="191">
        <v>1473220.39</v>
      </c>
    </row>
    <row r="100" spans="1:3">
      <c r="A100" s="1">
        <v>31800</v>
      </c>
      <c r="B100" s="1" t="s">
        <v>89</v>
      </c>
      <c r="C100" s="191">
        <v>8354515.5299999984</v>
      </c>
    </row>
    <row r="101" spans="1:3">
      <c r="A101" s="1">
        <v>31805</v>
      </c>
      <c r="B101" s="1" t="s">
        <v>90</v>
      </c>
      <c r="C101" s="191">
        <v>1783168.91</v>
      </c>
    </row>
    <row r="102" spans="1:3">
      <c r="A102" s="1">
        <v>31810</v>
      </c>
      <c r="B102" s="1" t="s">
        <v>91</v>
      </c>
      <c r="C102" s="191">
        <v>2119572.9300000002</v>
      </c>
    </row>
    <row r="103" spans="1:3">
      <c r="A103" s="1">
        <v>31820</v>
      </c>
      <c r="B103" s="1" t="s">
        <v>92</v>
      </c>
      <c r="C103" s="191">
        <v>1741873.49</v>
      </c>
    </row>
    <row r="104" spans="1:3">
      <c r="A104" s="1">
        <v>31900</v>
      </c>
      <c r="B104" s="1" t="s">
        <v>93</v>
      </c>
      <c r="C104" s="191">
        <v>4970830.3499999996</v>
      </c>
    </row>
    <row r="105" spans="1:3">
      <c r="A105" s="1">
        <v>32000</v>
      </c>
      <c r="B105" s="1" t="s">
        <v>94</v>
      </c>
      <c r="C105" s="191">
        <v>2043254.3900000001</v>
      </c>
    </row>
    <row r="106" spans="1:3">
      <c r="A106" s="1">
        <v>32005</v>
      </c>
      <c r="B106" s="1" t="s">
        <v>95</v>
      </c>
      <c r="C106" s="191">
        <v>509660.10999999993</v>
      </c>
    </row>
    <row r="107" spans="1:3">
      <c r="A107" s="1">
        <v>32100</v>
      </c>
      <c r="B107" s="1" t="s">
        <v>96</v>
      </c>
      <c r="C107" s="191">
        <v>1244079.51</v>
      </c>
    </row>
    <row r="108" spans="1:3">
      <c r="A108" s="1">
        <v>32200</v>
      </c>
      <c r="B108" s="1" t="s">
        <v>97</v>
      </c>
      <c r="C108" s="191">
        <v>795968.39</v>
      </c>
    </row>
    <row r="109" spans="1:3">
      <c r="A109" s="1">
        <v>32300</v>
      </c>
      <c r="B109" s="1" t="s">
        <v>98</v>
      </c>
      <c r="C109" s="191">
        <v>8472960.7799999993</v>
      </c>
    </row>
    <row r="110" spans="1:3">
      <c r="A110" s="1">
        <v>32305</v>
      </c>
      <c r="B110" s="1" t="s">
        <v>391</v>
      </c>
      <c r="C110" s="191">
        <v>995186.34000000008</v>
      </c>
    </row>
    <row r="111" spans="1:3">
      <c r="A111" s="1">
        <v>32400</v>
      </c>
      <c r="B111" s="1" t="s">
        <v>100</v>
      </c>
      <c r="C111" s="191">
        <v>3289937.8899999997</v>
      </c>
    </row>
    <row r="112" spans="1:3">
      <c r="A112" s="1">
        <v>32405</v>
      </c>
      <c r="B112" s="1" t="s">
        <v>101</v>
      </c>
      <c r="C112" s="191">
        <v>889333.40000000026</v>
      </c>
    </row>
    <row r="113" spans="1:3" s="184" customFormat="1">
      <c r="A113" s="1">
        <v>32410</v>
      </c>
      <c r="B113" s="1" t="s">
        <v>102</v>
      </c>
      <c r="C113" s="191">
        <v>1298635.7100000002</v>
      </c>
    </row>
    <row r="114" spans="1:3">
      <c r="A114" s="203">
        <v>32420</v>
      </c>
      <c r="B114" s="203" t="s">
        <v>103</v>
      </c>
      <c r="C114" s="191">
        <v>0</v>
      </c>
    </row>
    <row r="115" spans="1:3">
      <c r="A115" s="1">
        <v>32500</v>
      </c>
      <c r="B115" s="1" t="s">
        <v>392</v>
      </c>
      <c r="C115" s="191">
        <v>6739516.1899999995</v>
      </c>
    </row>
    <row r="116" spans="1:3">
      <c r="A116" s="1">
        <v>32505</v>
      </c>
      <c r="B116" s="1" t="s">
        <v>105</v>
      </c>
      <c r="C116" s="191">
        <v>1106813.93</v>
      </c>
    </row>
    <row r="117" spans="1:3">
      <c r="A117" s="1">
        <v>32600</v>
      </c>
      <c r="B117" s="1" t="s">
        <v>106</v>
      </c>
      <c r="C117" s="191">
        <v>24350594.630000003</v>
      </c>
    </row>
    <row r="118" spans="1:3">
      <c r="A118" s="1">
        <v>32605</v>
      </c>
      <c r="B118" s="1" t="s">
        <v>107</v>
      </c>
      <c r="C118" s="191">
        <v>3902908.92</v>
      </c>
    </row>
    <row r="119" spans="1:3">
      <c r="A119" s="1">
        <v>32700</v>
      </c>
      <c r="B119" s="1" t="s">
        <v>108</v>
      </c>
      <c r="C119" s="191">
        <v>2262317.0299999998</v>
      </c>
    </row>
    <row r="120" spans="1:3">
      <c r="A120" s="1">
        <v>32800</v>
      </c>
      <c r="B120" s="1" t="s">
        <v>109</v>
      </c>
      <c r="C120" s="191">
        <v>3329356.71</v>
      </c>
    </row>
    <row r="121" spans="1:3">
      <c r="A121" s="1">
        <v>32900</v>
      </c>
      <c r="B121" s="1" t="s">
        <v>110</v>
      </c>
      <c r="C121" s="191">
        <v>9104216.7199999988</v>
      </c>
    </row>
    <row r="122" spans="1:3">
      <c r="A122" s="1">
        <v>32901</v>
      </c>
      <c r="B122" s="1" t="s">
        <v>393</v>
      </c>
      <c r="C122" s="191">
        <v>195378.97999999998</v>
      </c>
    </row>
    <row r="123" spans="1:3">
      <c r="A123" s="1">
        <v>32905</v>
      </c>
      <c r="B123" s="1" t="s">
        <v>111</v>
      </c>
      <c r="C123" s="191">
        <v>1454566.09</v>
      </c>
    </row>
    <row r="124" spans="1:3">
      <c r="A124" s="1">
        <v>32910</v>
      </c>
      <c r="B124" s="1" t="s">
        <v>112</v>
      </c>
      <c r="C124" s="191">
        <v>1775406.8399999999</v>
      </c>
    </row>
    <row r="125" spans="1:3">
      <c r="A125" s="1">
        <v>32920</v>
      </c>
      <c r="B125" s="1" t="s">
        <v>113</v>
      </c>
      <c r="C125" s="191">
        <v>1403159.9500000002</v>
      </c>
    </row>
    <row r="126" spans="1:3">
      <c r="A126" s="1">
        <v>33000</v>
      </c>
      <c r="B126" s="1" t="s">
        <v>114</v>
      </c>
      <c r="C126" s="191">
        <v>3346436.4199999995</v>
      </c>
    </row>
    <row r="127" spans="1:3">
      <c r="A127" s="1">
        <v>33001</v>
      </c>
      <c r="B127" s="1" t="s">
        <v>115</v>
      </c>
      <c r="C127" s="191">
        <v>99879.040000000008</v>
      </c>
    </row>
    <row r="128" spans="1:3">
      <c r="A128" s="1">
        <v>33027</v>
      </c>
      <c r="B128" s="1" t="s">
        <v>116</v>
      </c>
      <c r="C128" s="191">
        <v>321801.76</v>
      </c>
    </row>
    <row r="129" spans="1:3">
      <c r="A129" s="1">
        <v>33100</v>
      </c>
      <c r="B129" s="1" t="s">
        <v>117</v>
      </c>
      <c r="C129" s="191">
        <v>5000926</v>
      </c>
    </row>
    <row r="130" spans="1:3">
      <c r="A130" s="1">
        <v>33105</v>
      </c>
      <c r="B130" s="1" t="s">
        <v>118</v>
      </c>
      <c r="C130" s="191">
        <v>599441.89</v>
      </c>
    </row>
    <row r="131" spans="1:3">
      <c r="A131" s="1">
        <v>33200</v>
      </c>
      <c r="B131" s="1" t="s">
        <v>119</v>
      </c>
      <c r="C131" s="191">
        <v>20835379.730000004</v>
      </c>
    </row>
    <row r="132" spans="1:3">
      <c r="A132" s="1">
        <v>33202</v>
      </c>
      <c r="B132" s="1" t="s">
        <v>120</v>
      </c>
      <c r="C132" s="191">
        <v>270999.69</v>
      </c>
    </row>
    <row r="133" spans="1:3">
      <c r="A133" s="1">
        <v>33203</v>
      </c>
      <c r="B133" s="1" t="s">
        <v>121</v>
      </c>
      <c r="C133" s="191">
        <v>157859.74000000002</v>
      </c>
    </row>
    <row r="134" spans="1:3">
      <c r="A134" s="1">
        <v>33204</v>
      </c>
      <c r="B134" s="1" t="s">
        <v>122</v>
      </c>
      <c r="C134" s="191">
        <v>535946.6</v>
      </c>
    </row>
    <row r="135" spans="1:3">
      <c r="A135" s="1">
        <v>33205</v>
      </c>
      <c r="B135" s="1" t="s">
        <v>123</v>
      </c>
      <c r="C135" s="191">
        <v>1938174.0200000003</v>
      </c>
    </row>
    <row r="136" spans="1:3">
      <c r="A136" s="1">
        <v>33206</v>
      </c>
      <c r="B136" s="1" t="s">
        <v>124</v>
      </c>
      <c r="C136" s="191">
        <v>155436.62</v>
      </c>
    </row>
    <row r="137" spans="1:3">
      <c r="A137" s="1">
        <v>33207</v>
      </c>
      <c r="B137" s="1" t="s">
        <v>343</v>
      </c>
      <c r="C137" s="191">
        <v>310450.93000000005</v>
      </c>
    </row>
    <row r="138" spans="1:3">
      <c r="A138" s="1">
        <v>33208</v>
      </c>
      <c r="B138" s="1" t="s">
        <v>344</v>
      </c>
      <c r="C138" s="191">
        <v>11222.56</v>
      </c>
    </row>
    <row r="139" spans="1:3">
      <c r="A139" s="1">
        <v>33209</v>
      </c>
      <c r="B139" s="1" t="s">
        <v>345</v>
      </c>
      <c r="C139" s="191">
        <v>97339.160000000018</v>
      </c>
    </row>
    <row r="140" spans="1:3">
      <c r="A140" s="1">
        <v>33300</v>
      </c>
      <c r="B140" s="1" t="s">
        <v>125</v>
      </c>
      <c r="C140" s="191">
        <v>3249564.4499999993</v>
      </c>
    </row>
    <row r="141" spans="1:3">
      <c r="A141" s="1">
        <v>33305</v>
      </c>
      <c r="B141" s="1" t="s">
        <v>126</v>
      </c>
      <c r="C141" s="191">
        <v>955651.14999999991</v>
      </c>
    </row>
    <row r="142" spans="1:3">
      <c r="A142" s="1">
        <v>33400</v>
      </c>
      <c r="B142" s="1" t="s">
        <v>127</v>
      </c>
      <c r="C142" s="191">
        <v>29076028.090000004</v>
      </c>
    </row>
    <row r="143" spans="1:3">
      <c r="A143" s="1">
        <v>33402</v>
      </c>
      <c r="B143" s="1" t="s">
        <v>128</v>
      </c>
      <c r="C143" s="191">
        <v>208317.66000000003</v>
      </c>
    </row>
    <row r="144" spans="1:3">
      <c r="A144" s="1">
        <v>33403</v>
      </c>
      <c r="B144" s="1" t="s">
        <v>458</v>
      </c>
      <c r="C144" s="191">
        <v>0</v>
      </c>
    </row>
    <row r="145" spans="1:3" s="184" customFormat="1">
      <c r="A145" s="203">
        <v>33405</v>
      </c>
      <c r="B145" s="203" t="s">
        <v>129</v>
      </c>
      <c r="C145" s="191">
        <v>3030608.6100000003</v>
      </c>
    </row>
    <row r="146" spans="1:3">
      <c r="A146" s="1">
        <v>33500</v>
      </c>
      <c r="B146" s="1" t="s">
        <v>130</v>
      </c>
      <c r="C146" s="191">
        <v>4330346.4799999995</v>
      </c>
    </row>
    <row r="147" spans="1:3">
      <c r="A147" s="1">
        <v>33501</v>
      </c>
      <c r="B147" s="1" t="s">
        <v>131</v>
      </c>
      <c r="C147" s="191">
        <v>96060.67</v>
      </c>
    </row>
    <row r="148" spans="1:3">
      <c r="A148" s="1">
        <v>33600</v>
      </c>
      <c r="B148" s="1" t="s">
        <v>132</v>
      </c>
      <c r="C148" s="191">
        <v>14965570.999999998</v>
      </c>
    </row>
    <row r="149" spans="1:3">
      <c r="A149" s="1">
        <v>33605</v>
      </c>
      <c r="B149" s="1" t="s">
        <v>133</v>
      </c>
      <c r="C149" s="191">
        <v>2299487.0799999996</v>
      </c>
    </row>
    <row r="150" spans="1:3">
      <c r="A150" s="1">
        <v>33700</v>
      </c>
      <c r="B150" s="1" t="s">
        <v>134</v>
      </c>
      <c r="C150" s="191">
        <v>1080813.67</v>
      </c>
    </row>
    <row r="151" spans="1:3">
      <c r="A151" s="1">
        <v>33800</v>
      </c>
      <c r="B151" s="1" t="s">
        <v>135</v>
      </c>
      <c r="C151" s="191">
        <v>816940.55</v>
      </c>
    </row>
    <row r="152" spans="1:3">
      <c r="A152" s="1">
        <v>33900</v>
      </c>
      <c r="B152" s="1" t="s">
        <v>136</v>
      </c>
      <c r="C152" s="191">
        <v>4215172.28</v>
      </c>
    </row>
    <row r="153" spans="1:3">
      <c r="A153" s="1">
        <v>34000</v>
      </c>
      <c r="B153" s="1" t="s">
        <v>137</v>
      </c>
      <c r="C153" s="191">
        <v>1774935.9799999997</v>
      </c>
    </row>
    <row r="154" spans="1:3">
      <c r="A154" s="1">
        <v>34100</v>
      </c>
      <c r="B154" s="1" t="s">
        <v>138</v>
      </c>
      <c r="C154" s="191">
        <v>39704333.719999999</v>
      </c>
    </row>
    <row r="155" spans="1:3">
      <c r="A155" s="1">
        <v>34105</v>
      </c>
      <c r="B155" s="1" t="s">
        <v>139</v>
      </c>
      <c r="C155" s="191">
        <v>3859870.1399999997</v>
      </c>
    </row>
    <row r="156" spans="1:3">
      <c r="A156" s="1">
        <v>34200</v>
      </c>
      <c r="B156" s="1" t="s">
        <v>140</v>
      </c>
      <c r="C156" s="191">
        <v>1482102.38</v>
      </c>
    </row>
    <row r="157" spans="1:3">
      <c r="A157" s="1">
        <v>34205</v>
      </c>
      <c r="B157" s="1" t="s">
        <v>141</v>
      </c>
      <c r="C157" s="191">
        <v>727583.19000000006</v>
      </c>
    </row>
    <row r="158" spans="1:3">
      <c r="A158" s="1">
        <v>34220</v>
      </c>
      <c r="B158" s="1" t="s">
        <v>142</v>
      </c>
      <c r="C158" s="191">
        <v>1615026.35</v>
      </c>
    </row>
    <row r="159" spans="1:3">
      <c r="A159" s="1">
        <v>34230</v>
      </c>
      <c r="B159" s="1" t="s">
        <v>143</v>
      </c>
      <c r="C159" s="191">
        <v>629955.59</v>
      </c>
    </row>
    <row r="160" spans="1:3">
      <c r="A160" s="1">
        <v>34300</v>
      </c>
      <c r="B160" s="1" t="s">
        <v>144</v>
      </c>
      <c r="C160" s="191">
        <v>9548801.9399999976</v>
      </c>
    </row>
    <row r="161" spans="1:3">
      <c r="A161" s="1">
        <v>34400</v>
      </c>
      <c r="B161" s="1" t="s">
        <v>145</v>
      </c>
      <c r="C161" s="191">
        <v>3864608.09</v>
      </c>
    </row>
    <row r="162" spans="1:3">
      <c r="A162" s="1">
        <v>34405</v>
      </c>
      <c r="B162" s="1" t="s">
        <v>146</v>
      </c>
      <c r="C162" s="191">
        <v>820413.16999999993</v>
      </c>
    </row>
    <row r="163" spans="1:3">
      <c r="A163" s="1">
        <v>34500</v>
      </c>
      <c r="B163" s="1" t="s">
        <v>147</v>
      </c>
      <c r="C163" s="191">
        <v>6998083.3399999999</v>
      </c>
    </row>
    <row r="164" spans="1:3">
      <c r="A164" s="1">
        <v>34501</v>
      </c>
      <c r="B164" s="1" t="s">
        <v>148</v>
      </c>
      <c r="C164" s="191">
        <v>80343.94</v>
      </c>
    </row>
    <row r="165" spans="1:3">
      <c r="A165" s="1">
        <v>34505</v>
      </c>
      <c r="B165" s="1" t="s">
        <v>149</v>
      </c>
      <c r="C165" s="191">
        <v>1032685.25</v>
      </c>
    </row>
    <row r="166" spans="1:3">
      <c r="A166" s="1">
        <v>34600</v>
      </c>
      <c r="B166" s="1" t="s">
        <v>150</v>
      </c>
      <c r="C166" s="191">
        <v>1781310.69</v>
      </c>
    </row>
    <row r="167" spans="1:3">
      <c r="A167" s="1">
        <v>34605</v>
      </c>
      <c r="B167" s="1" t="s">
        <v>151</v>
      </c>
      <c r="C167" s="191">
        <v>382102.23</v>
      </c>
    </row>
    <row r="168" spans="1:3">
      <c r="A168" s="1">
        <v>34700</v>
      </c>
      <c r="B168" s="1" t="s">
        <v>152</v>
      </c>
      <c r="C168" s="191">
        <v>4239854.18</v>
      </c>
    </row>
    <row r="169" spans="1:3">
      <c r="A169" s="1">
        <v>34800</v>
      </c>
      <c r="B169" s="1" t="s">
        <v>153</v>
      </c>
      <c r="C169" s="191">
        <v>572771.71000000008</v>
      </c>
    </row>
    <row r="170" spans="1:3">
      <c r="A170" s="1">
        <v>34900</v>
      </c>
      <c r="B170" s="1" t="s">
        <v>394</v>
      </c>
      <c r="C170" s="191">
        <v>10227939.130000001</v>
      </c>
    </row>
    <row r="171" spans="1:3">
      <c r="A171" s="1">
        <v>34901</v>
      </c>
      <c r="B171" s="1" t="s">
        <v>395</v>
      </c>
      <c r="C171" s="191">
        <v>219076.46999999994</v>
      </c>
    </row>
    <row r="172" spans="1:3">
      <c r="A172" s="1">
        <v>34903</v>
      </c>
      <c r="B172" s="1" t="s">
        <v>154</v>
      </c>
      <c r="C172" s="191">
        <v>25754.54</v>
      </c>
    </row>
    <row r="173" spans="1:3">
      <c r="A173" s="1">
        <v>34905</v>
      </c>
      <c r="B173" s="1" t="s">
        <v>155</v>
      </c>
      <c r="C173" s="191">
        <v>1041661.7799999999</v>
      </c>
    </row>
    <row r="174" spans="1:3">
      <c r="A174" s="1">
        <v>34910</v>
      </c>
      <c r="B174" s="1" t="s">
        <v>156</v>
      </c>
      <c r="C174" s="191">
        <v>3016910.4699999997</v>
      </c>
    </row>
    <row r="175" spans="1:3">
      <c r="A175" s="1">
        <v>35000</v>
      </c>
      <c r="B175" s="1" t="s">
        <v>157</v>
      </c>
      <c r="C175" s="191">
        <v>2042772.8100000003</v>
      </c>
    </row>
    <row r="176" spans="1:3">
      <c r="A176" s="1">
        <v>35005</v>
      </c>
      <c r="B176" s="1" t="s">
        <v>158</v>
      </c>
      <c r="C176" s="191">
        <v>1031101.47</v>
      </c>
    </row>
    <row r="177" spans="1:3">
      <c r="A177" s="1">
        <v>35100</v>
      </c>
      <c r="B177" s="1" t="s">
        <v>159</v>
      </c>
      <c r="C177" s="191">
        <v>17403240.620000001</v>
      </c>
    </row>
    <row r="178" spans="1:3">
      <c r="A178" s="1">
        <v>35105</v>
      </c>
      <c r="B178" s="1" t="s">
        <v>160</v>
      </c>
      <c r="C178" s="191">
        <v>1605837.62</v>
      </c>
    </row>
    <row r="179" spans="1:3">
      <c r="A179" s="1">
        <v>35106</v>
      </c>
      <c r="B179" s="1" t="s">
        <v>161</v>
      </c>
      <c r="C179" s="191">
        <v>343896.48000000004</v>
      </c>
    </row>
    <row r="180" spans="1:3">
      <c r="A180" s="1">
        <v>35200</v>
      </c>
      <c r="B180" s="1" t="s">
        <v>162</v>
      </c>
      <c r="C180" s="191">
        <v>852815.27</v>
      </c>
    </row>
    <row r="181" spans="1:3">
      <c r="A181" s="1">
        <v>35300</v>
      </c>
      <c r="B181" s="1" t="s">
        <v>163</v>
      </c>
      <c r="C181" s="191">
        <v>5334538.33</v>
      </c>
    </row>
    <row r="182" spans="1:3">
      <c r="A182" s="1">
        <v>35305</v>
      </c>
      <c r="B182" s="1" t="s">
        <v>164</v>
      </c>
      <c r="C182" s="191">
        <v>2067815.72</v>
      </c>
    </row>
    <row r="183" spans="1:3">
      <c r="A183" s="1">
        <v>35400</v>
      </c>
      <c r="B183" s="1" t="s">
        <v>165</v>
      </c>
      <c r="C183" s="191">
        <v>4305422.7300000004</v>
      </c>
    </row>
    <row r="184" spans="1:3">
      <c r="A184" s="184">
        <v>35402</v>
      </c>
      <c r="B184" s="184" t="s">
        <v>463</v>
      </c>
      <c r="C184" s="191">
        <v>0</v>
      </c>
    </row>
    <row r="185" spans="1:3">
      <c r="A185" s="1">
        <v>35401</v>
      </c>
      <c r="B185" s="1" t="s">
        <v>166</v>
      </c>
      <c r="C185" s="191">
        <v>45085.850000000006</v>
      </c>
    </row>
    <row r="186" spans="1:3">
      <c r="A186" s="1">
        <v>35405</v>
      </c>
      <c r="B186" s="1" t="s">
        <v>168</v>
      </c>
      <c r="C186" s="191">
        <v>1447918.2499999998</v>
      </c>
    </row>
    <row r="187" spans="1:3">
      <c r="A187" s="1">
        <v>35500</v>
      </c>
      <c r="B187" s="1" t="s">
        <v>169</v>
      </c>
      <c r="C187" s="191">
        <v>5628920.5</v>
      </c>
    </row>
    <row r="188" spans="1:3">
      <c r="A188" s="1">
        <v>35600</v>
      </c>
      <c r="B188" s="1" t="s">
        <v>170</v>
      </c>
      <c r="C188" s="191">
        <v>2430727.3199999998</v>
      </c>
    </row>
    <row r="189" spans="1:3">
      <c r="A189" s="1">
        <v>35700</v>
      </c>
      <c r="B189" s="1" t="s">
        <v>171</v>
      </c>
      <c r="C189" s="191">
        <v>1342107.1999999997</v>
      </c>
    </row>
    <row r="190" spans="1:3">
      <c r="A190" s="1">
        <v>35800</v>
      </c>
      <c r="B190" s="1" t="s">
        <v>172</v>
      </c>
      <c r="C190" s="191">
        <v>2035094.46</v>
      </c>
    </row>
    <row r="191" spans="1:3">
      <c r="A191" s="1">
        <v>35805</v>
      </c>
      <c r="B191" s="1" t="s">
        <v>173</v>
      </c>
      <c r="C191" s="191">
        <v>397711.87</v>
      </c>
    </row>
    <row r="192" spans="1:3">
      <c r="A192" s="1">
        <v>35900</v>
      </c>
      <c r="B192" s="1" t="s">
        <v>174</v>
      </c>
      <c r="C192" s="191">
        <v>3457052.5900000008</v>
      </c>
    </row>
    <row r="193" spans="1:3">
      <c r="A193" s="1">
        <v>35905</v>
      </c>
      <c r="B193" s="1" t="s">
        <v>175</v>
      </c>
      <c r="C193" s="191">
        <v>591159.85</v>
      </c>
    </row>
    <row r="194" spans="1:3">
      <c r="A194" s="1">
        <v>36000</v>
      </c>
      <c r="B194" s="1" t="s">
        <v>176</v>
      </c>
      <c r="C194" s="191">
        <v>78132406.680000007</v>
      </c>
    </row>
    <row r="195" spans="1:3">
      <c r="A195" s="1">
        <v>36001</v>
      </c>
      <c r="B195" s="1" t="s">
        <v>177</v>
      </c>
      <c r="C195" s="191">
        <v>44350.73</v>
      </c>
    </row>
    <row r="196" spans="1:3" s="184" customFormat="1">
      <c r="A196" s="203">
        <v>36002</v>
      </c>
      <c r="B196" s="203" t="s">
        <v>459</v>
      </c>
      <c r="C196" s="191">
        <v>0</v>
      </c>
    </row>
    <row r="197" spans="1:3">
      <c r="A197" s="1">
        <v>36003</v>
      </c>
      <c r="B197" s="1" t="s">
        <v>179</v>
      </c>
      <c r="C197" s="191">
        <v>512201.02999999997</v>
      </c>
    </row>
    <row r="198" spans="1:3">
      <c r="A198" s="1">
        <v>36004</v>
      </c>
      <c r="B198" s="1" t="s">
        <v>396</v>
      </c>
      <c r="C198" s="191">
        <v>270630.74</v>
      </c>
    </row>
    <row r="199" spans="1:3">
      <c r="A199" s="1">
        <v>36005</v>
      </c>
      <c r="B199" s="1" t="s">
        <v>180</v>
      </c>
      <c r="C199" s="191">
        <v>7296450.1700000018</v>
      </c>
    </row>
    <row r="200" spans="1:3">
      <c r="A200" s="1">
        <v>36006</v>
      </c>
      <c r="B200" s="1" t="s">
        <v>181</v>
      </c>
      <c r="C200" s="191">
        <v>664153.98</v>
      </c>
    </row>
    <row r="201" spans="1:3">
      <c r="A201" s="1">
        <v>36007</v>
      </c>
      <c r="B201" s="1" t="s">
        <v>182</v>
      </c>
      <c r="C201" s="191">
        <v>244210.78000000003</v>
      </c>
    </row>
    <row r="202" spans="1:3">
      <c r="A202" s="1">
        <v>36008</v>
      </c>
      <c r="B202" s="1" t="s">
        <v>183</v>
      </c>
      <c r="C202" s="191">
        <v>687679.0199999999</v>
      </c>
    </row>
    <row r="203" spans="1:3">
      <c r="A203" s="1">
        <v>36009</v>
      </c>
      <c r="B203" s="1" t="s">
        <v>184</v>
      </c>
      <c r="C203" s="191">
        <v>169828.71999999997</v>
      </c>
    </row>
    <row r="204" spans="1:3">
      <c r="A204" s="1">
        <v>36100</v>
      </c>
      <c r="B204" s="1" t="s">
        <v>185</v>
      </c>
      <c r="C204" s="191">
        <v>1122456.8299999998</v>
      </c>
    </row>
    <row r="205" spans="1:3">
      <c r="A205" s="1">
        <v>36102</v>
      </c>
      <c r="B205" s="1" t="s">
        <v>186</v>
      </c>
      <c r="C205" s="191">
        <v>243574.52999999997</v>
      </c>
    </row>
    <row r="206" spans="1:3">
      <c r="A206" s="1">
        <v>36105</v>
      </c>
      <c r="B206" s="1" t="s">
        <v>187</v>
      </c>
      <c r="C206" s="191">
        <v>630238.27000000014</v>
      </c>
    </row>
    <row r="207" spans="1:3">
      <c r="A207" s="1">
        <v>36200</v>
      </c>
      <c r="B207" s="1" t="s">
        <v>188</v>
      </c>
      <c r="C207" s="191">
        <v>2300464.58</v>
      </c>
    </row>
    <row r="208" spans="1:3">
      <c r="A208" s="1">
        <v>36205</v>
      </c>
      <c r="B208" s="1" t="s">
        <v>189</v>
      </c>
      <c r="C208" s="191">
        <v>406918.12999999995</v>
      </c>
    </row>
    <row r="209" spans="1:3">
      <c r="A209" s="1">
        <v>36300</v>
      </c>
      <c r="B209" s="1" t="s">
        <v>190</v>
      </c>
      <c r="C209" s="191">
        <v>6899436.919999999</v>
      </c>
    </row>
    <row r="210" spans="1:3">
      <c r="A210" s="1">
        <v>36301</v>
      </c>
      <c r="B210" s="1" t="s">
        <v>191</v>
      </c>
      <c r="C210" s="191">
        <v>91683.549999999988</v>
      </c>
    </row>
    <row r="211" spans="1:3">
      <c r="A211" s="1">
        <v>36302</v>
      </c>
      <c r="B211" s="1" t="s">
        <v>192</v>
      </c>
      <c r="C211" s="191">
        <v>143357.11000000002</v>
      </c>
    </row>
    <row r="212" spans="1:3">
      <c r="A212" s="1">
        <v>36303</v>
      </c>
      <c r="B212" s="1" t="s">
        <v>397</v>
      </c>
      <c r="C212" s="191">
        <v>63730.48</v>
      </c>
    </row>
    <row r="213" spans="1:3">
      <c r="A213" s="1">
        <v>36305</v>
      </c>
      <c r="B213" s="1" t="s">
        <v>193</v>
      </c>
      <c r="C213" s="191">
        <v>1523974.1900000002</v>
      </c>
    </row>
    <row r="214" spans="1:3">
      <c r="A214" s="1">
        <v>36310</v>
      </c>
      <c r="B214" s="1" t="s">
        <v>381</v>
      </c>
      <c r="C214" s="191">
        <v>49219.649999999987</v>
      </c>
    </row>
    <row r="215" spans="1:3">
      <c r="A215" s="1">
        <v>36400</v>
      </c>
      <c r="B215" s="1" t="s">
        <v>194</v>
      </c>
      <c r="C215" s="191">
        <v>8123351.6800000006</v>
      </c>
    </row>
    <row r="216" spans="1:3">
      <c r="A216" s="1">
        <v>36405</v>
      </c>
      <c r="B216" s="1" t="s">
        <v>398</v>
      </c>
      <c r="C216" s="191">
        <v>1333428.3599999999</v>
      </c>
    </row>
    <row r="217" spans="1:3">
      <c r="A217" s="1">
        <v>36500</v>
      </c>
      <c r="B217" s="1" t="s">
        <v>196</v>
      </c>
      <c r="C217" s="191">
        <v>15013988.010000004</v>
      </c>
    </row>
    <row r="218" spans="1:3">
      <c r="A218" s="1">
        <v>36501</v>
      </c>
      <c r="B218" s="1" t="s">
        <v>197</v>
      </c>
      <c r="C218" s="191">
        <v>170677.66</v>
      </c>
    </row>
    <row r="219" spans="1:3">
      <c r="A219" s="1">
        <v>36502</v>
      </c>
      <c r="B219" s="1" t="s">
        <v>198</v>
      </c>
      <c r="C219" s="191">
        <v>61164.210000000006</v>
      </c>
    </row>
    <row r="220" spans="1:3">
      <c r="A220" s="1">
        <v>36505</v>
      </c>
      <c r="B220" s="1" t="s">
        <v>199</v>
      </c>
      <c r="C220" s="191">
        <v>3234987.98</v>
      </c>
    </row>
    <row r="221" spans="1:3">
      <c r="A221" s="1">
        <v>36600</v>
      </c>
      <c r="B221" s="1" t="s">
        <v>200</v>
      </c>
      <c r="C221" s="191">
        <v>1237269.8400000003</v>
      </c>
    </row>
    <row r="222" spans="1:3">
      <c r="A222" s="1">
        <v>36601</v>
      </c>
      <c r="B222" s="1" t="s">
        <v>201</v>
      </c>
      <c r="C222" s="191">
        <v>529532.88</v>
      </c>
    </row>
    <row r="223" spans="1:3">
      <c r="A223" s="1">
        <v>36700</v>
      </c>
      <c r="B223" s="1" t="s">
        <v>202</v>
      </c>
      <c r="C223" s="191">
        <v>12459213.009999998</v>
      </c>
    </row>
    <row r="224" spans="1:3">
      <c r="A224" s="1">
        <v>36701</v>
      </c>
      <c r="B224" s="1" t="s">
        <v>203</v>
      </c>
      <c r="C224" s="191">
        <v>34636.160000000003</v>
      </c>
    </row>
    <row r="225" spans="1:3">
      <c r="A225" s="1">
        <v>36705</v>
      </c>
      <c r="B225" s="1" t="s">
        <v>204</v>
      </c>
      <c r="C225" s="191">
        <v>1583552.23</v>
      </c>
    </row>
    <row r="226" spans="1:3">
      <c r="A226" s="1">
        <v>36800</v>
      </c>
      <c r="B226" s="1" t="s">
        <v>205</v>
      </c>
      <c r="C226" s="191">
        <v>5008221.87</v>
      </c>
    </row>
    <row r="227" spans="1:3" s="184" customFormat="1">
      <c r="A227" s="203">
        <v>36801</v>
      </c>
      <c r="B227" s="203" t="s">
        <v>460</v>
      </c>
      <c r="C227" s="191">
        <v>0</v>
      </c>
    </row>
    <row r="228" spans="1:3">
      <c r="A228" s="1">
        <v>36802</v>
      </c>
      <c r="B228" s="1" t="s">
        <v>207</v>
      </c>
      <c r="C228" s="191">
        <v>138916.84000000003</v>
      </c>
    </row>
    <row r="229" spans="1:3">
      <c r="A229" s="1">
        <v>36810</v>
      </c>
      <c r="B229" s="1" t="s">
        <v>399</v>
      </c>
      <c r="C229" s="191">
        <v>8961885.2800000012</v>
      </c>
    </row>
    <row r="230" spans="1:3">
      <c r="A230" s="1">
        <v>36900</v>
      </c>
      <c r="B230" s="1" t="s">
        <v>209</v>
      </c>
      <c r="C230" s="191">
        <v>923488.58000000007</v>
      </c>
    </row>
    <row r="231" spans="1:3">
      <c r="A231" s="1">
        <v>36901</v>
      </c>
      <c r="B231" s="1" t="s">
        <v>210</v>
      </c>
      <c r="C231" s="191">
        <v>316088.78999999998</v>
      </c>
    </row>
    <row r="232" spans="1:3">
      <c r="A232" s="1">
        <v>36905</v>
      </c>
      <c r="B232" s="1" t="s">
        <v>211</v>
      </c>
      <c r="C232" s="191">
        <v>356645.35000000003</v>
      </c>
    </row>
    <row r="233" spans="1:3">
      <c r="A233" s="1">
        <v>37000</v>
      </c>
      <c r="B233" s="1" t="s">
        <v>212</v>
      </c>
      <c r="C233" s="191">
        <v>3052554.3099999996</v>
      </c>
    </row>
    <row r="234" spans="1:3">
      <c r="A234" s="1">
        <v>37001</v>
      </c>
      <c r="B234" s="1" t="s">
        <v>368</v>
      </c>
      <c r="C234" s="191">
        <v>102760.54000000002</v>
      </c>
    </row>
    <row r="235" spans="1:3">
      <c r="A235" s="1">
        <v>37005</v>
      </c>
      <c r="B235" s="1" t="s">
        <v>213</v>
      </c>
      <c r="C235" s="191">
        <v>843611.50000000023</v>
      </c>
    </row>
    <row r="236" spans="1:3">
      <c r="A236" s="1">
        <v>37100</v>
      </c>
      <c r="B236" s="1" t="s">
        <v>214</v>
      </c>
      <c r="C236" s="191">
        <v>4383122.4400000004</v>
      </c>
    </row>
    <row r="237" spans="1:3">
      <c r="A237" s="1">
        <v>37200</v>
      </c>
      <c r="B237" s="1" t="s">
        <v>215</v>
      </c>
      <c r="C237" s="191">
        <v>1013602.2899999999</v>
      </c>
    </row>
    <row r="238" spans="1:3">
      <c r="A238" s="1">
        <v>37300</v>
      </c>
      <c r="B238" s="1" t="s">
        <v>216</v>
      </c>
      <c r="C238" s="191">
        <v>2592788.0599999996</v>
      </c>
    </row>
    <row r="239" spans="1:3">
      <c r="A239" s="1">
        <v>37301</v>
      </c>
      <c r="B239" s="1" t="s">
        <v>217</v>
      </c>
      <c r="C239" s="191">
        <v>283479.43</v>
      </c>
    </row>
    <row r="240" spans="1:3">
      <c r="A240" s="1">
        <v>37305</v>
      </c>
      <c r="B240" s="1" t="s">
        <v>218</v>
      </c>
      <c r="C240" s="191">
        <v>895729.04999999993</v>
      </c>
    </row>
    <row r="241" spans="1:3">
      <c r="A241" s="1">
        <v>37400</v>
      </c>
      <c r="B241" s="1" t="s">
        <v>219</v>
      </c>
      <c r="C241" s="191">
        <v>11914832.379999999</v>
      </c>
    </row>
    <row r="242" spans="1:3">
      <c r="A242" s="1">
        <v>37405</v>
      </c>
      <c r="B242" s="1" t="s">
        <v>220</v>
      </c>
      <c r="C242" s="191">
        <v>2900462.6799999997</v>
      </c>
    </row>
    <row r="243" spans="1:3">
      <c r="A243" s="1">
        <v>37500</v>
      </c>
      <c r="B243" s="1" t="s">
        <v>221</v>
      </c>
      <c r="C243" s="191">
        <v>1476053.8399999999</v>
      </c>
    </row>
    <row r="244" spans="1:3">
      <c r="A244" s="1">
        <v>37600</v>
      </c>
      <c r="B244" s="1" t="s">
        <v>222</v>
      </c>
      <c r="C244" s="191">
        <v>8602849.120000001</v>
      </c>
    </row>
    <row r="245" spans="1:3">
      <c r="A245" s="1">
        <v>37601</v>
      </c>
      <c r="B245" s="1" t="s">
        <v>223</v>
      </c>
      <c r="C245" s="191">
        <v>300479.86</v>
      </c>
    </row>
    <row r="246" spans="1:3">
      <c r="A246" s="1">
        <v>37605</v>
      </c>
      <c r="B246" s="1" t="s">
        <v>224</v>
      </c>
      <c r="C246" s="191">
        <v>1079835.8400000001</v>
      </c>
    </row>
    <row r="247" spans="1:3">
      <c r="A247" s="1">
        <v>37610</v>
      </c>
      <c r="B247" s="1" t="s">
        <v>225</v>
      </c>
      <c r="C247" s="191">
        <v>2525679.9400000004</v>
      </c>
    </row>
    <row r="248" spans="1:3">
      <c r="A248" s="1">
        <v>37700</v>
      </c>
      <c r="B248" s="1" t="s">
        <v>226</v>
      </c>
      <c r="C248" s="191">
        <v>3779572.5699999994</v>
      </c>
    </row>
    <row r="249" spans="1:3">
      <c r="A249" s="1">
        <v>37705</v>
      </c>
      <c r="B249" s="1" t="s">
        <v>227</v>
      </c>
      <c r="C249" s="191">
        <v>1166864.27</v>
      </c>
    </row>
    <row r="250" spans="1:3">
      <c r="A250" s="1">
        <v>37800</v>
      </c>
      <c r="B250" s="1" t="s">
        <v>228</v>
      </c>
      <c r="C250" s="191">
        <v>11790388.75</v>
      </c>
    </row>
    <row r="251" spans="1:3">
      <c r="A251" s="1">
        <v>37801</v>
      </c>
      <c r="B251" s="1" t="s">
        <v>229</v>
      </c>
      <c r="C251" s="191">
        <v>71719.600000000006</v>
      </c>
    </row>
    <row r="252" spans="1:3">
      <c r="A252" s="1">
        <v>37805</v>
      </c>
      <c r="B252" s="1" t="s">
        <v>230</v>
      </c>
      <c r="C252" s="191">
        <v>964457.7300000001</v>
      </c>
    </row>
    <row r="253" spans="1:3">
      <c r="A253" s="1">
        <v>37900</v>
      </c>
      <c r="B253" s="1" t="s">
        <v>231</v>
      </c>
      <c r="C253" s="191">
        <v>6268610.2999999998</v>
      </c>
    </row>
    <row r="254" spans="1:3">
      <c r="A254" s="1">
        <v>37901</v>
      </c>
      <c r="B254" s="1" t="s">
        <v>232</v>
      </c>
      <c r="C254" s="191">
        <v>86750.98000000001</v>
      </c>
    </row>
    <row r="255" spans="1:3">
      <c r="A255" s="1">
        <v>37905</v>
      </c>
      <c r="B255" s="1" t="s">
        <v>233</v>
      </c>
      <c r="C255" s="191">
        <v>834157.75</v>
      </c>
    </row>
    <row r="256" spans="1:3">
      <c r="A256" s="1">
        <v>38000</v>
      </c>
      <c r="B256" s="1" t="s">
        <v>234</v>
      </c>
      <c r="C256" s="191">
        <v>10014489.33</v>
      </c>
    </row>
    <row r="257" spans="1:3">
      <c r="A257" s="1">
        <v>38005</v>
      </c>
      <c r="B257" s="1" t="s">
        <v>235</v>
      </c>
      <c r="C257" s="191">
        <v>2009661.2499999998</v>
      </c>
    </row>
    <row r="258" spans="1:3">
      <c r="A258" s="1">
        <v>38100</v>
      </c>
      <c r="B258" s="1" t="s">
        <v>236</v>
      </c>
      <c r="C258" s="191">
        <v>4654330.59</v>
      </c>
    </row>
    <row r="259" spans="1:3">
      <c r="A259" s="1">
        <v>38105</v>
      </c>
      <c r="B259" s="1" t="s">
        <v>237</v>
      </c>
      <c r="C259" s="191">
        <v>942930.13</v>
      </c>
    </row>
    <row r="260" spans="1:3">
      <c r="A260" s="1">
        <v>38200</v>
      </c>
      <c r="B260" s="1" t="s">
        <v>238</v>
      </c>
      <c r="C260" s="191">
        <v>4275624.2299999995</v>
      </c>
    </row>
    <row r="261" spans="1:3">
      <c r="A261" s="1">
        <v>38205</v>
      </c>
      <c r="B261" s="1" t="s">
        <v>239</v>
      </c>
      <c r="C261" s="191">
        <v>709040.92</v>
      </c>
    </row>
    <row r="262" spans="1:3">
      <c r="A262" s="1">
        <v>38210</v>
      </c>
      <c r="B262" s="1" t="s">
        <v>240</v>
      </c>
      <c r="C262" s="191">
        <v>1608571.72</v>
      </c>
    </row>
    <row r="263" spans="1:3">
      <c r="A263" s="1">
        <v>38300</v>
      </c>
      <c r="B263" s="1" t="s">
        <v>241</v>
      </c>
      <c r="C263" s="191">
        <v>3424378.4</v>
      </c>
    </row>
    <row r="264" spans="1:3">
      <c r="A264" s="1">
        <v>38400</v>
      </c>
      <c r="B264" s="1" t="s">
        <v>242</v>
      </c>
      <c r="C264" s="191">
        <v>4261269.2</v>
      </c>
    </row>
    <row r="265" spans="1:3">
      <c r="A265" s="1">
        <v>38402</v>
      </c>
      <c r="B265" s="1" t="s">
        <v>243</v>
      </c>
      <c r="C265" s="191">
        <v>155241.31</v>
      </c>
    </row>
    <row r="266" spans="1:3">
      <c r="A266" s="1">
        <v>38405</v>
      </c>
      <c r="B266" s="1" t="s">
        <v>244</v>
      </c>
      <c r="C266" s="191">
        <v>1073554.3999999997</v>
      </c>
    </row>
    <row r="267" spans="1:3">
      <c r="A267" s="1">
        <v>38500</v>
      </c>
      <c r="B267" s="1" t="s">
        <v>245</v>
      </c>
      <c r="C267" s="191">
        <v>3336401.78</v>
      </c>
    </row>
    <row r="268" spans="1:3">
      <c r="A268" s="1">
        <v>38600</v>
      </c>
      <c r="B268" s="1" t="s">
        <v>246</v>
      </c>
      <c r="C268" s="191">
        <v>4235055.59</v>
      </c>
    </row>
    <row r="269" spans="1:3">
      <c r="A269" s="1">
        <v>38601</v>
      </c>
      <c r="B269" s="1" t="s">
        <v>247</v>
      </c>
      <c r="C269" s="191">
        <v>46119.86</v>
      </c>
    </row>
    <row r="270" spans="1:3">
      <c r="A270" s="1">
        <v>38602</v>
      </c>
      <c r="B270" s="1" t="s">
        <v>248</v>
      </c>
      <c r="C270" s="191">
        <v>301498.39</v>
      </c>
    </row>
    <row r="271" spans="1:3">
      <c r="A271" s="1">
        <v>38605</v>
      </c>
      <c r="B271" s="1" t="s">
        <v>249</v>
      </c>
      <c r="C271" s="191">
        <v>1192364.6099999999</v>
      </c>
    </row>
    <row r="272" spans="1:3">
      <c r="A272" s="1">
        <v>38610</v>
      </c>
      <c r="B272" s="1" t="s">
        <v>250</v>
      </c>
      <c r="C272" s="191">
        <v>900463.33000000019</v>
      </c>
    </row>
    <row r="273" spans="1:3">
      <c r="A273" s="1">
        <v>38620</v>
      </c>
      <c r="B273" s="1" t="s">
        <v>251</v>
      </c>
      <c r="C273" s="191">
        <v>709715.69</v>
      </c>
    </row>
    <row r="274" spans="1:3">
      <c r="A274" s="1">
        <v>38700</v>
      </c>
      <c r="B274" s="1" t="s">
        <v>252</v>
      </c>
      <c r="C274" s="191">
        <v>1220317.7100000002</v>
      </c>
    </row>
    <row r="275" spans="1:3">
      <c r="A275" s="1">
        <v>38701</v>
      </c>
      <c r="B275" s="1" t="s">
        <v>253</v>
      </c>
      <c r="C275" s="191">
        <v>81826.330000000016</v>
      </c>
    </row>
    <row r="276" spans="1:3">
      <c r="A276" s="1">
        <v>38800</v>
      </c>
      <c r="B276" s="1" t="s">
        <v>254</v>
      </c>
      <c r="C276" s="191">
        <v>2128018.98</v>
      </c>
    </row>
    <row r="277" spans="1:3">
      <c r="A277" s="1">
        <v>38801</v>
      </c>
      <c r="B277" s="1" t="s">
        <v>255</v>
      </c>
      <c r="C277" s="191">
        <v>150779.38</v>
      </c>
    </row>
    <row r="278" spans="1:3">
      <c r="A278" s="1">
        <v>38900</v>
      </c>
      <c r="B278" s="1" t="s">
        <v>256</v>
      </c>
      <c r="C278" s="191">
        <v>476882.9</v>
      </c>
    </row>
    <row r="279" spans="1:3">
      <c r="A279" s="1">
        <v>39000</v>
      </c>
      <c r="B279" s="1" t="s">
        <v>257</v>
      </c>
      <c r="C279" s="191">
        <v>20871983.339999996</v>
      </c>
    </row>
    <row r="280" spans="1:3">
      <c r="A280" s="1">
        <v>39100</v>
      </c>
      <c r="B280" s="1" t="s">
        <v>258</v>
      </c>
      <c r="C280" s="191">
        <v>3530602.0300000003</v>
      </c>
    </row>
    <row r="281" spans="1:3">
      <c r="A281" s="1">
        <v>39101</v>
      </c>
      <c r="B281" s="1" t="s">
        <v>259</v>
      </c>
      <c r="C281" s="191">
        <v>282346.37</v>
      </c>
    </row>
    <row r="282" spans="1:3">
      <c r="A282" s="1">
        <v>39105</v>
      </c>
      <c r="B282" s="1" t="s">
        <v>260</v>
      </c>
      <c r="C282" s="191">
        <v>1406214.8199999998</v>
      </c>
    </row>
    <row r="283" spans="1:3">
      <c r="A283" s="1">
        <v>39200</v>
      </c>
      <c r="B283" s="1" t="s">
        <v>400</v>
      </c>
      <c r="C283" s="191">
        <v>87215438.190000013</v>
      </c>
    </row>
    <row r="284" spans="1:3">
      <c r="A284" s="1">
        <v>39201</v>
      </c>
      <c r="B284" s="1" t="s">
        <v>262</v>
      </c>
      <c r="C284" s="191">
        <v>214021.94</v>
      </c>
    </row>
    <row r="285" spans="1:3">
      <c r="A285" s="1">
        <v>39204</v>
      </c>
      <c r="B285" s="1" t="s">
        <v>263</v>
      </c>
      <c r="C285" s="191">
        <v>216940.32</v>
      </c>
    </row>
    <row r="286" spans="1:3">
      <c r="A286" s="1">
        <v>39205</v>
      </c>
      <c r="B286" s="1" t="s">
        <v>264</v>
      </c>
      <c r="C286" s="191">
        <v>7736894.79</v>
      </c>
    </row>
    <row r="287" spans="1:3">
      <c r="A287" s="1">
        <v>39208</v>
      </c>
      <c r="B287" s="1" t="s">
        <v>401</v>
      </c>
      <c r="C287" s="191">
        <v>462824.68</v>
      </c>
    </row>
    <row r="288" spans="1:3">
      <c r="A288" s="1">
        <v>39209</v>
      </c>
      <c r="B288" s="1" t="s">
        <v>265</v>
      </c>
      <c r="C288" s="191">
        <v>241365.49000000005</v>
      </c>
    </row>
    <row r="289" spans="1:3">
      <c r="A289" s="1">
        <v>39300</v>
      </c>
      <c r="B289" s="1" t="s">
        <v>266</v>
      </c>
      <c r="C289" s="191">
        <v>1288530.95</v>
      </c>
    </row>
    <row r="290" spans="1:3">
      <c r="A290" s="1">
        <v>39301</v>
      </c>
      <c r="B290" s="1" t="s">
        <v>267</v>
      </c>
      <c r="C290" s="191">
        <v>80536.790000000008</v>
      </c>
    </row>
    <row r="291" spans="1:3">
      <c r="A291" s="1">
        <v>39400</v>
      </c>
      <c r="B291" s="1" t="s">
        <v>268</v>
      </c>
      <c r="C291" s="191">
        <v>980162.27</v>
      </c>
    </row>
    <row r="292" spans="1:3">
      <c r="A292" s="1">
        <v>39401</v>
      </c>
      <c r="B292" s="1" t="s">
        <v>269</v>
      </c>
      <c r="C292" s="191">
        <v>350218.44999999995</v>
      </c>
    </row>
    <row r="293" spans="1:3">
      <c r="A293" s="1">
        <v>39500</v>
      </c>
      <c r="B293" s="1" t="s">
        <v>270</v>
      </c>
      <c r="C293" s="191">
        <v>2743385.8299999996</v>
      </c>
    </row>
    <row r="294" spans="1:3">
      <c r="A294" s="1">
        <v>39501</v>
      </c>
      <c r="B294" s="1" t="s">
        <v>271</v>
      </c>
      <c r="C294" s="191">
        <v>86172.920000000013</v>
      </c>
    </row>
    <row r="295" spans="1:3">
      <c r="A295" s="1">
        <v>39600</v>
      </c>
      <c r="B295" s="1" t="s">
        <v>272</v>
      </c>
      <c r="C295" s="191">
        <v>9361507.9199999999</v>
      </c>
    </row>
    <row r="296" spans="1:3">
      <c r="A296" s="1">
        <v>39605</v>
      </c>
      <c r="B296" s="1" t="s">
        <v>273</v>
      </c>
      <c r="C296" s="191">
        <v>1388419.7600000002</v>
      </c>
    </row>
    <row r="297" spans="1:3">
      <c r="A297" s="1">
        <v>39700</v>
      </c>
      <c r="B297" s="1" t="s">
        <v>274</v>
      </c>
      <c r="C297" s="191">
        <v>5174962.8899999987</v>
      </c>
    </row>
    <row r="298" spans="1:3">
      <c r="A298" s="1">
        <v>39703</v>
      </c>
      <c r="B298" s="1" t="s">
        <v>275</v>
      </c>
      <c r="C298" s="191">
        <v>176926.94</v>
      </c>
    </row>
    <row r="299" spans="1:3">
      <c r="A299" s="1">
        <v>39705</v>
      </c>
      <c r="B299" s="1" t="s">
        <v>276</v>
      </c>
      <c r="C299" s="191">
        <v>1363369.1199999999</v>
      </c>
    </row>
    <row r="300" spans="1:3">
      <c r="A300" s="1">
        <v>39800</v>
      </c>
      <c r="B300" s="1" t="s">
        <v>277</v>
      </c>
      <c r="C300" s="191">
        <v>6020873</v>
      </c>
    </row>
    <row r="301" spans="1:3">
      <c r="A301" s="1">
        <v>39805</v>
      </c>
      <c r="B301" s="1" t="s">
        <v>278</v>
      </c>
      <c r="C301" s="191">
        <v>763058.43</v>
      </c>
    </row>
    <row r="302" spans="1:3">
      <c r="A302" s="1">
        <v>39900</v>
      </c>
      <c r="B302" s="1" t="s">
        <v>279</v>
      </c>
      <c r="C302" s="191">
        <v>3062723.3400000008</v>
      </c>
    </row>
    <row r="303" spans="1:3">
      <c r="A303" s="1">
        <v>51000</v>
      </c>
      <c r="B303" s="1" t="s">
        <v>369</v>
      </c>
      <c r="C303" s="191">
        <f>52824372.35-45555-1246963</f>
        <v>51531854.350000001</v>
      </c>
    </row>
    <row r="304" spans="1:3" s="184" customFormat="1">
      <c r="A304" s="204">
        <v>51000.2</v>
      </c>
      <c r="B304" s="184" t="s">
        <v>370</v>
      </c>
      <c r="C304" s="191">
        <v>45555</v>
      </c>
    </row>
    <row r="305" spans="1:3">
      <c r="A305" s="204">
        <v>51000.3</v>
      </c>
      <c r="B305" s="184" t="s">
        <v>371</v>
      </c>
      <c r="C305" s="191">
        <v>1246963</v>
      </c>
    </row>
    <row r="306" spans="1:3">
      <c r="A306" s="32" t="s">
        <v>402</v>
      </c>
      <c r="B306" s="32"/>
      <c r="C306" s="239"/>
    </row>
  </sheetData>
  <sheetProtection password="CEAA" sheet="1" objects="1" scenarios="1"/>
  <pageMargins left="0.7" right="0.7" top="0.75" bottom="0.75" header="0.3" footer="0.3"/>
  <pageSetup scale="96" fitToHeight="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317"/>
  <sheetViews>
    <sheetView zoomScaleNormal="100" workbookViewId="0">
      <pane xSplit="2" ySplit="6" topLeftCell="C7" activePane="bottomRight" state="frozen"/>
      <selection pane="topRight" activeCell="C1" sqref="C1"/>
      <selection pane="bottomLeft" activeCell="A5" sqref="A5"/>
      <selection pane="bottomRight" activeCell="C7" sqref="C7"/>
    </sheetView>
  </sheetViews>
  <sheetFormatPr defaultColWidth="9.140625" defaultRowHeight="15"/>
  <cols>
    <col min="1" max="1" width="15.28515625" style="116" customWidth="1"/>
    <col min="2" max="2" width="55.5703125" style="116" bestFit="1" customWidth="1"/>
    <col min="3" max="3" width="16.85546875" style="116" customWidth="1"/>
    <col min="4" max="4" width="2.7109375" style="116" customWidth="1"/>
    <col min="5" max="9" width="19.28515625" style="116" customWidth="1"/>
    <col min="10" max="10" width="2.7109375" style="116" customWidth="1"/>
    <col min="11" max="15" width="19.28515625" style="116" customWidth="1"/>
    <col min="16" max="16" width="2.42578125" style="116" customWidth="1"/>
    <col min="17" max="21" width="19.28515625" style="116" customWidth="1"/>
    <col min="22" max="22" width="2.85546875" style="116" customWidth="1"/>
    <col min="23" max="23" width="19.28515625" style="116" customWidth="1"/>
    <col min="24" max="24" width="17.28515625" style="116" customWidth="1"/>
    <col min="25" max="25" width="16.28515625" style="116" customWidth="1"/>
    <col min="26" max="26" width="17" style="116" customWidth="1"/>
    <col min="27" max="27" width="16.140625" style="116" customWidth="1"/>
    <col min="28" max="28" width="4.140625" style="116" customWidth="1"/>
    <col min="29" max="29" width="18.140625" style="116" customWidth="1"/>
    <col min="30" max="30" width="16.42578125" style="116" customWidth="1"/>
    <col min="31" max="31" width="15.85546875" style="116" customWidth="1"/>
    <col min="32" max="32" width="16" style="116" customWidth="1"/>
    <col min="33" max="33" width="15.85546875" style="116" customWidth="1"/>
    <col min="34" max="34" width="4.140625" style="116" customWidth="1"/>
    <col min="35" max="35" width="16.28515625" style="116" customWidth="1"/>
    <col min="36" max="36" width="16.140625" style="116" customWidth="1"/>
    <col min="37" max="37" width="19.28515625" style="116" customWidth="1"/>
    <col min="38" max="39" width="13.42578125" style="116" customWidth="1"/>
    <col min="40" max="40" width="9.140625" style="116"/>
    <col min="41" max="41" width="10.5703125" style="116" bestFit="1" customWidth="1"/>
    <col min="42" max="16384" width="9.140625" style="116"/>
  </cols>
  <sheetData>
    <row r="1" spans="1:41">
      <c r="A1" s="116" t="str">
        <f>+'Changes to Update Template '!C23</f>
        <v>Measurement date 6/30/2019</v>
      </c>
      <c r="E1" s="116" t="s">
        <v>543</v>
      </c>
      <c r="K1" s="116" t="s">
        <v>544</v>
      </c>
      <c r="Q1" s="116" t="s">
        <v>546</v>
      </c>
      <c r="W1" s="116" t="s">
        <v>547</v>
      </c>
    </row>
    <row r="2" spans="1:41">
      <c r="B2" s="259" t="s">
        <v>545</v>
      </c>
      <c r="E2" s="118">
        <f>+E4-E3</f>
        <v>0</v>
      </c>
      <c r="F2" s="118">
        <f>+F4-F3</f>
        <v>0</v>
      </c>
      <c r="G2" s="118">
        <f>+G4-G3</f>
        <v>0</v>
      </c>
      <c r="H2" s="118">
        <f>+H4-H3</f>
        <v>0</v>
      </c>
      <c r="I2" s="118">
        <f>+I4-I3</f>
        <v>0</v>
      </c>
      <c r="K2" s="118">
        <f>+K4-K3</f>
        <v>0</v>
      </c>
      <c r="L2" s="118">
        <f>+L4-L3</f>
        <v>0</v>
      </c>
      <c r="M2" s="118">
        <f>+M4-M3</f>
        <v>0</v>
      </c>
      <c r="N2" s="118">
        <f>+N4-N3</f>
        <v>0</v>
      </c>
      <c r="O2" s="118">
        <f>+O4-O3</f>
        <v>0</v>
      </c>
      <c r="Q2" s="118">
        <f t="shared" ref="Q2:AM2" si="0">+Q4-Q3</f>
        <v>0</v>
      </c>
      <c r="R2" s="118">
        <f t="shared" si="0"/>
        <v>0</v>
      </c>
      <c r="S2" s="118">
        <f t="shared" si="0"/>
        <v>0</v>
      </c>
      <c r="T2" s="118">
        <f t="shared" si="0"/>
        <v>0</v>
      </c>
      <c r="U2" s="118">
        <f t="shared" si="0"/>
        <v>0</v>
      </c>
      <c r="V2" s="118"/>
      <c r="W2" s="118">
        <f t="shared" si="0"/>
        <v>0</v>
      </c>
      <c r="X2" s="118">
        <f t="shared" si="0"/>
        <v>0</v>
      </c>
      <c r="Y2" s="118">
        <f t="shared" si="0"/>
        <v>0</v>
      </c>
      <c r="Z2" s="118">
        <f t="shared" si="0"/>
        <v>0</v>
      </c>
      <c r="AA2" s="118">
        <f t="shared" si="0"/>
        <v>0</v>
      </c>
      <c r="AB2" s="118"/>
      <c r="AC2" s="118">
        <f t="shared" si="0"/>
        <v>0</v>
      </c>
      <c r="AD2" s="118">
        <f t="shared" si="0"/>
        <v>0</v>
      </c>
      <c r="AE2" s="118">
        <f t="shared" si="0"/>
        <v>0</v>
      </c>
      <c r="AF2" s="118">
        <f t="shared" si="0"/>
        <v>0</v>
      </c>
      <c r="AG2" s="118">
        <f t="shared" si="0"/>
        <v>0</v>
      </c>
      <c r="AH2" s="118"/>
      <c r="AI2" s="118">
        <f t="shared" si="0"/>
        <v>0</v>
      </c>
      <c r="AJ2" s="118">
        <f t="shared" si="0"/>
        <v>0</v>
      </c>
      <c r="AK2" s="118">
        <f t="shared" si="0"/>
        <v>0</v>
      </c>
      <c r="AL2" s="118">
        <f t="shared" si="0"/>
        <v>0</v>
      </c>
      <c r="AM2" s="118">
        <f t="shared" si="0"/>
        <v>0</v>
      </c>
    </row>
    <row r="3" spans="1:41">
      <c r="B3" s="259" t="s">
        <v>525</v>
      </c>
      <c r="E3" s="240">
        <f>SUM(E8:E312)</f>
        <v>1524503499</v>
      </c>
      <c r="F3" s="240">
        <f>SUM(F8:F312)</f>
        <v>369713016</v>
      </c>
      <c r="G3" s="240">
        <f>SUM(G8:G312)</f>
        <v>186057027</v>
      </c>
      <c r="H3" s="240">
        <f>SUM(H8:H312)</f>
        <v>69517006</v>
      </c>
      <c r="I3" s="240">
        <f>SUM(I8:I312)</f>
        <v>0</v>
      </c>
      <c r="K3" s="240">
        <f>SUM(K8:K312)</f>
        <v>374523003</v>
      </c>
      <c r="L3" s="240">
        <f>SUM(L8:L312)</f>
        <v>337942012</v>
      </c>
      <c r="M3" s="240">
        <f>SUM(M8:M312)</f>
        <v>133965003</v>
      </c>
      <c r="N3" s="240">
        <f>SUM(N8:N312)</f>
        <v>0</v>
      </c>
      <c r="O3" s="240">
        <f>SUM(O8:O312)</f>
        <v>0</v>
      </c>
      <c r="Q3" s="240">
        <f t="shared" ref="Q3:AM3" si="1">SUM(Q8:Q312)</f>
        <v>454765002</v>
      </c>
      <c r="R3" s="240">
        <f t="shared" si="1"/>
        <v>-377654002</v>
      </c>
      <c r="S3" s="240">
        <f t="shared" si="1"/>
        <v>52092003</v>
      </c>
      <c r="T3" s="240">
        <f t="shared" si="1"/>
        <v>69517006</v>
      </c>
      <c r="U3" s="240">
        <f t="shared" si="1"/>
        <v>0</v>
      </c>
      <c r="V3" s="240"/>
      <c r="W3" s="240">
        <f t="shared" si="1"/>
        <v>695214997</v>
      </c>
      <c r="X3" s="240">
        <f t="shared" si="1"/>
        <v>409424998</v>
      </c>
      <c r="Y3" s="240">
        <f t="shared" si="1"/>
        <v>0</v>
      </c>
      <c r="Z3" s="240">
        <f t="shared" si="1"/>
        <v>0</v>
      </c>
      <c r="AA3" s="240">
        <f t="shared" si="1"/>
        <v>0</v>
      </c>
      <c r="AB3" s="240"/>
      <c r="AC3" s="240">
        <f t="shared" si="1"/>
        <v>60904427</v>
      </c>
      <c r="AD3" s="240">
        <f t="shared" si="1"/>
        <v>37641230</v>
      </c>
      <c r="AE3" s="240">
        <f t="shared" si="1"/>
        <v>20833073</v>
      </c>
      <c r="AF3" s="240">
        <f t="shared" si="1"/>
        <v>0</v>
      </c>
      <c r="AG3" s="240">
        <f t="shared" si="1"/>
        <v>0</v>
      </c>
      <c r="AH3" s="240"/>
      <c r="AI3" s="240">
        <f t="shared" si="1"/>
        <v>-60903930</v>
      </c>
      <c r="AJ3" s="240">
        <f t="shared" si="1"/>
        <v>-37641222</v>
      </c>
      <c r="AK3" s="240">
        <f t="shared" si="1"/>
        <v>-20833052</v>
      </c>
      <c r="AL3" s="240">
        <f t="shared" si="1"/>
        <v>0</v>
      </c>
      <c r="AM3" s="240">
        <f t="shared" si="1"/>
        <v>0</v>
      </c>
    </row>
    <row r="4" spans="1:41" s="240" customFormat="1">
      <c r="B4" s="242" t="s">
        <v>538</v>
      </c>
      <c r="C4" s="241">
        <v>1</v>
      </c>
      <c r="E4" s="240">
        <v>1524503499</v>
      </c>
      <c r="F4" s="240">
        <v>369713016</v>
      </c>
      <c r="G4" s="240">
        <v>186057027</v>
      </c>
      <c r="H4" s="240">
        <v>69517006</v>
      </c>
      <c r="I4" s="240">
        <v>0</v>
      </c>
      <c r="K4" s="240">
        <v>374523003</v>
      </c>
      <c r="L4" s="240">
        <v>337942012</v>
      </c>
      <c r="M4" s="240">
        <v>133965003</v>
      </c>
      <c r="N4" s="240">
        <v>0</v>
      </c>
      <c r="O4" s="240">
        <v>0</v>
      </c>
      <c r="Q4" s="240">
        <v>454765002</v>
      </c>
      <c r="R4" s="240">
        <v>-377654002</v>
      </c>
      <c r="S4" s="240">
        <v>52092003</v>
      </c>
      <c r="T4" s="240">
        <v>69517006</v>
      </c>
      <c r="U4" s="240">
        <v>0</v>
      </c>
      <c r="W4" s="240">
        <v>695214997</v>
      </c>
      <c r="X4" s="240">
        <v>409424998</v>
      </c>
      <c r="Y4" s="240">
        <v>0</v>
      </c>
      <c r="Z4" s="240">
        <v>0</v>
      </c>
      <c r="AA4" s="240">
        <v>0</v>
      </c>
      <c r="AC4" s="240">
        <v>60904427</v>
      </c>
      <c r="AD4" s="240">
        <v>37641230</v>
      </c>
      <c r="AE4" s="240">
        <v>20833073</v>
      </c>
      <c r="AF4" s="240">
        <v>0</v>
      </c>
      <c r="AG4" s="240">
        <v>0</v>
      </c>
      <c r="AI4" s="240">
        <v>-60903930</v>
      </c>
      <c r="AJ4" s="240">
        <v>-37641222</v>
      </c>
      <c r="AK4" s="240">
        <v>-20833052</v>
      </c>
      <c r="AL4" s="240">
        <v>0</v>
      </c>
      <c r="AM4" s="240">
        <v>0</v>
      </c>
    </row>
    <row r="5" spans="1:41">
      <c r="E5" s="184">
        <f>+'Changes to Update Template '!$C$2</f>
        <v>2020</v>
      </c>
      <c r="F5" s="184">
        <f>+E5+1</f>
        <v>2021</v>
      </c>
      <c r="G5" s="184">
        <f t="shared" ref="G5:I5" si="2">+F5+1</f>
        <v>2022</v>
      </c>
      <c r="H5" s="184">
        <f t="shared" si="2"/>
        <v>2023</v>
      </c>
      <c r="I5" s="184">
        <f t="shared" si="2"/>
        <v>2024</v>
      </c>
      <c r="K5" s="184">
        <f>+'Changes to Update Template '!$C$2</f>
        <v>2020</v>
      </c>
      <c r="L5" s="184">
        <f>+K5+1</f>
        <v>2021</v>
      </c>
      <c r="M5" s="184">
        <f t="shared" ref="M5:O5" si="3">+L5+1</f>
        <v>2022</v>
      </c>
      <c r="N5" s="184">
        <f t="shared" si="3"/>
        <v>2023</v>
      </c>
      <c r="O5" s="184">
        <f t="shared" si="3"/>
        <v>2024</v>
      </c>
      <c r="Q5" s="184">
        <f>+'Changes to Update Template '!$C$2</f>
        <v>2020</v>
      </c>
      <c r="R5" s="184">
        <f>+Q5+1</f>
        <v>2021</v>
      </c>
      <c r="S5" s="184">
        <f t="shared" ref="S5:U5" si="4">+R5+1</f>
        <v>2022</v>
      </c>
      <c r="T5" s="184">
        <f t="shared" si="4"/>
        <v>2023</v>
      </c>
      <c r="U5" s="184">
        <f t="shared" si="4"/>
        <v>2024</v>
      </c>
      <c r="W5" s="184">
        <f>+'Changes to Update Template '!$C$2</f>
        <v>2020</v>
      </c>
      <c r="X5" s="184">
        <f>+W5+1</f>
        <v>2021</v>
      </c>
      <c r="Y5" s="184">
        <f t="shared" ref="Y5:AA5" si="5">+X5+1</f>
        <v>2022</v>
      </c>
      <c r="Z5" s="184">
        <f t="shared" si="5"/>
        <v>2023</v>
      </c>
      <c r="AA5" s="184">
        <f t="shared" si="5"/>
        <v>2024</v>
      </c>
      <c r="AC5" s="184">
        <f>+'Changes to Update Template '!$C$2</f>
        <v>2020</v>
      </c>
      <c r="AD5" s="184">
        <f>+AC5+1</f>
        <v>2021</v>
      </c>
      <c r="AE5" s="184">
        <f t="shared" ref="AE5:AG5" si="6">+AD5+1</f>
        <v>2022</v>
      </c>
      <c r="AF5" s="184">
        <f t="shared" si="6"/>
        <v>2023</v>
      </c>
      <c r="AG5" s="184">
        <f t="shared" si="6"/>
        <v>2024</v>
      </c>
      <c r="AI5" s="184">
        <f>+'Changes to Update Template '!$C$2</f>
        <v>2020</v>
      </c>
      <c r="AJ5" s="184">
        <f>+AI5+1</f>
        <v>2021</v>
      </c>
      <c r="AK5" s="184">
        <f t="shared" ref="AK5:AM5" si="7">+AJ5+1</f>
        <v>2022</v>
      </c>
      <c r="AL5" s="184">
        <f t="shared" si="7"/>
        <v>2023</v>
      </c>
      <c r="AM5" s="184">
        <f t="shared" si="7"/>
        <v>2024</v>
      </c>
    </row>
    <row r="6" spans="1:41" ht="90">
      <c r="A6" s="75" t="s">
        <v>280</v>
      </c>
      <c r="B6" s="75" t="s">
        <v>281</v>
      </c>
      <c r="C6" s="75" t="s">
        <v>341</v>
      </c>
      <c r="E6" s="75" t="s">
        <v>382</v>
      </c>
      <c r="F6" s="75" t="s">
        <v>382</v>
      </c>
      <c r="G6" s="75" t="s">
        <v>382</v>
      </c>
      <c r="H6" s="75" t="s">
        <v>382</v>
      </c>
      <c r="I6" s="75" t="s">
        <v>382</v>
      </c>
      <c r="K6" s="75" t="s">
        <v>294</v>
      </c>
      <c r="L6" s="75" t="s">
        <v>294</v>
      </c>
      <c r="M6" s="75" t="s">
        <v>294</v>
      </c>
      <c r="N6" s="75" t="s">
        <v>294</v>
      </c>
      <c r="O6" s="75" t="s">
        <v>294</v>
      </c>
      <c r="Q6" s="75" t="s">
        <v>295</v>
      </c>
      <c r="R6" s="75" t="s">
        <v>295</v>
      </c>
      <c r="S6" s="75" t="s">
        <v>295</v>
      </c>
      <c r="T6" s="75" t="s">
        <v>295</v>
      </c>
      <c r="U6" s="75" t="s">
        <v>295</v>
      </c>
      <c r="W6" s="75" t="s">
        <v>296</v>
      </c>
      <c r="X6" s="75" t="s">
        <v>296</v>
      </c>
      <c r="Y6" s="75" t="s">
        <v>296</v>
      </c>
      <c r="Z6" s="75" t="s">
        <v>296</v>
      </c>
      <c r="AA6" s="75" t="s">
        <v>296</v>
      </c>
      <c r="AC6" s="75" t="s">
        <v>383</v>
      </c>
      <c r="AD6" s="75" t="s">
        <v>383</v>
      </c>
      <c r="AE6" s="75" t="s">
        <v>383</v>
      </c>
      <c r="AF6" s="75" t="s">
        <v>383</v>
      </c>
      <c r="AG6" s="75" t="s">
        <v>383</v>
      </c>
      <c r="AI6" s="75" t="s">
        <v>384</v>
      </c>
      <c r="AJ6" s="75" t="s">
        <v>384</v>
      </c>
      <c r="AK6" s="75" t="s">
        <v>384</v>
      </c>
      <c r="AL6" s="75" t="s">
        <v>384</v>
      </c>
      <c r="AM6" s="75" t="s">
        <v>384</v>
      </c>
    </row>
    <row r="7" spans="1:41">
      <c r="A7" s="75" t="s">
        <v>431</v>
      </c>
      <c r="B7" s="75" t="s">
        <v>430</v>
      </c>
      <c r="C7" s="118">
        <v>0</v>
      </c>
      <c r="E7" s="118">
        <f>K7+Q7+W7+AC7+AI7</f>
        <v>0</v>
      </c>
      <c r="F7" s="118">
        <f t="shared" ref="F7:I7" si="8">L7+R7+X7+AD7+AJ7</f>
        <v>0</v>
      </c>
      <c r="G7" s="118">
        <f t="shared" si="8"/>
        <v>0</v>
      </c>
      <c r="H7" s="118">
        <f t="shared" si="8"/>
        <v>0</v>
      </c>
      <c r="I7" s="118">
        <f t="shared" si="8"/>
        <v>0</v>
      </c>
      <c r="K7" s="118">
        <v>0</v>
      </c>
      <c r="L7" s="118">
        <v>0</v>
      </c>
      <c r="M7" s="118">
        <v>0</v>
      </c>
      <c r="N7" s="118">
        <v>0</v>
      </c>
      <c r="O7" s="118">
        <v>0</v>
      </c>
      <c r="Q7" s="75">
        <v>0</v>
      </c>
      <c r="R7" s="118">
        <v>0</v>
      </c>
      <c r="S7" s="118">
        <v>0</v>
      </c>
      <c r="T7" s="118">
        <v>0</v>
      </c>
      <c r="U7" s="118">
        <v>0</v>
      </c>
      <c r="W7" s="118">
        <v>0</v>
      </c>
      <c r="X7" s="118">
        <v>0</v>
      </c>
      <c r="Y7" s="118">
        <v>0</v>
      </c>
      <c r="Z7" s="118">
        <v>0</v>
      </c>
      <c r="AA7" s="118">
        <v>0</v>
      </c>
      <c r="AC7" s="118">
        <v>0</v>
      </c>
      <c r="AD7" s="118">
        <v>0</v>
      </c>
      <c r="AE7" s="118">
        <v>0</v>
      </c>
      <c r="AF7" s="118">
        <v>0</v>
      </c>
      <c r="AG7" s="118">
        <v>0</v>
      </c>
      <c r="AI7" s="118">
        <v>0</v>
      </c>
      <c r="AJ7" s="118">
        <v>0</v>
      </c>
      <c r="AK7" s="118">
        <v>0</v>
      </c>
      <c r="AL7" s="118">
        <v>0</v>
      </c>
      <c r="AM7" s="118">
        <v>0</v>
      </c>
    </row>
    <row r="8" spans="1:41">
      <c r="A8" s="204">
        <v>10200</v>
      </c>
      <c r="B8" s="184" t="s">
        <v>0</v>
      </c>
      <c r="C8" s="188">
        <v>1.0671000000000001E-3</v>
      </c>
      <c r="E8" s="189">
        <v>1534982</v>
      </c>
      <c r="F8" s="189">
        <v>364441</v>
      </c>
      <c r="G8" s="189">
        <v>189292</v>
      </c>
      <c r="H8" s="189">
        <v>74182</v>
      </c>
      <c r="I8" s="189">
        <v>0</v>
      </c>
      <c r="J8" s="118"/>
      <c r="K8" s="189">
        <v>399653</v>
      </c>
      <c r="L8" s="189">
        <v>360618</v>
      </c>
      <c r="M8" s="189">
        <v>142954</v>
      </c>
      <c r="N8" s="189">
        <v>0</v>
      </c>
      <c r="O8" s="189">
        <v>0</v>
      </c>
      <c r="P8" s="118"/>
      <c r="Q8" s="189">
        <v>485280</v>
      </c>
      <c r="R8" s="189">
        <v>-402995</v>
      </c>
      <c r="S8" s="189">
        <v>55587</v>
      </c>
      <c r="T8" s="189">
        <v>74182</v>
      </c>
      <c r="U8" s="189">
        <v>0</v>
      </c>
      <c r="V8" s="118"/>
      <c r="W8" s="189">
        <v>741864</v>
      </c>
      <c r="X8" s="189">
        <v>436897</v>
      </c>
      <c r="Y8" s="189">
        <v>0</v>
      </c>
      <c r="Z8" s="189">
        <v>0</v>
      </c>
      <c r="AA8" s="189">
        <v>0</v>
      </c>
      <c r="AB8" s="118"/>
      <c r="AC8" s="189">
        <v>0</v>
      </c>
      <c r="AD8" s="189">
        <v>0</v>
      </c>
      <c r="AE8" s="189">
        <v>0</v>
      </c>
      <c r="AF8" s="189">
        <v>0</v>
      </c>
      <c r="AG8" s="189">
        <v>0</v>
      </c>
      <c r="AH8" s="118"/>
      <c r="AI8" s="189">
        <v>-91815</v>
      </c>
      <c r="AJ8" s="189">
        <v>-30079</v>
      </c>
      <c r="AK8" s="189">
        <v>-9249</v>
      </c>
      <c r="AL8" s="189">
        <v>0</v>
      </c>
      <c r="AM8" s="189">
        <v>0</v>
      </c>
    </row>
    <row r="9" spans="1:41">
      <c r="A9" s="204">
        <v>10400</v>
      </c>
      <c r="B9" s="184" t="s">
        <v>1</v>
      </c>
      <c r="C9" s="188">
        <v>3.1348000000000001E-3</v>
      </c>
      <c r="E9" s="191">
        <v>4851202</v>
      </c>
      <c r="F9" s="191">
        <v>1150156</v>
      </c>
      <c r="G9" s="191">
        <v>695059</v>
      </c>
      <c r="H9" s="191">
        <v>217922</v>
      </c>
      <c r="I9" s="191">
        <v>0</v>
      </c>
      <c r="J9" s="118"/>
      <c r="K9" s="191">
        <v>1174055</v>
      </c>
      <c r="L9" s="191">
        <v>1059381</v>
      </c>
      <c r="M9" s="191">
        <v>419953</v>
      </c>
      <c r="N9" s="191">
        <v>0</v>
      </c>
      <c r="O9" s="191">
        <v>0</v>
      </c>
      <c r="P9" s="118"/>
      <c r="Q9" s="191">
        <v>1425597</v>
      </c>
      <c r="R9" s="191">
        <v>-1183870</v>
      </c>
      <c r="S9" s="191">
        <v>163298</v>
      </c>
      <c r="T9" s="191">
        <v>217922</v>
      </c>
      <c r="U9" s="191">
        <v>0</v>
      </c>
      <c r="V9" s="118"/>
      <c r="W9" s="191">
        <v>2179360</v>
      </c>
      <c r="X9" s="191">
        <v>1283465</v>
      </c>
      <c r="Y9" s="191">
        <v>0</v>
      </c>
      <c r="Z9" s="191">
        <v>0</v>
      </c>
      <c r="AA9" s="191">
        <v>0</v>
      </c>
      <c r="AB9" s="118"/>
      <c r="AC9" s="191">
        <v>192819</v>
      </c>
      <c r="AD9" s="191">
        <v>111810</v>
      </c>
      <c r="AE9" s="191">
        <v>111808</v>
      </c>
      <c r="AF9" s="191">
        <v>0</v>
      </c>
      <c r="AG9" s="191">
        <v>0</v>
      </c>
      <c r="AH9" s="118"/>
      <c r="AI9" s="191">
        <v>-120629</v>
      </c>
      <c r="AJ9" s="191">
        <v>-120630</v>
      </c>
      <c r="AK9" s="191">
        <v>0</v>
      </c>
      <c r="AL9" s="191">
        <v>0</v>
      </c>
      <c r="AM9" s="191">
        <v>0</v>
      </c>
      <c r="AO9" s="118"/>
    </row>
    <row r="10" spans="1:41">
      <c r="A10" s="204">
        <v>10500</v>
      </c>
      <c r="B10" s="184" t="s">
        <v>2</v>
      </c>
      <c r="C10" s="188">
        <v>7.4399999999999998E-4</v>
      </c>
      <c r="E10" s="191">
        <v>1113309</v>
      </c>
      <c r="F10" s="191">
        <v>204544</v>
      </c>
      <c r="G10" s="191">
        <v>70048</v>
      </c>
      <c r="H10" s="191">
        <v>51721</v>
      </c>
      <c r="I10" s="191">
        <v>0</v>
      </c>
      <c r="J10" s="118"/>
      <c r="K10" s="191">
        <v>278645</v>
      </c>
      <c r="L10" s="191">
        <v>251429</v>
      </c>
      <c r="M10" s="191">
        <v>99670</v>
      </c>
      <c r="N10" s="191">
        <v>0</v>
      </c>
      <c r="O10" s="191">
        <v>0</v>
      </c>
      <c r="P10" s="118"/>
      <c r="Q10" s="191">
        <v>338345</v>
      </c>
      <c r="R10" s="191">
        <v>-280975</v>
      </c>
      <c r="S10" s="191">
        <v>38756</v>
      </c>
      <c r="T10" s="191">
        <v>51721</v>
      </c>
      <c r="U10" s="191">
        <v>0</v>
      </c>
      <c r="V10" s="118"/>
      <c r="W10" s="191">
        <v>517240</v>
      </c>
      <c r="X10" s="191">
        <v>304612</v>
      </c>
      <c r="Y10" s="191">
        <v>0</v>
      </c>
      <c r="Z10" s="191">
        <v>0</v>
      </c>
      <c r="AA10" s="191">
        <v>0</v>
      </c>
      <c r="AB10" s="118"/>
      <c r="AC10" s="191">
        <v>49601</v>
      </c>
      <c r="AD10" s="191">
        <v>0</v>
      </c>
      <c r="AE10" s="191">
        <v>0</v>
      </c>
      <c r="AF10" s="191">
        <v>0</v>
      </c>
      <c r="AG10" s="191">
        <v>0</v>
      </c>
      <c r="AH10" s="118"/>
      <c r="AI10" s="191">
        <v>-70522</v>
      </c>
      <c r="AJ10" s="191">
        <v>-70522</v>
      </c>
      <c r="AK10" s="191">
        <v>-68378</v>
      </c>
      <c r="AL10" s="191">
        <v>0</v>
      </c>
      <c r="AM10" s="191">
        <v>0</v>
      </c>
    </row>
    <row r="11" spans="1:41">
      <c r="A11" s="204">
        <v>10700</v>
      </c>
      <c r="B11" s="184" t="s">
        <v>388</v>
      </c>
      <c r="C11" s="188">
        <v>5.0099000000000003E-3</v>
      </c>
      <c r="E11" s="191">
        <v>10114807</v>
      </c>
      <c r="F11" s="191">
        <v>2731881</v>
      </c>
      <c r="G11" s="191">
        <v>1411050</v>
      </c>
      <c r="H11" s="191">
        <v>348273</v>
      </c>
      <c r="I11" s="191">
        <v>0</v>
      </c>
      <c r="J11" s="118"/>
      <c r="K11" s="191">
        <v>1876323</v>
      </c>
      <c r="L11" s="191">
        <v>1693056</v>
      </c>
      <c r="M11" s="191">
        <v>671151</v>
      </c>
      <c r="N11" s="191">
        <v>0</v>
      </c>
      <c r="O11" s="191">
        <v>0</v>
      </c>
      <c r="P11" s="118"/>
      <c r="Q11" s="191">
        <v>2278327</v>
      </c>
      <c r="R11" s="191">
        <v>-1892009</v>
      </c>
      <c r="S11" s="191">
        <v>260976</v>
      </c>
      <c r="T11" s="191">
        <v>348273</v>
      </c>
      <c r="U11" s="191">
        <v>0</v>
      </c>
      <c r="V11" s="118"/>
      <c r="W11" s="191">
        <v>3482958</v>
      </c>
      <c r="X11" s="191">
        <v>2051178</v>
      </c>
      <c r="Y11" s="191">
        <v>0</v>
      </c>
      <c r="Z11" s="191">
        <v>0</v>
      </c>
      <c r="AA11" s="191">
        <v>0</v>
      </c>
      <c r="AB11" s="118"/>
      <c r="AC11" s="191">
        <v>2477199</v>
      </c>
      <c r="AD11" s="191">
        <v>879656</v>
      </c>
      <c r="AE11" s="191">
        <v>478923</v>
      </c>
      <c r="AF11" s="191">
        <v>0</v>
      </c>
      <c r="AG11" s="191">
        <v>0</v>
      </c>
      <c r="AH11" s="118"/>
      <c r="AI11" s="191">
        <v>0</v>
      </c>
      <c r="AJ11" s="191">
        <v>0</v>
      </c>
      <c r="AK11" s="191">
        <v>0</v>
      </c>
      <c r="AL11" s="191">
        <v>0</v>
      </c>
      <c r="AM11" s="191">
        <v>0</v>
      </c>
    </row>
    <row r="12" spans="1:41">
      <c r="A12" s="204">
        <v>10800</v>
      </c>
      <c r="B12" s="184" t="s">
        <v>4</v>
      </c>
      <c r="C12" s="188">
        <v>2.0262800000000001E-2</v>
      </c>
      <c r="E12" s="191">
        <v>34201770</v>
      </c>
      <c r="F12" s="191">
        <v>9351639</v>
      </c>
      <c r="G12" s="191">
        <v>4187627</v>
      </c>
      <c r="H12" s="191">
        <v>1408609</v>
      </c>
      <c r="I12" s="191">
        <v>0</v>
      </c>
      <c r="J12" s="118"/>
      <c r="K12" s="191">
        <v>7588885</v>
      </c>
      <c r="L12" s="191">
        <v>6847651</v>
      </c>
      <c r="M12" s="191">
        <v>2714506</v>
      </c>
      <c r="N12" s="191">
        <v>0</v>
      </c>
      <c r="O12" s="191">
        <v>0</v>
      </c>
      <c r="P12" s="118"/>
      <c r="Q12" s="191">
        <v>9214812</v>
      </c>
      <c r="R12" s="191">
        <v>-7652327</v>
      </c>
      <c r="S12" s="191">
        <v>1055530</v>
      </c>
      <c r="T12" s="191">
        <v>1408609</v>
      </c>
      <c r="U12" s="191">
        <v>0</v>
      </c>
      <c r="V12" s="118"/>
      <c r="W12" s="191">
        <v>14087003</v>
      </c>
      <c r="X12" s="191">
        <v>8296097</v>
      </c>
      <c r="Y12" s="191">
        <v>0</v>
      </c>
      <c r="Z12" s="191">
        <v>0</v>
      </c>
      <c r="AA12" s="191">
        <v>0</v>
      </c>
      <c r="AB12" s="118"/>
      <c r="AC12" s="191">
        <v>3311070</v>
      </c>
      <c r="AD12" s="191">
        <v>1860218</v>
      </c>
      <c r="AE12" s="191">
        <v>417591</v>
      </c>
      <c r="AF12" s="191">
        <v>0</v>
      </c>
      <c r="AG12" s="191">
        <v>0</v>
      </c>
      <c r="AH12" s="118"/>
      <c r="AI12" s="191">
        <v>0</v>
      </c>
      <c r="AJ12" s="191">
        <v>0</v>
      </c>
      <c r="AK12" s="191">
        <v>0</v>
      </c>
      <c r="AL12" s="191">
        <v>0</v>
      </c>
      <c r="AM12" s="191">
        <v>0</v>
      </c>
    </row>
    <row r="13" spans="1:41">
      <c r="A13" s="204">
        <v>10850</v>
      </c>
      <c r="B13" s="184" t="s">
        <v>5</v>
      </c>
      <c r="C13" s="188">
        <v>1.6559999999999999E-4</v>
      </c>
      <c r="E13" s="191">
        <v>396834</v>
      </c>
      <c r="F13" s="191">
        <v>149282</v>
      </c>
      <c r="G13" s="191">
        <v>64835</v>
      </c>
      <c r="H13" s="191">
        <v>11512</v>
      </c>
      <c r="I13" s="191">
        <v>0</v>
      </c>
      <c r="J13" s="118"/>
      <c r="K13" s="191">
        <v>62021</v>
      </c>
      <c r="L13" s="191">
        <v>55963</v>
      </c>
      <c r="M13" s="191">
        <v>22185</v>
      </c>
      <c r="N13" s="191">
        <v>0</v>
      </c>
      <c r="O13" s="191">
        <v>0</v>
      </c>
      <c r="P13" s="118"/>
      <c r="Q13" s="191">
        <v>75309</v>
      </c>
      <c r="R13" s="191">
        <v>-62540</v>
      </c>
      <c r="S13" s="191">
        <v>8626</v>
      </c>
      <c r="T13" s="191">
        <v>11512</v>
      </c>
      <c r="U13" s="191">
        <v>0</v>
      </c>
      <c r="V13" s="118"/>
      <c r="W13" s="191">
        <v>115128</v>
      </c>
      <c r="X13" s="191">
        <v>67801</v>
      </c>
      <c r="Y13" s="191">
        <v>0</v>
      </c>
      <c r="Z13" s="191">
        <v>0</v>
      </c>
      <c r="AA13" s="191">
        <v>0</v>
      </c>
      <c r="AB13" s="118"/>
      <c r="AC13" s="191">
        <v>144376</v>
      </c>
      <c r="AD13" s="191">
        <v>88058</v>
      </c>
      <c r="AE13" s="191">
        <v>34024</v>
      </c>
      <c r="AF13" s="191">
        <v>0</v>
      </c>
      <c r="AG13" s="191">
        <v>0</v>
      </c>
      <c r="AH13" s="118"/>
      <c r="AI13" s="191">
        <v>0</v>
      </c>
      <c r="AJ13" s="191">
        <v>0</v>
      </c>
      <c r="AK13" s="191">
        <v>0</v>
      </c>
      <c r="AL13" s="191">
        <v>0</v>
      </c>
      <c r="AM13" s="191">
        <v>0</v>
      </c>
    </row>
    <row r="14" spans="1:41">
      <c r="A14" s="204">
        <v>10900</v>
      </c>
      <c r="B14" s="184" t="s">
        <v>6</v>
      </c>
      <c r="C14" s="188">
        <v>1.5763000000000001E-3</v>
      </c>
      <c r="E14" s="191">
        <v>2517331</v>
      </c>
      <c r="F14" s="191">
        <v>642568</v>
      </c>
      <c r="G14" s="191">
        <v>523234</v>
      </c>
      <c r="H14" s="191">
        <v>109580</v>
      </c>
      <c r="I14" s="191">
        <v>0</v>
      </c>
      <c r="J14" s="118"/>
      <c r="K14" s="191">
        <v>590361</v>
      </c>
      <c r="L14" s="191">
        <v>532698</v>
      </c>
      <c r="M14" s="191">
        <v>211169</v>
      </c>
      <c r="N14" s="191">
        <v>0</v>
      </c>
      <c r="O14" s="191">
        <v>0</v>
      </c>
      <c r="P14" s="118"/>
      <c r="Q14" s="191">
        <v>716846</v>
      </c>
      <c r="R14" s="191">
        <v>-595296</v>
      </c>
      <c r="S14" s="191">
        <v>82113</v>
      </c>
      <c r="T14" s="191">
        <v>109580</v>
      </c>
      <c r="U14" s="191">
        <v>0</v>
      </c>
      <c r="V14" s="118"/>
      <c r="W14" s="191">
        <v>1095867</v>
      </c>
      <c r="X14" s="191">
        <v>645377</v>
      </c>
      <c r="Y14" s="191">
        <v>0</v>
      </c>
      <c r="Z14" s="191">
        <v>0</v>
      </c>
      <c r="AA14" s="191">
        <v>0</v>
      </c>
      <c r="AB14" s="118"/>
      <c r="AC14" s="191">
        <v>284419</v>
      </c>
      <c r="AD14" s="191">
        <v>229952</v>
      </c>
      <c r="AE14" s="191">
        <v>229952</v>
      </c>
      <c r="AF14" s="191">
        <v>0</v>
      </c>
      <c r="AG14" s="191">
        <v>0</v>
      </c>
      <c r="AH14" s="118"/>
      <c r="AI14" s="191">
        <v>-170162</v>
      </c>
      <c r="AJ14" s="191">
        <v>-170163</v>
      </c>
      <c r="AK14" s="191">
        <v>0</v>
      </c>
      <c r="AL14" s="191">
        <v>0</v>
      </c>
      <c r="AM14" s="191">
        <v>0</v>
      </c>
    </row>
    <row r="15" spans="1:41">
      <c r="A15" s="204">
        <v>10910</v>
      </c>
      <c r="B15" s="184" t="s">
        <v>7</v>
      </c>
      <c r="C15" s="188">
        <v>3.3839999999999999E-4</v>
      </c>
      <c r="E15" s="191">
        <v>575365</v>
      </c>
      <c r="F15" s="191">
        <v>184657</v>
      </c>
      <c r="G15" s="191">
        <v>109609</v>
      </c>
      <c r="H15" s="191">
        <v>23525</v>
      </c>
      <c r="I15" s="191">
        <v>0</v>
      </c>
      <c r="J15" s="118"/>
      <c r="K15" s="191">
        <v>126739</v>
      </c>
      <c r="L15" s="191">
        <v>114360</v>
      </c>
      <c r="M15" s="191">
        <v>45334</v>
      </c>
      <c r="N15" s="191">
        <v>0</v>
      </c>
      <c r="O15" s="191">
        <v>0</v>
      </c>
      <c r="P15" s="118"/>
      <c r="Q15" s="191">
        <v>153892</v>
      </c>
      <c r="R15" s="191">
        <v>-127798</v>
      </c>
      <c r="S15" s="191">
        <v>17628</v>
      </c>
      <c r="T15" s="191">
        <v>23525</v>
      </c>
      <c r="U15" s="191">
        <v>0</v>
      </c>
      <c r="V15" s="118"/>
      <c r="W15" s="191">
        <v>235261</v>
      </c>
      <c r="X15" s="191">
        <v>138549</v>
      </c>
      <c r="Y15" s="191">
        <v>0</v>
      </c>
      <c r="Z15" s="191">
        <v>0</v>
      </c>
      <c r="AA15" s="191">
        <v>0</v>
      </c>
      <c r="AB15" s="118"/>
      <c r="AC15" s="191">
        <v>89975</v>
      </c>
      <c r="AD15" s="191">
        <v>59546</v>
      </c>
      <c r="AE15" s="191">
        <v>46647</v>
      </c>
      <c r="AF15" s="191">
        <v>0</v>
      </c>
      <c r="AG15" s="191">
        <v>0</v>
      </c>
      <c r="AH15" s="118"/>
      <c r="AI15" s="191">
        <v>-30502</v>
      </c>
      <c r="AJ15" s="191">
        <v>0</v>
      </c>
      <c r="AK15" s="191">
        <v>0</v>
      </c>
      <c r="AL15" s="191">
        <v>0</v>
      </c>
      <c r="AM15" s="191">
        <v>0</v>
      </c>
    </row>
    <row r="16" spans="1:41">
      <c r="A16" s="204">
        <v>10930</v>
      </c>
      <c r="B16" s="184" t="s">
        <v>8</v>
      </c>
      <c r="C16" s="188">
        <v>4.8332999999999996E-3</v>
      </c>
      <c r="E16" s="191">
        <v>11822783</v>
      </c>
      <c r="F16" s="191">
        <v>5773726</v>
      </c>
      <c r="G16" s="191">
        <v>4769002</v>
      </c>
      <c r="H16" s="191">
        <v>335997</v>
      </c>
      <c r="I16" s="191">
        <v>0</v>
      </c>
      <c r="J16" s="118"/>
      <c r="K16" s="191">
        <v>1810182</v>
      </c>
      <c r="L16" s="191">
        <v>1633375</v>
      </c>
      <c r="M16" s="191">
        <v>647493</v>
      </c>
      <c r="N16" s="191">
        <v>0</v>
      </c>
      <c r="O16" s="191">
        <v>0</v>
      </c>
      <c r="P16" s="118"/>
      <c r="Q16" s="191">
        <v>2198016</v>
      </c>
      <c r="R16" s="191">
        <v>-1825315</v>
      </c>
      <c r="S16" s="191">
        <v>251776</v>
      </c>
      <c r="T16" s="191">
        <v>335997</v>
      </c>
      <c r="U16" s="191">
        <v>0</v>
      </c>
      <c r="V16" s="118"/>
      <c r="W16" s="191">
        <v>3360183</v>
      </c>
      <c r="X16" s="191">
        <v>1978874</v>
      </c>
      <c r="Y16" s="191">
        <v>0</v>
      </c>
      <c r="Z16" s="191">
        <v>0</v>
      </c>
      <c r="AA16" s="191">
        <v>0</v>
      </c>
      <c r="AB16" s="118"/>
      <c r="AC16" s="191">
        <v>4454402</v>
      </c>
      <c r="AD16" s="191">
        <v>3986792</v>
      </c>
      <c r="AE16" s="191">
        <v>3869733</v>
      </c>
      <c r="AF16" s="191">
        <v>0</v>
      </c>
      <c r="AG16" s="191">
        <v>0</v>
      </c>
      <c r="AH16" s="118"/>
      <c r="AI16" s="191">
        <v>0</v>
      </c>
      <c r="AJ16" s="191">
        <v>0</v>
      </c>
      <c r="AK16" s="191">
        <v>0</v>
      </c>
      <c r="AL16" s="191">
        <v>0</v>
      </c>
      <c r="AM16" s="191">
        <v>0</v>
      </c>
    </row>
    <row r="17" spans="1:39">
      <c r="A17" s="204">
        <v>10940</v>
      </c>
      <c r="B17" s="184" t="s">
        <v>9</v>
      </c>
      <c r="C17" s="188">
        <v>6.5669999999999997E-4</v>
      </c>
      <c r="E17" s="191">
        <v>1084947</v>
      </c>
      <c r="F17" s="191">
        <v>289575</v>
      </c>
      <c r="G17" s="191">
        <v>114310</v>
      </c>
      <c r="H17" s="191">
        <v>45652</v>
      </c>
      <c r="I17" s="191">
        <v>0</v>
      </c>
      <c r="J17" s="118"/>
      <c r="K17" s="191">
        <v>245949</v>
      </c>
      <c r="L17" s="191">
        <v>221927</v>
      </c>
      <c r="M17" s="191">
        <v>87975</v>
      </c>
      <c r="N17" s="191">
        <v>0</v>
      </c>
      <c r="O17" s="191">
        <v>0</v>
      </c>
      <c r="P17" s="118"/>
      <c r="Q17" s="191">
        <v>298644</v>
      </c>
      <c r="R17" s="191">
        <v>-248005</v>
      </c>
      <c r="S17" s="191">
        <v>34209</v>
      </c>
      <c r="T17" s="191">
        <v>45652</v>
      </c>
      <c r="U17" s="191">
        <v>0</v>
      </c>
      <c r="V17" s="118"/>
      <c r="W17" s="191">
        <v>456548</v>
      </c>
      <c r="X17" s="191">
        <v>268869</v>
      </c>
      <c r="Y17" s="191">
        <v>0</v>
      </c>
      <c r="Z17" s="191">
        <v>0</v>
      </c>
      <c r="AA17" s="191">
        <v>0</v>
      </c>
      <c r="AB17" s="118"/>
      <c r="AC17" s="191">
        <v>91680</v>
      </c>
      <c r="AD17" s="191">
        <v>54658</v>
      </c>
      <c r="AE17" s="191">
        <v>0</v>
      </c>
      <c r="AF17" s="191">
        <v>0</v>
      </c>
      <c r="AG17" s="191">
        <v>0</v>
      </c>
      <c r="AH17" s="118"/>
      <c r="AI17" s="191">
        <v>-7874</v>
      </c>
      <c r="AJ17" s="191">
        <v>-7874</v>
      </c>
      <c r="AK17" s="191">
        <v>-7874</v>
      </c>
      <c r="AL17" s="191">
        <v>0</v>
      </c>
      <c r="AM17" s="191">
        <v>0</v>
      </c>
    </row>
    <row r="18" spans="1:39">
      <c r="A18" s="204">
        <v>10950</v>
      </c>
      <c r="B18" s="184" t="s">
        <v>10</v>
      </c>
      <c r="C18" s="188">
        <v>6.7310000000000004E-4</v>
      </c>
      <c r="E18" s="191">
        <v>1086586</v>
      </c>
      <c r="F18" s="191">
        <v>300208</v>
      </c>
      <c r="G18" s="191">
        <v>148903</v>
      </c>
      <c r="H18" s="191">
        <v>46792</v>
      </c>
      <c r="I18" s="191">
        <v>0</v>
      </c>
      <c r="J18" s="118"/>
      <c r="K18" s="191">
        <v>252091</v>
      </c>
      <c r="L18" s="191">
        <v>227469</v>
      </c>
      <c r="M18" s="191">
        <v>90172</v>
      </c>
      <c r="N18" s="191">
        <v>0</v>
      </c>
      <c r="O18" s="191">
        <v>0</v>
      </c>
      <c r="P18" s="118"/>
      <c r="Q18" s="191">
        <v>306102</v>
      </c>
      <c r="R18" s="191">
        <v>-254199</v>
      </c>
      <c r="S18" s="191">
        <v>35063</v>
      </c>
      <c r="T18" s="191">
        <v>46792</v>
      </c>
      <c r="U18" s="191">
        <v>0</v>
      </c>
      <c r="V18" s="118"/>
      <c r="W18" s="191">
        <v>467949</v>
      </c>
      <c r="X18" s="191">
        <v>275584</v>
      </c>
      <c r="Y18" s="191">
        <v>0</v>
      </c>
      <c r="Z18" s="191">
        <v>0</v>
      </c>
      <c r="AA18" s="191">
        <v>0</v>
      </c>
      <c r="AB18" s="118"/>
      <c r="AC18" s="191">
        <v>63015</v>
      </c>
      <c r="AD18" s="191">
        <v>51354</v>
      </c>
      <c r="AE18" s="191">
        <v>23668</v>
      </c>
      <c r="AF18" s="191">
        <v>0</v>
      </c>
      <c r="AG18" s="191">
        <v>0</v>
      </c>
      <c r="AH18" s="118"/>
      <c r="AI18" s="191">
        <v>-2571</v>
      </c>
      <c r="AJ18" s="191">
        <v>0</v>
      </c>
      <c r="AK18" s="191">
        <v>0</v>
      </c>
      <c r="AL18" s="191">
        <v>0</v>
      </c>
      <c r="AM18" s="191">
        <v>0</v>
      </c>
    </row>
    <row r="19" spans="1:39">
      <c r="A19" s="204">
        <v>11050</v>
      </c>
      <c r="B19" s="184" t="s">
        <v>434</v>
      </c>
      <c r="C19" s="188">
        <v>2.3470000000000001E-4</v>
      </c>
      <c r="E19" s="191">
        <v>738824</v>
      </c>
      <c r="F19" s="191">
        <v>467793</v>
      </c>
      <c r="G19" s="191">
        <v>75944</v>
      </c>
      <c r="H19" s="191">
        <v>16316</v>
      </c>
      <c r="I19" s="191">
        <v>0</v>
      </c>
      <c r="J19" s="118"/>
      <c r="K19" s="191">
        <v>87901</v>
      </c>
      <c r="L19" s="191">
        <v>79315</v>
      </c>
      <c r="M19" s="191">
        <v>31442</v>
      </c>
      <c r="N19" s="191">
        <v>0</v>
      </c>
      <c r="O19" s="191">
        <v>0</v>
      </c>
      <c r="P19" s="118"/>
      <c r="Q19" s="191">
        <v>106733</v>
      </c>
      <c r="R19" s="191">
        <v>-88635</v>
      </c>
      <c r="S19" s="191">
        <v>12226</v>
      </c>
      <c r="T19" s="191">
        <v>16316</v>
      </c>
      <c r="U19" s="191">
        <v>0</v>
      </c>
      <c r="V19" s="118"/>
      <c r="W19" s="191">
        <v>163167</v>
      </c>
      <c r="X19" s="191">
        <v>96092</v>
      </c>
      <c r="Y19" s="191">
        <v>0</v>
      </c>
      <c r="Z19" s="191">
        <v>0</v>
      </c>
      <c r="AA19" s="191">
        <v>0</v>
      </c>
      <c r="AB19" s="118"/>
      <c r="AC19" s="191">
        <v>381023</v>
      </c>
      <c r="AD19" s="191">
        <v>381021</v>
      </c>
      <c r="AE19" s="191">
        <v>32276</v>
      </c>
      <c r="AF19" s="191">
        <v>0</v>
      </c>
      <c r="AG19" s="191">
        <v>0</v>
      </c>
      <c r="AH19" s="118"/>
      <c r="AI19" s="191">
        <v>0</v>
      </c>
      <c r="AJ19" s="191">
        <v>0</v>
      </c>
      <c r="AK19" s="191">
        <v>0</v>
      </c>
      <c r="AL19" s="191">
        <v>0</v>
      </c>
      <c r="AM19" s="191">
        <v>0</v>
      </c>
    </row>
    <row r="20" spans="1:39">
      <c r="A20" s="204">
        <v>11300</v>
      </c>
      <c r="B20" s="184" t="s">
        <v>435</v>
      </c>
      <c r="C20" s="188">
        <v>4.8348999999999996E-3</v>
      </c>
      <c r="E20" s="191">
        <v>6611377</v>
      </c>
      <c r="F20" s="191">
        <v>2490817</v>
      </c>
      <c r="G20" s="191">
        <v>1403460</v>
      </c>
      <c r="H20" s="191">
        <v>336108</v>
      </c>
      <c r="I20" s="191">
        <v>0</v>
      </c>
      <c r="J20" s="118"/>
      <c r="K20" s="191">
        <v>1810781</v>
      </c>
      <c r="L20" s="191">
        <v>1633916</v>
      </c>
      <c r="M20" s="191">
        <v>647707</v>
      </c>
      <c r="N20" s="191">
        <v>0</v>
      </c>
      <c r="O20" s="191">
        <v>0</v>
      </c>
      <c r="P20" s="118"/>
      <c r="Q20" s="191">
        <v>2198743</v>
      </c>
      <c r="R20" s="191">
        <v>-1825919</v>
      </c>
      <c r="S20" s="191">
        <v>251860</v>
      </c>
      <c r="T20" s="191">
        <v>336108</v>
      </c>
      <c r="U20" s="191">
        <v>0</v>
      </c>
      <c r="V20" s="118"/>
      <c r="W20" s="191">
        <v>3361295</v>
      </c>
      <c r="X20" s="191">
        <v>1979529</v>
      </c>
      <c r="Y20" s="191">
        <v>0</v>
      </c>
      <c r="Z20" s="191">
        <v>0</v>
      </c>
      <c r="AA20" s="191">
        <v>0</v>
      </c>
      <c r="AB20" s="118"/>
      <c r="AC20" s="191">
        <v>703291</v>
      </c>
      <c r="AD20" s="191">
        <v>703291</v>
      </c>
      <c r="AE20" s="191">
        <v>503893</v>
      </c>
      <c r="AF20" s="191">
        <v>0</v>
      </c>
      <c r="AG20" s="191">
        <v>0</v>
      </c>
      <c r="AH20" s="118"/>
      <c r="AI20" s="191">
        <v>-1462733</v>
      </c>
      <c r="AJ20" s="191">
        <v>0</v>
      </c>
      <c r="AK20" s="191">
        <v>0</v>
      </c>
      <c r="AL20" s="191">
        <v>0</v>
      </c>
      <c r="AM20" s="191">
        <v>0</v>
      </c>
    </row>
    <row r="21" spans="1:39">
      <c r="A21" s="204">
        <v>11310</v>
      </c>
      <c r="B21" s="184" t="s">
        <v>12</v>
      </c>
      <c r="C21" s="188">
        <v>5.5360000000000001E-4</v>
      </c>
      <c r="E21" s="191">
        <v>986900</v>
      </c>
      <c r="F21" s="191">
        <v>290734</v>
      </c>
      <c r="G21" s="191">
        <v>124332</v>
      </c>
      <c r="H21" s="191">
        <v>38485</v>
      </c>
      <c r="I21" s="191">
        <v>0</v>
      </c>
      <c r="J21" s="118"/>
      <c r="K21" s="191">
        <v>207336</v>
      </c>
      <c r="L21" s="191">
        <v>187085</v>
      </c>
      <c r="M21" s="191">
        <v>74163</v>
      </c>
      <c r="N21" s="191">
        <v>0</v>
      </c>
      <c r="O21" s="191">
        <v>0</v>
      </c>
      <c r="P21" s="118"/>
      <c r="Q21" s="191">
        <v>251758</v>
      </c>
      <c r="R21" s="191">
        <v>-209069</v>
      </c>
      <c r="S21" s="191">
        <v>28838</v>
      </c>
      <c r="T21" s="191">
        <v>38485</v>
      </c>
      <c r="U21" s="191">
        <v>0</v>
      </c>
      <c r="V21" s="118"/>
      <c r="W21" s="191">
        <v>384871</v>
      </c>
      <c r="X21" s="191">
        <v>226658</v>
      </c>
      <c r="Y21" s="191">
        <v>0</v>
      </c>
      <c r="Z21" s="191">
        <v>0</v>
      </c>
      <c r="AA21" s="191">
        <v>0</v>
      </c>
      <c r="AB21" s="118"/>
      <c r="AC21" s="191">
        <v>142935</v>
      </c>
      <c r="AD21" s="191">
        <v>86060</v>
      </c>
      <c r="AE21" s="191">
        <v>21331</v>
      </c>
      <c r="AF21" s="191">
        <v>0</v>
      </c>
      <c r="AG21" s="191">
        <v>0</v>
      </c>
      <c r="AH21" s="118"/>
      <c r="AI21" s="191">
        <v>0</v>
      </c>
      <c r="AJ21" s="191">
        <v>0</v>
      </c>
      <c r="AK21" s="191">
        <v>0</v>
      </c>
      <c r="AL21" s="191">
        <v>0</v>
      </c>
      <c r="AM21" s="191">
        <v>0</v>
      </c>
    </row>
    <row r="22" spans="1:39">
      <c r="A22" s="204">
        <v>11600</v>
      </c>
      <c r="B22" s="184" t="s">
        <v>13</v>
      </c>
      <c r="C22" s="188">
        <v>2.3048999999999999E-3</v>
      </c>
      <c r="E22" s="191">
        <v>3764927</v>
      </c>
      <c r="F22" s="191">
        <v>1081457</v>
      </c>
      <c r="G22" s="191">
        <v>654930</v>
      </c>
      <c r="H22" s="191">
        <v>160230</v>
      </c>
      <c r="I22" s="191">
        <v>0</v>
      </c>
      <c r="J22" s="118"/>
      <c r="K22" s="191">
        <v>863238</v>
      </c>
      <c r="L22" s="191">
        <v>778923</v>
      </c>
      <c r="M22" s="191">
        <v>308776</v>
      </c>
      <c r="N22" s="191">
        <v>0</v>
      </c>
      <c r="O22" s="191">
        <v>0</v>
      </c>
      <c r="P22" s="118"/>
      <c r="Q22" s="191">
        <v>1048188</v>
      </c>
      <c r="R22" s="191">
        <v>-870455</v>
      </c>
      <c r="S22" s="191">
        <v>120067</v>
      </c>
      <c r="T22" s="191">
        <v>160230</v>
      </c>
      <c r="U22" s="191">
        <v>0</v>
      </c>
      <c r="V22" s="118"/>
      <c r="W22" s="191">
        <v>1602401</v>
      </c>
      <c r="X22" s="191">
        <v>943684</v>
      </c>
      <c r="Y22" s="191">
        <v>0</v>
      </c>
      <c r="Z22" s="191">
        <v>0</v>
      </c>
      <c r="AA22" s="191">
        <v>0</v>
      </c>
      <c r="AB22" s="118"/>
      <c r="AC22" s="191">
        <v>279259</v>
      </c>
      <c r="AD22" s="191">
        <v>229305</v>
      </c>
      <c r="AE22" s="191">
        <v>226087</v>
      </c>
      <c r="AF22" s="191">
        <v>0</v>
      </c>
      <c r="AG22" s="191">
        <v>0</v>
      </c>
      <c r="AH22" s="118"/>
      <c r="AI22" s="191">
        <v>-28159</v>
      </c>
      <c r="AJ22" s="191">
        <v>0</v>
      </c>
      <c r="AK22" s="191">
        <v>0</v>
      </c>
      <c r="AL22" s="191">
        <v>0</v>
      </c>
      <c r="AM22" s="191">
        <v>0</v>
      </c>
    </row>
    <row r="23" spans="1:39">
      <c r="A23" s="204">
        <v>11900</v>
      </c>
      <c r="B23" s="184" t="s">
        <v>14</v>
      </c>
      <c r="C23" s="188">
        <v>2.6699999999999998E-4</v>
      </c>
      <c r="E23" s="191">
        <v>460953</v>
      </c>
      <c r="F23" s="191">
        <v>193605</v>
      </c>
      <c r="G23" s="191">
        <v>131433</v>
      </c>
      <c r="H23" s="191">
        <v>18561</v>
      </c>
      <c r="I23" s="191">
        <v>0</v>
      </c>
      <c r="J23" s="118"/>
      <c r="K23" s="191">
        <v>99998</v>
      </c>
      <c r="L23" s="191">
        <v>90231</v>
      </c>
      <c r="M23" s="191">
        <v>35769</v>
      </c>
      <c r="N23" s="191">
        <v>0</v>
      </c>
      <c r="O23" s="191">
        <v>0</v>
      </c>
      <c r="P23" s="118"/>
      <c r="Q23" s="191">
        <v>121422</v>
      </c>
      <c r="R23" s="191">
        <v>-100834</v>
      </c>
      <c r="S23" s="191">
        <v>13909</v>
      </c>
      <c r="T23" s="191">
        <v>18561</v>
      </c>
      <c r="U23" s="191">
        <v>0</v>
      </c>
      <c r="V23" s="118"/>
      <c r="W23" s="191">
        <v>185622</v>
      </c>
      <c r="X23" s="191">
        <v>109316</v>
      </c>
      <c r="Y23" s="191">
        <v>0</v>
      </c>
      <c r="Z23" s="191">
        <v>0</v>
      </c>
      <c r="AA23" s="191">
        <v>0</v>
      </c>
      <c r="AB23" s="118"/>
      <c r="AC23" s="191">
        <v>94891</v>
      </c>
      <c r="AD23" s="191">
        <v>94892</v>
      </c>
      <c r="AE23" s="191">
        <v>81755</v>
      </c>
      <c r="AF23" s="191">
        <v>0</v>
      </c>
      <c r="AG23" s="191">
        <v>0</v>
      </c>
      <c r="AH23" s="118"/>
      <c r="AI23" s="191">
        <v>-40980</v>
      </c>
      <c r="AJ23" s="191">
        <v>0</v>
      </c>
      <c r="AK23" s="191">
        <v>0</v>
      </c>
      <c r="AL23" s="191">
        <v>0</v>
      </c>
      <c r="AM23" s="191">
        <v>0</v>
      </c>
    </row>
    <row r="24" spans="1:39">
      <c r="A24" s="204">
        <v>12100</v>
      </c>
      <c r="B24" s="184" t="s">
        <v>15</v>
      </c>
      <c r="C24" s="188">
        <v>2.6219999999999998E-4</v>
      </c>
      <c r="E24" s="191">
        <v>416602</v>
      </c>
      <c r="F24" s="191">
        <v>102317</v>
      </c>
      <c r="G24" s="191">
        <v>76508</v>
      </c>
      <c r="H24" s="191">
        <v>18227</v>
      </c>
      <c r="I24" s="191">
        <v>0</v>
      </c>
      <c r="J24" s="118"/>
      <c r="K24" s="191">
        <v>98200</v>
      </c>
      <c r="L24" s="191">
        <v>88608</v>
      </c>
      <c r="M24" s="191">
        <v>35126</v>
      </c>
      <c r="N24" s="191">
        <v>0</v>
      </c>
      <c r="O24" s="191">
        <v>0</v>
      </c>
      <c r="P24" s="118"/>
      <c r="Q24" s="191">
        <v>119239</v>
      </c>
      <c r="R24" s="191">
        <v>-99021</v>
      </c>
      <c r="S24" s="191">
        <v>13659</v>
      </c>
      <c r="T24" s="191">
        <v>18227</v>
      </c>
      <c r="U24" s="191">
        <v>0</v>
      </c>
      <c r="V24" s="118"/>
      <c r="W24" s="191">
        <v>182285</v>
      </c>
      <c r="X24" s="191">
        <v>107351</v>
      </c>
      <c r="Y24" s="191">
        <v>0</v>
      </c>
      <c r="Z24" s="191">
        <v>0</v>
      </c>
      <c r="AA24" s="191">
        <v>0</v>
      </c>
      <c r="AB24" s="118"/>
      <c r="AC24" s="191">
        <v>39225</v>
      </c>
      <c r="AD24" s="191">
        <v>27724</v>
      </c>
      <c r="AE24" s="191">
        <v>27723</v>
      </c>
      <c r="AF24" s="191">
        <v>0</v>
      </c>
      <c r="AG24" s="191">
        <v>0</v>
      </c>
      <c r="AH24" s="118"/>
      <c r="AI24" s="191">
        <v>-22347</v>
      </c>
      <c r="AJ24" s="191">
        <v>-22345</v>
      </c>
      <c r="AK24" s="191">
        <v>0</v>
      </c>
      <c r="AL24" s="191">
        <v>0</v>
      </c>
      <c r="AM24" s="191">
        <v>0</v>
      </c>
    </row>
    <row r="25" spans="1:39">
      <c r="A25" s="204">
        <v>12150</v>
      </c>
      <c r="B25" s="184" t="s">
        <v>16</v>
      </c>
      <c r="C25" s="188">
        <v>4.6300000000000001E-5</v>
      </c>
      <c r="E25" s="191">
        <v>68175</v>
      </c>
      <c r="F25" s="191">
        <v>18708</v>
      </c>
      <c r="G25" s="191">
        <v>5796</v>
      </c>
      <c r="H25" s="191">
        <v>3219</v>
      </c>
      <c r="I25" s="191">
        <v>0</v>
      </c>
      <c r="J25" s="118"/>
      <c r="K25" s="191">
        <v>17340</v>
      </c>
      <c r="L25" s="191">
        <v>15647</v>
      </c>
      <c r="M25" s="191">
        <v>6203</v>
      </c>
      <c r="N25" s="191">
        <v>0</v>
      </c>
      <c r="O25" s="191">
        <v>0</v>
      </c>
      <c r="P25" s="118"/>
      <c r="Q25" s="191">
        <v>21056</v>
      </c>
      <c r="R25" s="191">
        <v>-17485</v>
      </c>
      <c r="S25" s="191">
        <v>2412</v>
      </c>
      <c r="T25" s="191">
        <v>3219</v>
      </c>
      <c r="U25" s="191">
        <v>0</v>
      </c>
      <c r="V25" s="118"/>
      <c r="W25" s="191">
        <v>32188</v>
      </c>
      <c r="X25" s="191">
        <v>18956</v>
      </c>
      <c r="Y25" s="191">
        <v>0</v>
      </c>
      <c r="Z25" s="191">
        <v>0</v>
      </c>
      <c r="AA25" s="191">
        <v>0</v>
      </c>
      <c r="AB25" s="118"/>
      <c r="AC25" s="191">
        <v>4410</v>
      </c>
      <c r="AD25" s="191">
        <v>4411</v>
      </c>
      <c r="AE25" s="191">
        <v>0</v>
      </c>
      <c r="AF25" s="191">
        <v>0</v>
      </c>
      <c r="AG25" s="191">
        <v>0</v>
      </c>
      <c r="AH25" s="118"/>
      <c r="AI25" s="191">
        <v>-6819</v>
      </c>
      <c r="AJ25" s="191">
        <v>-2821</v>
      </c>
      <c r="AK25" s="191">
        <v>-2819</v>
      </c>
      <c r="AL25" s="191">
        <v>0</v>
      </c>
      <c r="AM25" s="191">
        <v>0</v>
      </c>
    </row>
    <row r="26" spans="1:39">
      <c r="A26" s="204">
        <v>12160</v>
      </c>
      <c r="B26" s="184" t="s">
        <v>17</v>
      </c>
      <c r="C26" s="188">
        <v>1.8466999999999999E-3</v>
      </c>
      <c r="E26" s="191">
        <v>3173084</v>
      </c>
      <c r="F26" s="191">
        <v>924736</v>
      </c>
      <c r="G26" s="191">
        <v>439422</v>
      </c>
      <c r="H26" s="191">
        <v>128377</v>
      </c>
      <c r="I26" s="191">
        <v>0</v>
      </c>
      <c r="J26" s="118"/>
      <c r="K26" s="191">
        <v>691632</v>
      </c>
      <c r="L26" s="191">
        <v>624077</v>
      </c>
      <c r="M26" s="191">
        <v>247393</v>
      </c>
      <c r="N26" s="191">
        <v>0</v>
      </c>
      <c r="O26" s="191">
        <v>0</v>
      </c>
      <c r="P26" s="118"/>
      <c r="Q26" s="191">
        <v>839815</v>
      </c>
      <c r="R26" s="191">
        <v>-697414</v>
      </c>
      <c r="S26" s="191">
        <v>96198</v>
      </c>
      <c r="T26" s="191">
        <v>128377</v>
      </c>
      <c r="U26" s="191">
        <v>0</v>
      </c>
      <c r="V26" s="118"/>
      <c r="W26" s="191">
        <v>1283854</v>
      </c>
      <c r="X26" s="191">
        <v>756085</v>
      </c>
      <c r="Y26" s="191">
        <v>0</v>
      </c>
      <c r="Z26" s="191">
        <v>0</v>
      </c>
      <c r="AA26" s="191">
        <v>0</v>
      </c>
      <c r="AB26" s="118"/>
      <c r="AC26" s="191">
        <v>357783</v>
      </c>
      <c r="AD26" s="191">
        <v>241988</v>
      </c>
      <c r="AE26" s="191">
        <v>95831</v>
      </c>
      <c r="AF26" s="191">
        <v>0</v>
      </c>
      <c r="AG26" s="191">
        <v>0</v>
      </c>
      <c r="AH26" s="118"/>
      <c r="AI26" s="191">
        <v>0</v>
      </c>
      <c r="AJ26" s="191">
        <v>0</v>
      </c>
      <c r="AK26" s="191">
        <v>0</v>
      </c>
      <c r="AL26" s="191">
        <v>0</v>
      </c>
      <c r="AM26" s="191">
        <v>0</v>
      </c>
    </row>
    <row r="27" spans="1:39">
      <c r="A27" s="204">
        <v>12220</v>
      </c>
      <c r="B27" s="184" t="s">
        <v>437</v>
      </c>
      <c r="C27" s="188">
        <v>4.8471500000000001E-2</v>
      </c>
      <c r="E27" s="191">
        <v>81443790</v>
      </c>
      <c r="F27" s="191">
        <v>23280560</v>
      </c>
      <c r="G27" s="191">
        <v>11378553</v>
      </c>
      <c r="H27" s="191">
        <v>3369593</v>
      </c>
      <c r="I27" s="191">
        <v>0</v>
      </c>
      <c r="J27" s="118"/>
      <c r="K27" s="191">
        <v>18153692</v>
      </c>
      <c r="L27" s="191">
        <v>16380556</v>
      </c>
      <c r="M27" s="191">
        <v>6493484</v>
      </c>
      <c r="N27" s="191">
        <v>0</v>
      </c>
      <c r="O27" s="191">
        <v>0</v>
      </c>
      <c r="P27" s="118"/>
      <c r="Q27" s="191">
        <v>22043142</v>
      </c>
      <c r="R27" s="191">
        <v>-18305456</v>
      </c>
      <c r="S27" s="191">
        <v>2524977</v>
      </c>
      <c r="T27" s="191">
        <v>3369593</v>
      </c>
      <c r="U27" s="191">
        <v>0</v>
      </c>
      <c r="V27" s="118"/>
      <c r="W27" s="191">
        <v>33698114</v>
      </c>
      <c r="X27" s="191">
        <v>19845444</v>
      </c>
      <c r="Y27" s="191">
        <v>0</v>
      </c>
      <c r="Z27" s="191">
        <v>0</v>
      </c>
      <c r="AA27" s="191">
        <v>0</v>
      </c>
      <c r="AB27" s="118"/>
      <c r="AC27" s="191">
        <v>7579758</v>
      </c>
      <c r="AD27" s="191">
        <v>5360016</v>
      </c>
      <c r="AE27" s="191">
        <v>2360092</v>
      </c>
      <c r="AF27" s="191">
        <v>0</v>
      </c>
      <c r="AG27" s="191">
        <v>0</v>
      </c>
      <c r="AH27" s="118"/>
      <c r="AI27" s="191">
        <v>-30916</v>
      </c>
      <c r="AJ27" s="191">
        <v>0</v>
      </c>
      <c r="AK27" s="191">
        <v>0</v>
      </c>
      <c r="AL27" s="191">
        <v>0</v>
      </c>
      <c r="AM27" s="191">
        <v>0</v>
      </c>
    </row>
    <row r="28" spans="1:39">
      <c r="A28" s="204">
        <v>12510</v>
      </c>
      <c r="B28" s="184" t="s">
        <v>19</v>
      </c>
      <c r="C28" s="188">
        <v>4.5060999999999999E-3</v>
      </c>
      <c r="E28" s="191">
        <v>6938884</v>
      </c>
      <c r="F28" s="191">
        <v>1434372</v>
      </c>
      <c r="G28" s="191">
        <v>1092956</v>
      </c>
      <c r="H28" s="191">
        <v>313251</v>
      </c>
      <c r="I28" s="191">
        <v>0</v>
      </c>
      <c r="J28" s="118"/>
      <c r="K28" s="191">
        <v>1687638</v>
      </c>
      <c r="L28" s="191">
        <v>1522800</v>
      </c>
      <c r="M28" s="191">
        <v>603660</v>
      </c>
      <c r="N28" s="191">
        <v>0</v>
      </c>
      <c r="O28" s="191">
        <v>0</v>
      </c>
      <c r="P28" s="118"/>
      <c r="Q28" s="191">
        <v>2049217</v>
      </c>
      <c r="R28" s="191">
        <v>-1701747</v>
      </c>
      <c r="S28" s="191">
        <v>234732</v>
      </c>
      <c r="T28" s="191">
        <v>313251</v>
      </c>
      <c r="U28" s="191">
        <v>0</v>
      </c>
      <c r="V28" s="118"/>
      <c r="W28" s="191">
        <v>3132708</v>
      </c>
      <c r="X28" s="191">
        <v>1844910</v>
      </c>
      <c r="Y28" s="191">
        <v>0</v>
      </c>
      <c r="Z28" s="191">
        <v>0</v>
      </c>
      <c r="AA28" s="191">
        <v>0</v>
      </c>
      <c r="AB28" s="118"/>
      <c r="AC28" s="191">
        <v>555476</v>
      </c>
      <c r="AD28" s="191">
        <v>254563</v>
      </c>
      <c r="AE28" s="191">
        <v>254564</v>
      </c>
      <c r="AF28" s="191">
        <v>0</v>
      </c>
      <c r="AG28" s="191">
        <v>0</v>
      </c>
      <c r="AH28" s="118"/>
      <c r="AI28" s="191">
        <v>-486155</v>
      </c>
      <c r="AJ28" s="191">
        <v>-486154</v>
      </c>
      <c r="AK28" s="191">
        <v>0</v>
      </c>
      <c r="AL28" s="191">
        <v>0</v>
      </c>
      <c r="AM28" s="191">
        <v>0</v>
      </c>
    </row>
    <row r="29" spans="1:39">
      <c r="A29" s="204">
        <v>12600</v>
      </c>
      <c r="B29" s="184" t="s">
        <v>20</v>
      </c>
      <c r="C29" s="188">
        <v>2.0154000000000001E-3</v>
      </c>
      <c r="E29" s="191">
        <v>4175506</v>
      </c>
      <c r="F29" s="191">
        <v>1770548</v>
      </c>
      <c r="G29" s="191">
        <v>529897</v>
      </c>
      <c r="H29" s="191">
        <v>140105</v>
      </c>
      <c r="I29" s="191">
        <v>0</v>
      </c>
      <c r="J29" s="118"/>
      <c r="K29" s="191">
        <v>754814</v>
      </c>
      <c r="L29" s="191">
        <v>681088</v>
      </c>
      <c r="M29" s="191">
        <v>269993</v>
      </c>
      <c r="N29" s="191">
        <v>0</v>
      </c>
      <c r="O29" s="191">
        <v>0</v>
      </c>
      <c r="P29" s="118"/>
      <c r="Q29" s="191">
        <v>916533</v>
      </c>
      <c r="R29" s="191">
        <v>-761124</v>
      </c>
      <c r="S29" s="191">
        <v>104986</v>
      </c>
      <c r="T29" s="191">
        <v>140105</v>
      </c>
      <c r="U29" s="191">
        <v>0</v>
      </c>
      <c r="V29" s="118"/>
      <c r="W29" s="191">
        <v>1401136</v>
      </c>
      <c r="X29" s="191">
        <v>825155</v>
      </c>
      <c r="Y29" s="191">
        <v>0</v>
      </c>
      <c r="Z29" s="191">
        <v>0</v>
      </c>
      <c r="AA29" s="191">
        <v>0</v>
      </c>
      <c r="AB29" s="118"/>
      <c r="AC29" s="191">
        <v>1103023</v>
      </c>
      <c r="AD29" s="191">
        <v>1025429</v>
      </c>
      <c r="AE29" s="191">
        <v>154918</v>
      </c>
      <c r="AF29" s="191">
        <v>0</v>
      </c>
      <c r="AG29" s="191">
        <v>0</v>
      </c>
      <c r="AH29" s="118"/>
      <c r="AI29" s="191">
        <v>0</v>
      </c>
      <c r="AJ29" s="191">
        <v>0</v>
      </c>
      <c r="AK29" s="191">
        <v>0</v>
      </c>
      <c r="AL29" s="191">
        <v>0</v>
      </c>
      <c r="AM29" s="191">
        <v>0</v>
      </c>
    </row>
    <row r="30" spans="1:39">
      <c r="A30" s="204">
        <v>12700</v>
      </c>
      <c r="B30" s="184" t="s">
        <v>21</v>
      </c>
      <c r="C30" s="188">
        <v>1.1585E-3</v>
      </c>
      <c r="E30" s="191">
        <v>2047164</v>
      </c>
      <c r="F30" s="191">
        <v>635465</v>
      </c>
      <c r="G30" s="191">
        <v>308877</v>
      </c>
      <c r="H30" s="191">
        <v>80535</v>
      </c>
      <c r="I30" s="191">
        <v>0</v>
      </c>
      <c r="J30" s="118"/>
      <c r="K30" s="191">
        <v>433885</v>
      </c>
      <c r="L30" s="191">
        <v>391506</v>
      </c>
      <c r="M30" s="191">
        <v>155198</v>
      </c>
      <c r="N30" s="191">
        <v>0</v>
      </c>
      <c r="O30" s="191">
        <v>0</v>
      </c>
      <c r="P30" s="118"/>
      <c r="Q30" s="191">
        <v>526845</v>
      </c>
      <c r="R30" s="191">
        <v>-437512</v>
      </c>
      <c r="S30" s="191">
        <v>60349</v>
      </c>
      <c r="T30" s="191">
        <v>80535</v>
      </c>
      <c r="U30" s="191">
        <v>0</v>
      </c>
      <c r="V30" s="118"/>
      <c r="W30" s="191">
        <v>805407</v>
      </c>
      <c r="X30" s="191">
        <v>474319</v>
      </c>
      <c r="Y30" s="191">
        <v>0</v>
      </c>
      <c r="Z30" s="191">
        <v>0</v>
      </c>
      <c r="AA30" s="191">
        <v>0</v>
      </c>
      <c r="AB30" s="118"/>
      <c r="AC30" s="191">
        <v>281027</v>
      </c>
      <c r="AD30" s="191">
        <v>207152</v>
      </c>
      <c r="AE30" s="191">
        <v>93330</v>
      </c>
      <c r="AF30" s="191">
        <v>0</v>
      </c>
      <c r="AG30" s="191">
        <v>0</v>
      </c>
      <c r="AH30" s="118"/>
      <c r="AI30" s="191">
        <v>0</v>
      </c>
      <c r="AJ30" s="191">
        <v>0</v>
      </c>
      <c r="AK30" s="191">
        <v>0</v>
      </c>
      <c r="AL30" s="191">
        <v>0</v>
      </c>
      <c r="AM30" s="191">
        <v>0</v>
      </c>
    </row>
    <row r="31" spans="1:39">
      <c r="A31" s="204">
        <v>13500</v>
      </c>
      <c r="B31" s="184" t="s">
        <v>22</v>
      </c>
      <c r="C31" s="188">
        <v>4.3036000000000003E-3</v>
      </c>
      <c r="E31" s="191">
        <v>7007466</v>
      </c>
      <c r="F31" s="191">
        <v>1679911</v>
      </c>
      <c r="G31" s="191">
        <v>613663</v>
      </c>
      <c r="H31" s="191">
        <v>299173</v>
      </c>
      <c r="I31" s="191">
        <v>0</v>
      </c>
      <c r="J31" s="118"/>
      <c r="K31" s="191">
        <v>1611797</v>
      </c>
      <c r="L31" s="191">
        <v>1454367</v>
      </c>
      <c r="M31" s="191">
        <v>576532</v>
      </c>
      <c r="N31" s="191">
        <v>0</v>
      </c>
      <c r="O31" s="191">
        <v>0</v>
      </c>
      <c r="P31" s="118"/>
      <c r="Q31" s="191">
        <v>1957127</v>
      </c>
      <c r="R31" s="191">
        <v>-1625272</v>
      </c>
      <c r="S31" s="191">
        <v>224183</v>
      </c>
      <c r="T31" s="191">
        <v>299173</v>
      </c>
      <c r="U31" s="191">
        <v>0</v>
      </c>
      <c r="V31" s="118"/>
      <c r="W31" s="191">
        <v>2991927</v>
      </c>
      <c r="X31" s="191">
        <v>1762001</v>
      </c>
      <c r="Y31" s="191">
        <v>0</v>
      </c>
      <c r="Z31" s="191">
        <v>0</v>
      </c>
      <c r="AA31" s="191">
        <v>0</v>
      </c>
      <c r="AB31" s="118"/>
      <c r="AC31" s="191">
        <v>633668</v>
      </c>
      <c r="AD31" s="191">
        <v>275868</v>
      </c>
      <c r="AE31" s="191">
        <v>0</v>
      </c>
      <c r="AF31" s="191">
        <v>0</v>
      </c>
      <c r="AG31" s="191">
        <v>0</v>
      </c>
      <c r="AH31" s="118"/>
      <c r="AI31" s="191">
        <v>-187053</v>
      </c>
      <c r="AJ31" s="191">
        <v>-187053</v>
      </c>
      <c r="AK31" s="191">
        <v>-187052</v>
      </c>
      <c r="AL31" s="191">
        <v>0</v>
      </c>
      <c r="AM31" s="191">
        <v>0</v>
      </c>
    </row>
    <row r="32" spans="1:39">
      <c r="A32" s="204">
        <v>13700</v>
      </c>
      <c r="B32" s="184" t="s">
        <v>23</v>
      </c>
      <c r="C32" s="188">
        <v>4.6589999999999999E-4</v>
      </c>
      <c r="E32" s="191">
        <v>764447</v>
      </c>
      <c r="F32" s="191">
        <v>239350</v>
      </c>
      <c r="G32" s="191">
        <v>107234</v>
      </c>
      <c r="H32" s="191">
        <v>32388</v>
      </c>
      <c r="I32" s="191">
        <v>0</v>
      </c>
      <c r="J32" s="118"/>
      <c r="K32" s="191">
        <v>174490</v>
      </c>
      <c r="L32" s="191">
        <v>157447</v>
      </c>
      <c r="M32" s="191">
        <v>62414</v>
      </c>
      <c r="N32" s="191">
        <v>0</v>
      </c>
      <c r="O32" s="191">
        <v>0</v>
      </c>
      <c r="P32" s="118"/>
      <c r="Q32" s="191">
        <v>211875</v>
      </c>
      <c r="R32" s="191">
        <v>-175949</v>
      </c>
      <c r="S32" s="191">
        <v>24270</v>
      </c>
      <c r="T32" s="191">
        <v>32388</v>
      </c>
      <c r="U32" s="191">
        <v>0</v>
      </c>
      <c r="V32" s="118"/>
      <c r="W32" s="191">
        <v>323901</v>
      </c>
      <c r="X32" s="191">
        <v>190751</v>
      </c>
      <c r="Y32" s="191">
        <v>0</v>
      </c>
      <c r="Z32" s="191">
        <v>0</v>
      </c>
      <c r="AA32" s="191">
        <v>0</v>
      </c>
      <c r="AB32" s="118"/>
      <c r="AC32" s="191">
        <v>68720</v>
      </c>
      <c r="AD32" s="191">
        <v>67101</v>
      </c>
      <c r="AE32" s="191">
        <v>20550</v>
      </c>
      <c r="AF32" s="191">
        <v>0</v>
      </c>
      <c r="AG32" s="191">
        <v>0</v>
      </c>
      <c r="AH32" s="118"/>
      <c r="AI32" s="191">
        <v>-14539</v>
      </c>
      <c r="AJ32" s="191">
        <v>0</v>
      </c>
      <c r="AK32" s="191">
        <v>0</v>
      </c>
      <c r="AL32" s="191">
        <v>0</v>
      </c>
      <c r="AM32" s="191">
        <v>0</v>
      </c>
    </row>
    <row r="33" spans="1:39">
      <c r="A33" s="204">
        <v>14200</v>
      </c>
      <c r="B33" s="184" t="s">
        <v>282</v>
      </c>
      <c r="C33" s="188">
        <v>0</v>
      </c>
      <c r="E33" s="191">
        <v>0</v>
      </c>
      <c r="F33" s="191">
        <v>0</v>
      </c>
      <c r="G33" s="191">
        <v>0</v>
      </c>
      <c r="H33" s="191">
        <v>0</v>
      </c>
      <c r="I33" s="191">
        <v>0</v>
      </c>
      <c r="J33" s="118"/>
      <c r="K33" s="191">
        <v>0</v>
      </c>
      <c r="L33" s="191">
        <v>0</v>
      </c>
      <c r="M33" s="191">
        <v>0</v>
      </c>
      <c r="N33" s="191">
        <v>0</v>
      </c>
      <c r="O33" s="191">
        <v>0</v>
      </c>
      <c r="P33" s="118"/>
      <c r="Q33" s="191">
        <v>0</v>
      </c>
      <c r="R33" s="191">
        <v>0</v>
      </c>
      <c r="S33" s="191">
        <v>0</v>
      </c>
      <c r="T33" s="191">
        <v>0</v>
      </c>
      <c r="U33" s="191">
        <v>0</v>
      </c>
      <c r="V33" s="118"/>
      <c r="W33" s="191">
        <v>0</v>
      </c>
      <c r="X33" s="191">
        <v>0</v>
      </c>
      <c r="Y33" s="191">
        <v>0</v>
      </c>
      <c r="Z33" s="191">
        <v>0</v>
      </c>
      <c r="AA33" s="191">
        <v>0</v>
      </c>
      <c r="AB33" s="118"/>
      <c r="AC33" s="191">
        <v>0</v>
      </c>
      <c r="AD33" s="191">
        <v>0</v>
      </c>
      <c r="AE33" s="191">
        <v>0</v>
      </c>
      <c r="AF33" s="191">
        <v>0</v>
      </c>
      <c r="AG33" s="191">
        <v>0</v>
      </c>
      <c r="AH33" s="118"/>
      <c r="AI33" s="191">
        <v>0</v>
      </c>
      <c r="AJ33" s="191">
        <v>0</v>
      </c>
      <c r="AK33" s="191">
        <v>0</v>
      </c>
      <c r="AL33" s="191">
        <v>0</v>
      </c>
      <c r="AM33" s="191">
        <v>0</v>
      </c>
    </row>
    <row r="34" spans="1:39">
      <c r="A34" s="204">
        <v>14300</v>
      </c>
      <c r="B34" s="184" t="s">
        <v>364</v>
      </c>
      <c r="C34" s="188">
        <v>1.4636E-3</v>
      </c>
      <c r="E34" s="191">
        <v>2277309</v>
      </c>
      <c r="F34" s="191">
        <v>307099</v>
      </c>
      <c r="G34" s="191">
        <v>177949</v>
      </c>
      <c r="H34" s="191">
        <v>101745</v>
      </c>
      <c r="I34" s="191">
        <v>0</v>
      </c>
      <c r="J34" s="118"/>
      <c r="K34" s="191">
        <v>548152</v>
      </c>
      <c r="L34" s="191">
        <v>494612</v>
      </c>
      <c r="M34" s="191">
        <v>196071</v>
      </c>
      <c r="N34" s="191">
        <v>0</v>
      </c>
      <c r="O34" s="191">
        <v>0</v>
      </c>
      <c r="P34" s="118"/>
      <c r="Q34" s="191">
        <v>665594</v>
      </c>
      <c r="R34" s="191">
        <v>-552734</v>
      </c>
      <c r="S34" s="191">
        <v>76242</v>
      </c>
      <c r="T34" s="191">
        <v>101745</v>
      </c>
      <c r="U34" s="191">
        <v>0</v>
      </c>
      <c r="V34" s="118"/>
      <c r="W34" s="191">
        <v>1017517</v>
      </c>
      <c r="X34" s="191">
        <v>599234</v>
      </c>
      <c r="Y34" s="191">
        <v>0</v>
      </c>
      <c r="Z34" s="191">
        <v>0</v>
      </c>
      <c r="AA34" s="191">
        <v>0</v>
      </c>
      <c r="AB34" s="118"/>
      <c r="AC34" s="191">
        <v>280060</v>
      </c>
      <c r="AD34" s="191">
        <v>0</v>
      </c>
      <c r="AE34" s="191">
        <v>0</v>
      </c>
      <c r="AF34" s="191">
        <v>0</v>
      </c>
      <c r="AG34" s="191">
        <v>0</v>
      </c>
      <c r="AH34" s="118"/>
      <c r="AI34" s="191">
        <v>-234014</v>
      </c>
      <c r="AJ34" s="191">
        <v>-234013</v>
      </c>
      <c r="AK34" s="191">
        <v>-94364</v>
      </c>
      <c r="AL34" s="191">
        <v>0</v>
      </c>
      <c r="AM34" s="191">
        <v>0</v>
      </c>
    </row>
    <row r="35" spans="1:39">
      <c r="A35" s="204">
        <v>14300.2</v>
      </c>
      <c r="B35" s="184" t="s">
        <v>365</v>
      </c>
      <c r="C35" s="188">
        <v>2.284E-4</v>
      </c>
      <c r="E35" s="191">
        <v>453807</v>
      </c>
      <c r="F35" s="191">
        <v>150596</v>
      </c>
      <c r="G35" s="191">
        <v>143719</v>
      </c>
      <c r="H35" s="191">
        <v>15878</v>
      </c>
      <c r="I35" s="191">
        <v>0</v>
      </c>
      <c r="J35" s="118"/>
      <c r="K35" s="191">
        <v>85541</v>
      </c>
      <c r="L35" s="191">
        <v>77186</v>
      </c>
      <c r="M35" s="191">
        <v>30598</v>
      </c>
      <c r="N35" s="191">
        <v>0</v>
      </c>
      <c r="O35" s="191">
        <v>0</v>
      </c>
      <c r="P35" s="118"/>
      <c r="Q35" s="191">
        <v>103868</v>
      </c>
      <c r="R35" s="191">
        <v>-86256</v>
      </c>
      <c r="S35" s="191">
        <v>11898</v>
      </c>
      <c r="T35" s="191">
        <v>15878</v>
      </c>
      <c r="U35" s="191">
        <v>0</v>
      </c>
      <c r="V35" s="118"/>
      <c r="W35" s="191">
        <v>158787</v>
      </c>
      <c r="X35" s="191">
        <v>93513</v>
      </c>
      <c r="Y35" s="191">
        <v>0</v>
      </c>
      <c r="Z35" s="191">
        <v>0</v>
      </c>
      <c r="AA35" s="191">
        <v>0</v>
      </c>
      <c r="AB35" s="118"/>
      <c r="AC35" s="191">
        <v>144597</v>
      </c>
      <c r="AD35" s="191">
        <v>101225</v>
      </c>
      <c r="AE35" s="191">
        <v>101223</v>
      </c>
      <c r="AF35" s="191">
        <v>0</v>
      </c>
      <c r="AG35" s="191">
        <v>0</v>
      </c>
      <c r="AH35" s="118"/>
      <c r="AI35" s="191">
        <v>-38986</v>
      </c>
      <c r="AJ35" s="191">
        <v>-35072</v>
      </c>
      <c r="AK35" s="191">
        <v>0</v>
      </c>
      <c r="AL35" s="191">
        <v>0</v>
      </c>
      <c r="AM35" s="191">
        <v>0</v>
      </c>
    </row>
    <row r="36" spans="1:39">
      <c r="A36" s="204">
        <v>18400</v>
      </c>
      <c r="B36" s="184" t="s">
        <v>25</v>
      </c>
      <c r="C36" s="188">
        <v>5.4897000000000001E-3</v>
      </c>
      <c r="E36" s="191">
        <v>8926614</v>
      </c>
      <c r="F36" s="191">
        <v>2366654</v>
      </c>
      <c r="G36" s="191">
        <v>1090151</v>
      </c>
      <c r="H36" s="191">
        <v>381627</v>
      </c>
      <c r="I36" s="191">
        <v>0</v>
      </c>
      <c r="J36" s="118"/>
      <c r="K36" s="191">
        <v>2056019</v>
      </c>
      <c r="L36" s="191">
        <v>1855200</v>
      </c>
      <c r="M36" s="191">
        <v>735428</v>
      </c>
      <c r="N36" s="191">
        <v>0</v>
      </c>
      <c r="O36" s="191">
        <v>0</v>
      </c>
      <c r="P36" s="118"/>
      <c r="Q36" s="191">
        <v>2496523</v>
      </c>
      <c r="R36" s="191">
        <v>-2073207</v>
      </c>
      <c r="S36" s="191">
        <v>285969</v>
      </c>
      <c r="T36" s="191">
        <v>381627</v>
      </c>
      <c r="U36" s="191">
        <v>0</v>
      </c>
      <c r="V36" s="118"/>
      <c r="W36" s="191">
        <v>3816522</v>
      </c>
      <c r="X36" s="191">
        <v>2247620</v>
      </c>
      <c r="Y36" s="191">
        <v>0</v>
      </c>
      <c r="Z36" s="191">
        <v>0</v>
      </c>
      <c r="AA36" s="191">
        <v>0</v>
      </c>
      <c r="AB36" s="118"/>
      <c r="AC36" s="191">
        <v>557550</v>
      </c>
      <c r="AD36" s="191">
        <v>337041</v>
      </c>
      <c r="AE36" s="191">
        <v>68754</v>
      </c>
      <c r="AF36" s="191">
        <v>0</v>
      </c>
      <c r="AG36" s="191">
        <v>0</v>
      </c>
      <c r="AH36" s="118"/>
      <c r="AI36" s="191">
        <v>0</v>
      </c>
      <c r="AJ36" s="191">
        <v>0</v>
      </c>
      <c r="AK36" s="191">
        <v>0</v>
      </c>
      <c r="AL36" s="191">
        <v>0</v>
      </c>
      <c r="AM36" s="191">
        <v>0</v>
      </c>
    </row>
    <row r="37" spans="1:39">
      <c r="A37" s="204">
        <v>18600</v>
      </c>
      <c r="B37" s="184" t="s">
        <v>26</v>
      </c>
      <c r="C37" s="188">
        <v>1.56E-5</v>
      </c>
      <c r="E37" s="191">
        <v>19968</v>
      </c>
      <c r="F37" s="191">
        <v>7127</v>
      </c>
      <c r="G37" s="191">
        <v>3048</v>
      </c>
      <c r="H37" s="191">
        <v>1084</v>
      </c>
      <c r="I37" s="191">
        <v>0</v>
      </c>
      <c r="J37" s="118"/>
      <c r="K37" s="191">
        <v>5843</v>
      </c>
      <c r="L37" s="191">
        <v>5272</v>
      </c>
      <c r="M37" s="191">
        <v>2090</v>
      </c>
      <c r="N37" s="191">
        <v>0</v>
      </c>
      <c r="O37" s="191">
        <v>0</v>
      </c>
      <c r="P37" s="118"/>
      <c r="Q37" s="191">
        <v>7094</v>
      </c>
      <c r="R37" s="191">
        <v>-5891</v>
      </c>
      <c r="S37" s="191">
        <v>813</v>
      </c>
      <c r="T37" s="191">
        <v>1084</v>
      </c>
      <c r="U37" s="191">
        <v>0</v>
      </c>
      <c r="V37" s="118"/>
      <c r="W37" s="191">
        <v>10845</v>
      </c>
      <c r="X37" s="191">
        <v>6387</v>
      </c>
      <c r="Y37" s="191">
        <v>0</v>
      </c>
      <c r="Z37" s="191">
        <v>0</v>
      </c>
      <c r="AA37" s="191">
        <v>0</v>
      </c>
      <c r="AB37" s="118"/>
      <c r="AC37" s="191">
        <v>3344</v>
      </c>
      <c r="AD37" s="191">
        <v>1359</v>
      </c>
      <c r="AE37" s="191">
        <v>145</v>
      </c>
      <c r="AF37" s="191">
        <v>0</v>
      </c>
      <c r="AG37" s="191">
        <v>0</v>
      </c>
      <c r="AH37" s="118"/>
      <c r="AI37" s="191">
        <v>-7158</v>
      </c>
      <c r="AJ37" s="191">
        <v>0</v>
      </c>
      <c r="AK37" s="191">
        <v>0</v>
      </c>
      <c r="AL37" s="191">
        <v>0</v>
      </c>
      <c r="AM37" s="191">
        <v>0</v>
      </c>
    </row>
    <row r="38" spans="1:39">
      <c r="A38" s="204">
        <v>18640</v>
      </c>
      <c r="B38" s="184" t="s">
        <v>27</v>
      </c>
      <c r="C38" s="188">
        <v>1.7E-6</v>
      </c>
      <c r="E38" s="191">
        <v>5461</v>
      </c>
      <c r="F38" s="191">
        <v>3372</v>
      </c>
      <c r="G38" s="191">
        <v>482</v>
      </c>
      <c r="H38" s="191">
        <v>118</v>
      </c>
      <c r="I38" s="191">
        <v>0</v>
      </c>
      <c r="J38" s="118"/>
      <c r="K38" s="191">
        <v>637</v>
      </c>
      <c r="L38" s="191">
        <v>575</v>
      </c>
      <c r="M38" s="191">
        <v>228</v>
      </c>
      <c r="N38" s="191">
        <v>0</v>
      </c>
      <c r="O38" s="191">
        <v>0</v>
      </c>
      <c r="P38" s="118"/>
      <c r="Q38" s="191">
        <v>773</v>
      </c>
      <c r="R38" s="191">
        <v>-642</v>
      </c>
      <c r="S38" s="191">
        <v>89</v>
      </c>
      <c r="T38" s="191">
        <v>118</v>
      </c>
      <c r="U38" s="191">
        <v>0</v>
      </c>
      <c r="V38" s="118"/>
      <c r="W38" s="191">
        <v>1182</v>
      </c>
      <c r="X38" s="191">
        <v>696</v>
      </c>
      <c r="Y38" s="191">
        <v>0</v>
      </c>
      <c r="Z38" s="191">
        <v>0</v>
      </c>
      <c r="AA38" s="191">
        <v>0</v>
      </c>
      <c r="AB38" s="118"/>
      <c r="AC38" s="191">
        <v>2869</v>
      </c>
      <c r="AD38" s="191">
        <v>2743</v>
      </c>
      <c r="AE38" s="191">
        <v>165</v>
      </c>
      <c r="AF38" s="191">
        <v>0</v>
      </c>
      <c r="AG38" s="191">
        <v>0</v>
      </c>
      <c r="AH38" s="118"/>
      <c r="AI38" s="191">
        <v>0</v>
      </c>
      <c r="AJ38" s="191">
        <v>0</v>
      </c>
      <c r="AK38" s="191">
        <v>0</v>
      </c>
      <c r="AL38" s="191">
        <v>0</v>
      </c>
      <c r="AM38" s="191">
        <v>0</v>
      </c>
    </row>
    <row r="39" spans="1:39">
      <c r="A39" s="204">
        <v>18670</v>
      </c>
      <c r="B39" s="184" t="s">
        <v>283</v>
      </c>
      <c r="C39" s="188">
        <v>0</v>
      </c>
      <c r="E39" s="191">
        <v>0</v>
      </c>
      <c r="F39" s="191">
        <v>0</v>
      </c>
      <c r="G39" s="191">
        <v>0</v>
      </c>
      <c r="H39" s="191">
        <v>0</v>
      </c>
      <c r="I39" s="191">
        <v>0</v>
      </c>
      <c r="J39" s="118"/>
      <c r="K39" s="191">
        <v>0</v>
      </c>
      <c r="L39" s="191">
        <v>0</v>
      </c>
      <c r="M39" s="191">
        <v>0</v>
      </c>
      <c r="N39" s="191">
        <v>0</v>
      </c>
      <c r="O39" s="191">
        <v>0</v>
      </c>
      <c r="P39" s="118"/>
      <c r="Q39" s="191">
        <v>0</v>
      </c>
      <c r="R39" s="191">
        <v>0</v>
      </c>
      <c r="S39" s="191">
        <v>0</v>
      </c>
      <c r="T39" s="191">
        <v>0</v>
      </c>
      <c r="U39" s="191">
        <v>0</v>
      </c>
      <c r="V39" s="118"/>
      <c r="W39" s="191">
        <v>0</v>
      </c>
      <c r="X39" s="191">
        <v>0</v>
      </c>
      <c r="Y39" s="191">
        <v>0</v>
      </c>
      <c r="Z39" s="191">
        <v>0</v>
      </c>
      <c r="AA39" s="191">
        <v>0</v>
      </c>
      <c r="AB39" s="118"/>
      <c r="AC39" s="191">
        <v>0</v>
      </c>
      <c r="AD39" s="191">
        <v>0</v>
      </c>
      <c r="AE39" s="191">
        <v>0</v>
      </c>
      <c r="AF39" s="191">
        <v>0</v>
      </c>
      <c r="AG39" s="191">
        <v>0</v>
      </c>
      <c r="AH39" s="118"/>
      <c r="AI39" s="191">
        <v>0</v>
      </c>
      <c r="AJ39" s="191">
        <v>0</v>
      </c>
      <c r="AK39" s="191">
        <v>0</v>
      </c>
      <c r="AL39" s="191">
        <v>0</v>
      </c>
      <c r="AM39" s="191">
        <v>0</v>
      </c>
    </row>
    <row r="40" spans="1:39">
      <c r="A40" s="204">
        <v>18690</v>
      </c>
      <c r="B40" s="184" t="s">
        <v>28</v>
      </c>
      <c r="C40" s="188">
        <v>0</v>
      </c>
      <c r="E40" s="191">
        <v>-5455</v>
      </c>
      <c r="F40" s="191">
        <v>0</v>
      </c>
      <c r="G40" s="191">
        <v>0</v>
      </c>
      <c r="H40" s="191">
        <v>0</v>
      </c>
      <c r="I40" s="191">
        <v>0</v>
      </c>
      <c r="J40" s="118"/>
      <c r="K40" s="191">
        <v>0</v>
      </c>
      <c r="L40" s="191">
        <v>0</v>
      </c>
      <c r="M40" s="191">
        <v>0</v>
      </c>
      <c r="N40" s="191">
        <v>0</v>
      </c>
      <c r="O40" s="191">
        <v>0</v>
      </c>
      <c r="P40" s="118"/>
      <c r="Q40" s="191">
        <v>0</v>
      </c>
      <c r="R40" s="191">
        <v>0</v>
      </c>
      <c r="S40" s="191">
        <v>0</v>
      </c>
      <c r="T40" s="191">
        <v>0</v>
      </c>
      <c r="U40" s="191">
        <v>0</v>
      </c>
      <c r="V40" s="118"/>
      <c r="W40" s="191">
        <v>0</v>
      </c>
      <c r="X40" s="191">
        <v>0</v>
      </c>
      <c r="Y40" s="191">
        <v>0</v>
      </c>
      <c r="Z40" s="191">
        <v>0</v>
      </c>
      <c r="AA40" s="191">
        <v>0</v>
      </c>
      <c r="AB40" s="118"/>
      <c r="AC40" s="191">
        <v>0</v>
      </c>
      <c r="AD40" s="191">
        <v>0</v>
      </c>
      <c r="AE40" s="191">
        <v>0</v>
      </c>
      <c r="AF40" s="191">
        <v>0</v>
      </c>
      <c r="AG40" s="191">
        <v>0</v>
      </c>
      <c r="AH40" s="118"/>
      <c r="AI40" s="191">
        <v>-5455</v>
      </c>
      <c r="AJ40" s="191">
        <v>0</v>
      </c>
      <c r="AK40" s="191">
        <v>0</v>
      </c>
      <c r="AL40" s="191">
        <v>0</v>
      </c>
      <c r="AM40" s="191">
        <v>0</v>
      </c>
    </row>
    <row r="41" spans="1:39">
      <c r="A41" s="204">
        <v>18740</v>
      </c>
      <c r="B41" s="184" t="s">
        <v>29</v>
      </c>
      <c r="C41" s="188">
        <v>8.1999999999999994E-6</v>
      </c>
      <c r="E41" s="191">
        <v>14647</v>
      </c>
      <c r="F41" s="191">
        <v>3598</v>
      </c>
      <c r="G41" s="191">
        <v>1706</v>
      </c>
      <c r="H41" s="191">
        <v>570</v>
      </c>
      <c r="I41" s="191">
        <v>0</v>
      </c>
      <c r="J41" s="118"/>
      <c r="K41" s="191">
        <v>3071</v>
      </c>
      <c r="L41" s="191">
        <v>2771</v>
      </c>
      <c r="M41" s="191">
        <v>1099</v>
      </c>
      <c r="N41" s="191">
        <v>0</v>
      </c>
      <c r="O41" s="191">
        <v>0</v>
      </c>
      <c r="P41" s="118"/>
      <c r="Q41" s="191">
        <v>3729</v>
      </c>
      <c r="R41" s="191">
        <v>-3097</v>
      </c>
      <c r="S41" s="191">
        <v>427</v>
      </c>
      <c r="T41" s="191">
        <v>570</v>
      </c>
      <c r="U41" s="191">
        <v>0</v>
      </c>
      <c r="V41" s="118"/>
      <c r="W41" s="191">
        <v>5701</v>
      </c>
      <c r="X41" s="191">
        <v>3357</v>
      </c>
      <c r="Y41" s="191">
        <v>0</v>
      </c>
      <c r="Z41" s="191">
        <v>0</v>
      </c>
      <c r="AA41" s="191">
        <v>0</v>
      </c>
      <c r="AB41" s="118"/>
      <c r="AC41" s="191">
        <v>2146</v>
      </c>
      <c r="AD41" s="191">
        <v>567</v>
      </c>
      <c r="AE41" s="191">
        <v>180</v>
      </c>
      <c r="AF41" s="191">
        <v>0</v>
      </c>
      <c r="AG41" s="191">
        <v>0</v>
      </c>
      <c r="AH41" s="118"/>
      <c r="AI41" s="191">
        <v>0</v>
      </c>
      <c r="AJ41" s="191">
        <v>0</v>
      </c>
      <c r="AK41" s="191">
        <v>0</v>
      </c>
      <c r="AL41" s="191">
        <v>0</v>
      </c>
      <c r="AM41" s="191">
        <v>0</v>
      </c>
    </row>
    <row r="42" spans="1:39">
      <c r="A42" s="204">
        <v>18780</v>
      </c>
      <c r="B42" s="184" t="s">
        <v>438</v>
      </c>
      <c r="C42" s="188">
        <v>2.1800000000000001E-5</v>
      </c>
      <c r="E42" s="191">
        <v>43607</v>
      </c>
      <c r="F42" s="191">
        <v>18365</v>
      </c>
      <c r="G42" s="191">
        <v>4927</v>
      </c>
      <c r="H42" s="191">
        <v>1515</v>
      </c>
      <c r="I42" s="191">
        <v>0</v>
      </c>
      <c r="J42" s="118"/>
      <c r="K42" s="191">
        <v>8165</v>
      </c>
      <c r="L42" s="191">
        <v>7367</v>
      </c>
      <c r="M42" s="191">
        <v>2920</v>
      </c>
      <c r="N42" s="191">
        <v>0</v>
      </c>
      <c r="O42" s="191">
        <v>0</v>
      </c>
      <c r="P42" s="118"/>
      <c r="Q42" s="191">
        <v>9914</v>
      </c>
      <c r="R42" s="191">
        <v>-8233</v>
      </c>
      <c r="S42" s="191">
        <v>1136</v>
      </c>
      <c r="T42" s="191">
        <v>1515</v>
      </c>
      <c r="U42" s="191">
        <v>0</v>
      </c>
      <c r="V42" s="118"/>
      <c r="W42" s="191">
        <v>15156</v>
      </c>
      <c r="X42" s="191">
        <v>8925</v>
      </c>
      <c r="Y42" s="191">
        <v>0</v>
      </c>
      <c r="Z42" s="191">
        <v>0</v>
      </c>
      <c r="AA42" s="191">
        <v>0</v>
      </c>
      <c r="AB42" s="118"/>
      <c r="AC42" s="191">
        <v>11790</v>
      </c>
      <c r="AD42" s="191">
        <v>10306</v>
      </c>
      <c r="AE42" s="191">
        <v>871</v>
      </c>
      <c r="AF42" s="191">
        <v>0</v>
      </c>
      <c r="AG42" s="191">
        <v>0</v>
      </c>
      <c r="AH42" s="118"/>
      <c r="AI42" s="191">
        <v>-1418</v>
      </c>
      <c r="AJ42" s="191">
        <v>0</v>
      </c>
      <c r="AK42" s="191">
        <v>0</v>
      </c>
      <c r="AL42" s="191">
        <v>0</v>
      </c>
      <c r="AM42" s="191">
        <v>0</v>
      </c>
    </row>
    <row r="43" spans="1:39">
      <c r="A43" s="204">
        <v>19005</v>
      </c>
      <c r="B43" s="184" t="s">
        <v>31</v>
      </c>
      <c r="C43" s="188">
        <v>7.963E-4</v>
      </c>
      <c r="E43" s="191">
        <v>1474557</v>
      </c>
      <c r="F43" s="191">
        <v>482630</v>
      </c>
      <c r="G43" s="191">
        <v>232889</v>
      </c>
      <c r="H43" s="191">
        <v>55356</v>
      </c>
      <c r="I43" s="191">
        <v>0</v>
      </c>
      <c r="J43" s="118"/>
      <c r="K43" s="191">
        <v>298233</v>
      </c>
      <c r="L43" s="191">
        <v>269103</v>
      </c>
      <c r="M43" s="191">
        <v>106676</v>
      </c>
      <c r="N43" s="191">
        <v>0</v>
      </c>
      <c r="O43" s="191">
        <v>0</v>
      </c>
      <c r="P43" s="118"/>
      <c r="Q43" s="191">
        <v>362129</v>
      </c>
      <c r="R43" s="191">
        <v>-300726</v>
      </c>
      <c r="S43" s="191">
        <v>41481</v>
      </c>
      <c r="T43" s="191">
        <v>55356</v>
      </c>
      <c r="U43" s="191">
        <v>0</v>
      </c>
      <c r="V43" s="118"/>
      <c r="W43" s="191">
        <v>553600</v>
      </c>
      <c r="X43" s="191">
        <v>326025</v>
      </c>
      <c r="Y43" s="191">
        <v>0</v>
      </c>
      <c r="Z43" s="191">
        <v>0</v>
      </c>
      <c r="AA43" s="191">
        <v>0</v>
      </c>
      <c r="AB43" s="118"/>
      <c r="AC43" s="191">
        <v>260595</v>
      </c>
      <c r="AD43" s="191">
        <v>188228</v>
      </c>
      <c r="AE43" s="191">
        <v>84732</v>
      </c>
      <c r="AF43" s="191">
        <v>0</v>
      </c>
      <c r="AG43" s="191">
        <v>0</v>
      </c>
      <c r="AH43" s="118"/>
      <c r="AI43" s="191">
        <v>0</v>
      </c>
      <c r="AJ43" s="191">
        <v>0</v>
      </c>
      <c r="AK43" s="191">
        <v>0</v>
      </c>
      <c r="AL43" s="191">
        <v>0</v>
      </c>
      <c r="AM43" s="191">
        <v>0</v>
      </c>
    </row>
    <row r="44" spans="1:39">
      <c r="A44" s="204">
        <v>19100</v>
      </c>
      <c r="B44" s="184" t="s">
        <v>32</v>
      </c>
      <c r="C44" s="188">
        <v>7.0452000000000001E-2</v>
      </c>
      <c r="E44" s="191">
        <v>111871434</v>
      </c>
      <c r="F44" s="191">
        <v>28917838</v>
      </c>
      <c r="G44" s="191">
        <v>14447252</v>
      </c>
      <c r="H44" s="191">
        <v>4897612</v>
      </c>
      <c r="I44" s="191">
        <v>0</v>
      </c>
      <c r="J44" s="118"/>
      <c r="K44" s="191">
        <v>26385894</v>
      </c>
      <c r="L44" s="191">
        <v>23808690</v>
      </c>
      <c r="M44" s="191">
        <v>9438102</v>
      </c>
      <c r="N44" s="191">
        <v>0</v>
      </c>
      <c r="O44" s="191">
        <v>0</v>
      </c>
      <c r="P44" s="118"/>
      <c r="Q44" s="191">
        <v>32039104</v>
      </c>
      <c r="R44" s="191">
        <v>-26606480</v>
      </c>
      <c r="S44" s="191">
        <v>3669986</v>
      </c>
      <c r="T44" s="191">
        <v>4897612</v>
      </c>
      <c r="U44" s="191">
        <v>0</v>
      </c>
      <c r="V44" s="118"/>
      <c r="W44" s="191">
        <v>48979287</v>
      </c>
      <c r="X44" s="191">
        <v>28844810</v>
      </c>
      <c r="Y44" s="191">
        <v>0</v>
      </c>
      <c r="Z44" s="191">
        <v>0</v>
      </c>
      <c r="AA44" s="191">
        <v>0</v>
      </c>
      <c r="AB44" s="118"/>
      <c r="AC44" s="191">
        <v>4722441</v>
      </c>
      <c r="AD44" s="191">
        <v>2870818</v>
      </c>
      <c r="AE44" s="191">
        <v>1339164</v>
      </c>
      <c r="AF44" s="191">
        <v>0</v>
      </c>
      <c r="AG44" s="191">
        <v>0</v>
      </c>
      <c r="AH44" s="118"/>
      <c r="AI44" s="191">
        <v>-255292</v>
      </c>
      <c r="AJ44" s="191">
        <v>0</v>
      </c>
      <c r="AK44" s="191">
        <v>0</v>
      </c>
      <c r="AL44" s="191">
        <v>0</v>
      </c>
      <c r="AM44" s="191">
        <v>0</v>
      </c>
    </row>
    <row r="45" spans="1:39">
      <c r="A45" s="204">
        <v>20100</v>
      </c>
      <c r="B45" s="184" t="s">
        <v>33</v>
      </c>
      <c r="C45" s="188">
        <v>6.7358000000000001E-3</v>
      </c>
      <c r="E45" s="191">
        <v>11465180</v>
      </c>
      <c r="F45" s="191">
        <v>3302010</v>
      </c>
      <c r="G45" s="191">
        <v>1922110</v>
      </c>
      <c r="H45" s="191">
        <v>468253</v>
      </c>
      <c r="I45" s="191">
        <v>0</v>
      </c>
      <c r="J45" s="118"/>
      <c r="K45" s="191">
        <v>2522712</v>
      </c>
      <c r="L45" s="191">
        <v>2276310</v>
      </c>
      <c r="M45" s="191">
        <v>902361</v>
      </c>
      <c r="N45" s="191">
        <v>0</v>
      </c>
      <c r="O45" s="191">
        <v>0</v>
      </c>
      <c r="P45" s="118"/>
      <c r="Q45" s="191">
        <v>3063206</v>
      </c>
      <c r="R45" s="191">
        <v>-2543802</v>
      </c>
      <c r="S45" s="191">
        <v>350881</v>
      </c>
      <c r="T45" s="191">
        <v>468253</v>
      </c>
      <c r="U45" s="191">
        <v>0</v>
      </c>
      <c r="V45" s="118"/>
      <c r="W45" s="191">
        <v>4682829</v>
      </c>
      <c r="X45" s="191">
        <v>2757805</v>
      </c>
      <c r="Y45" s="191">
        <v>0</v>
      </c>
      <c r="Z45" s="191">
        <v>0</v>
      </c>
      <c r="AA45" s="191">
        <v>0</v>
      </c>
      <c r="AB45" s="118"/>
      <c r="AC45" s="191">
        <v>1196433</v>
      </c>
      <c r="AD45" s="191">
        <v>811697</v>
      </c>
      <c r="AE45" s="191">
        <v>668868</v>
      </c>
      <c r="AF45" s="191">
        <v>0</v>
      </c>
      <c r="AG45" s="191">
        <v>0</v>
      </c>
      <c r="AH45" s="118"/>
      <c r="AI45" s="191">
        <v>0</v>
      </c>
      <c r="AJ45" s="191">
        <v>0</v>
      </c>
      <c r="AK45" s="191">
        <v>0</v>
      </c>
      <c r="AL45" s="191">
        <v>0</v>
      </c>
      <c r="AM45" s="191">
        <v>0</v>
      </c>
    </row>
    <row r="46" spans="1:39">
      <c r="A46" s="204">
        <v>20200</v>
      </c>
      <c r="B46" s="184" t="s">
        <v>34</v>
      </c>
      <c r="C46" s="188">
        <v>8.8360000000000001E-4</v>
      </c>
      <c r="E46" s="191">
        <v>1581181</v>
      </c>
      <c r="F46" s="191">
        <v>494510</v>
      </c>
      <c r="G46" s="191">
        <v>239020</v>
      </c>
      <c r="H46" s="191">
        <v>61425</v>
      </c>
      <c r="I46" s="191">
        <v>0</v>
      </c>
      <c r="J46" s="118"/>
      <c r="K46" s="191">
        <v>330929</v>
      </c>
      <c r="L46" s="191">
        <v>298606</v>
      </c>
      <c r="M46" s="191">
        <v>118371</v>
      </c>
      <c r="N46" s="191">
        <v>0</v>
      </c>
      <c r="O46" s="191">
        <v>0</v>
      </c>
      <c r="P46" s="118"/>
      <c r="Q46" s="191">
        <v>401830</v>
      </c>
      <c r="R46" s="191">
        <v>-333695</v>
      </c>
      <c r="S46" s="191">
        <v>46028</v>
      </c>
      <c r="T46" s="191">
        <v>61425</v>
      </c>
      <c r="U46" s="191">
        <v>0</v>
      </c>
      <c r="V46" s="118"/>
      <c r="W46" s="191">
        <v>614292</v>
      </c>
      <c r="X46" s="191">
        <v>361768</v>
      </c>
      <c r="Y46" s="191">
        <v>0</v>
      </c>
      <c r="Z46" s="191">
        <v>0</v>
      </c>
      <c r="AA46" s="191">
        <v>0</v>
      </c>
      <c r="AB46" s="118"/>
      <c r="AC46" s="191">
        <v>234130</v>
      </c>
      <c r="AD46" s="191">
        <v>167831</v>
      </c>
      <c r="AE46" s="191">
        <v>74621</v>
      </c>
      <c r="AF46" s="191">
        <v>0</v>
      </c>
      <c r="AG46" s="191">
        <v>0</v>
      </c>
      <c r="AH46" s="118"/>
      <c r="AI46" s="191">
        <v>0</v>
      </c>
      <c r="AJ46" s="191">
        <v>0</v>
      </c>
      <c r="AK46" s="191">
        <v>0</v>
      </c>
      <c r="AL46" s="191">
        <v>0</v>
      </c>
      <c r="AM46" s="191">
        <v>0</v>
      </c>
    </row>
    <row r="47" spans="1:39">
      <c r="A47" s="204">
        <v>20300</v>
      </c>
      <c r="B47" s="184" t="s">
        <v>35</v>
      </c>
      <c r="C47" s="188">
        <v>1.4003E-2</v>
      </c>
      <c r="E47" s="191">
        <v>22186810</v>
      </c>
      <c r="F47" s="191">
        <v>5395831</v>
      </c>
      <c r="G47" s="191">
        <v>2416149</v>
      </c>
      <c r="H47" s="191">
        <v>973447</v>
      </c>
      <c r="I47" s="191">
        <v>0</v>
      </c>
      <c r="J47" s="118"/>
      <c r="K47" s="191">
        <v>5244446</v>
      </c>
      <c r="L47" s="191">
        <v>4732202</v>
      </c>
      <c r="M47" s="191">
        <v>1875912</v>
      </c>
      <c r="N47" s="191">
        <v>0</v>
      </c>
      <c r="O47" s="191">
        <v>0</v>
      </c>
      <c r="P47" s="118"/>
      <c r="Q47" s="191">
        <v>6368074</v>
      </c>
      <c r="R47" s="191">
        <v>-5288289</v>
      </c>
      <c r="S47" s="191">
        <v>729444</v>
      </c>
      <c r="T47" s="191">
        <v>973447</v>
      </c>
      <c r="U47" s="191">
        <v>0</v>
      </c>
      <c r="V47" s="118"/>
      <c r="W47" s="191">
        <v>9735096</v>
      </c>
      <c r="X47" s="191">
        <v>5733178</v>
      </c>
      <c r="Y47" s="191">
        <v>0</v>
      </c>
      <c r="Z47" s="191">
        <v>0</v>
      </c>
      <c r="AA47" s="191">
        <v>0</v>
      </c>
      <c r="AB47" s="118"/>
      <c r="AC47" s="191">
        <v>1028402</v>
      </c>
      <c r="AD47" s="191">
        <v>407948</v>
      </c>
      <c r="AE47" s="191">
        <v>0</v>
      </c>
      <c r="AF47" s="191">
        <v>0</v>
      </c>
      <c r="AG47" s="191">
        <v>0</v>
      </c>
      <c r="AH47" s="118"/>
      <c r="AI47" s="191">
        <v>-189208</v>
      </c>
      <c r="AJ47" s="191">
        <v>-189208</v>
      </c>
      <c r="AK47" s="191">
        <v>-189207</v>
      </c>
      <c r="AL47" s="191">
        <v>0</v>
      </c>
      <c r="AM47" s="191">
        <v>0</v>
      </c>
    </row>
    <row r="48" spans="1:39">
      <c r="A48" s="204">
        <v>20400</v>
      </c>
      <c r="B48" s="184" t="s">
        <v>36</v>
      </c>
      <c r="C48" s="188">
        <v>1.0219000000000001E-3</v>
      </c>
      <c r="E48" s="191">
        <v>1626355</v>
      </c>
      <c r="F48" s="191">
        <v>524297</v>
      </c>
      <c r="G48" s="191">
        <v>278110</v>
      </c>
      <c r="H48" s="191">
        <v>71039</v>
      </c>
      <c r="I48" s="191">
        <v>0</v>
      </c>
      <c r="J48" s="118"/>
      <c r="K48" s="191">
        <v>382725</v>
      </c>
      <c r="L48" s="191">
        <v>345343</v>
      </c>
      <c r="M48" s="191">
        <v>136899</v>
      </c>
      <c r="N48" s="191">
        <v>0</v>
      </c>
      <c r="O48" s="191">
        <v>0</v>
      </c>
      <c r="P48" s="118"/>
      <c r="Q48" s="191">
        <v>464724</v>
      </c>
      <c r="R48" s="191">
        <v>-385925</v>
      </c>
      <c r="S48" s="191">
        <v>53233</v>
      </c>
      <c r="T48" s="191">
        <v>71039</v>
      </c>
      <c r="U48" s="191">
        <v>0</v>
      </c>
      <c r="V48" s="118"/>
      <c r="W48" s="191">
        <v>710440</v>
      </c>
      <c r="X48" s="191">
        <v>418391</v>
      </c>
      <c r="Y48" s="191">
        <v>0</v>
      </c>
      <c r="Z48" s="191">
        <v>0</v>
      </c>
      <c r="AA48" s="191">
        <v>0</v>
      </c>
      <c r="AB48" s="118"/>
      <c r="AC48" s="191">
        <v>146488</v>
      </c>
      <c r="AD48" s="191">
        <v>146488</v>
      </c>
      <c r="AE48" s="191">
        <v>87978</v>
      </c>
      <c r="AF48" s="191">
        <v>0</v>
      </c>
      <c r="AG48" s="191">
        <v>0</v>
      </c>
      <c r="AH48" s="118"/>
      <c r="AI48" s="191">
        <v>-78022</v>
      </c>
      <c r="AJ48" s="191">
        <v>0</v>
      </c>
      <c r="AK48" s="191">
        <v>0</v>
      </c>
      <c r="AL48" s="191">
        <v>0</v>
      </c>
      <c r="AM48" s="191">
        <v>0</v>
      </c>
    </row>
    <row r="49" spans="1:39">
      <c r="A49" s="204">
        <v>20600</v>
      </c>
      <c r="B49" s="184" t="s">
        <v>37</v>
      </c>
      <c r="C49" s="188">
        <v>2.1137E-3</v>
      </c>
      <c r="E49" s="191">
        <v>3619323</v>
      </c>
      <c r="F49" s="191">
        <v>945045</v>
      </c>
      <c r="G49" s="191">
        <v>360740</v>
      </c>
      <c r="H49" s="191">
        <v>146938</v>
      </c>
      <c r="I49" s="191">
        <v>0</v>
      </c>
      <c r="J49" s="118"/>
      <c r="K49" s="191">
        <v>791629</v>
      </c>
      <c r="L49" s="191">
        <v>714308</v>
      </c>
      <c r="M49" s="191">
        <v>283162</v>
      </c>
      <c r="N49" s="191">
        <v>0</v>
      </c>
      <c r="O49" s="191">
        <v>0</v>
      </c>
      <c r="P49" s="118"/>
      <c r="Q49" s="191">
        <v>961237</v>
      </c>
      <c r="R49" s="191">
        <v>-798247</v>
      </c>
      <c r="S49" s="191">
        <v>110107</v>
      </c>
      <c r="T49" s="191">
        <v>146938</v>
      </c>
      <c r="U49" s="191">
        <v>0</v>
      </c>
      <c r="V49" s="118"/>
      <c r="W49" s="191">
        <v>1469476</v>
      </c>
      <c r="X49" s="191">
        <v>865402</v>
      </c>
      <c r="Y49" s="191">
        <v>0</v>
      </c>
      <c r="Z49" s="191">
        <v>0</v>
      </c>
      <c r="AA49" s="191">
        <v>0</v>
      </c>
      <c r="AB49" s="118"/>
      <c r="AC49" s="191">
        <v>440844</v>
      </c>
      <c r="AD49" s="191">
        <v>196111</v>
      </c>
      <c r="AE49" s="191">
        <v>0</v>
      </c>
      <c r="AF49" s="191">
        <v>0</v>
      </c>
      <c r="AG49" s="191">
        <v>0</v>
      </c>
      <c r="AH49" s="118"/>
      <c r="AI49" s="191">
        <v>-43863</v>
      </c>
      <c r="AJ49" s="191">
        <v>-32529</v>
      </c>
      <c r="AK49" s="191">
        <v>-32529</v>
      </c>
      <c r="AL49" s="191">
        <v>0</v>
      </c>
      <c r="AM49" s="191">
        <v>0</v>
      </c>
    </row>
    <row r="50" spans="1:39">
      <c r="A50" s="204">
        <v>20700</v>
      </c>
      <c r="B50" s="184" t="s">
        <v>38</v>
      </c>
      <c r="C50" s="188">
        <v>4.2331000000000001E-3</v>
      </c>
      <c r="E50" s="191">
        <v>7412488</v>
      </c>
      <c r="F50" s="191">
        <v>2205328</v>
      </c>
      <c r="G50" s="191">
        <v>977345</v>
      </c>
      <c r="H50" s="191">
        <v>294272</v>
      </c>
      <c r="I50" s="191">
        <v>0</v>
      </c>
      <c r="J50" s="118"/>
      <c r="K50" s="191">
        <v>1585393</v>
      </c>
      <c r="L50" s="191">
        <v>1430542</v>
      </c>
      <c r="M50" s="191">
        <v>567087</v>
      </c>
      <c r="N50" s="191">
        <v>0</v>
      </c>
      <c r="O50" s="191">
        <v>0</v>
      </c>
      <c r="P50" s="118"/>
      <c r="Q50" s="191">
        <v>1925066</v>
      </c>
      <c r="R50" s="191">
        <v>-1598647</v>
      </c>
      <c r="S50" s="191">
        <v>220511</v>
      </c>
      <c r="T50" s="191">
        <v>294272</v>
      </c>
      <c r="U50" s="191">
        <v>0</v>
      </c>
      <c r="V50" s="118"/>
      <c r="W50" s="191">
        <v>2942915</v>
      </c>
      <c r="X50" s="191">
        <v>1733137</v>
      </c>
      <c r="Y50" s="191">
        <v>0</v>
      </c>
      <c r="Z50" s="191">
        <v>0</v>
      </c>
      <c r="AA50" s="191">
        <v>0</v>
      </c>
      <c r="AB50" s="118"/>
      <c r="AC50" s="191">
        <v>959114</v>
      </c>
      <c r="AD50" s="191">
        <v>640296</v>
      </c>
      <c r="AE50" s="191">
        <v>189747</v>
      </c>
      <c r="AF50" s="191">
        <v>0</v>
      </c>
      <c r="AG50" s="191">
        <v>0</v>
      </c>
      <c r="AH50" s="118"/>
      <c r="AI50" s="191">
        <v>0</v>
      </c>
      <c r="AJ50" s="191">
        <v>0</v>
      </c>
      <c r="AK50" s="191">
        <v>0</v>
      </c>
      <c r="AL50" s="191">
        <v>0</v>
      </c>
      <c r="AM50" s="191">
        <v>0</v>
      </c>
    </row>
    <row r="51" spans="1:39">
      <c r="A51" s="204">
        <v>20800</v>
      </c>
      <c r="B51" s="184" t="s">
        <v>39</v>
      </c>
      <c r="C51" s="188">
        <v>3.4640000000000001E-3</v>
      </c>
      <c r="E51" s="191">
        <v>5496850</v>
      </c>
      <c r="F51" s="191">
        <v>1440202</v>
      </c>
      <c r="G51" s="191">
        <v>754312</v>
      </c>
      <c r="H51" s="191">
        <v>240807</v>
      </c>
      <c r="I51" s="191">
        <v>0</v>
      </c>
      <c r="J51" s="118"/>
      <c r="K51" s="191">
        <v>1297348</v>
      </c>
      <c r="L51" s="191">
        <v>1170631</v>
      </c>
      <c r="M51" s="191">
        <v>464055</v>
      </c>
      <c r="N51" s="191">
        <v>0</v>
      </c>
      <c r="O51" s="191">
        <v>0</v>
      </c>
      <c r="P51" s="118"/>
      <c r="Q51" s="191">
        <v>1575306</v>
      </c>
      <c r="R51" s="191">
        <v>-1308193</v>
      </c>
      <c r="S51" s="191">
        <v>180447</v>
      </c>
      <c r="T51" s="191">
        <v>240807</v>
      </c>
      <c r="U51" s="191">
        <v>0</v>
      </c>
      <c r="V51" s="118"/>
      <c r="W51" s="191">
        <v>2408225</v>
      </c>
      <c r="X51" s="191">
        <v>1418248</v>
      </c>
      <c r="Y51" s="191">
        <v>0</v>
      </c>
      <c r="Z51" s="191">
        <v>0</v>
      </c>
      <c r="AA51" s="191">
        <v>0</v>
      </c>
      <c r="AB51" s="118"/>
      <c r="AC51" s="191">
        <v>215971</v>
      </c>
      <c r="AD51" s="191">
        <v>159516</v>
      </c>
      <c r="AE51" s="191">
        <v>109810</v>
      </c>
      <c r="AF51" s="191">
        <v>0</v>
      </c>
      <c r="AG51" s="191">
        <v>0</v>
      </c>
      <c r="AH51" s="118"/>
      <c r="AI51" s="191">
        <v>0</v>
      </c>
      <c r="AJ51" s="191">
        <v>0</v>
      </c>
      <c r="AK51" s="191">
        <v>0</v>
      </c>
      <c r="AL51" s="191">
        <v>0</v>
      </c>
      <c r="AM51" s="191">
        <v>0</v>
      </c>
    </row>
    <row r="52" spans="1:39">
      <c r="A52" s="204">
        <v>20900</v>
      </c>
      <c r="B52" s="184" t="s">
        <v>40</v>
      </c>
      <c r="C52" s="188">
        <v>5.3007000000000002E-3</v>
      </c>
      <c r="E52" s="191">
        <v>9443767</v>
      </c>
      <c r="F52" s="191">
        <v>3026100</v>
      </c>
      <c r="G52" s="191">
        <v>1592692</v>
      </c>
      <c r="H52" s="191">
        <v>368489</v>
      </c>
      <c r="I52" s="191">
        <v>0</v>
      </c>
      <c r="J52" s="118"/>
      <c r="K52" s="191">
        <v>1985234</v>
      </c>
      <c r="L52" s="191">
        <v>1791329</v>
      </c>
      <c r="M52" s="191">
        <v>710108</v>
      </c>
      <c r="N52" s="191">
        <v>0</v>
      </c>
      <c r="O52" s="191">
        <v>0</v>
      </c>
      <c r="P52" s="118"/>
      <c r="Q52" s="191">
        <v>2410573</v>
      </c>
      <c r="R52" s="191">
        <v>-2001831</v>
      </c>
      <c r="S52" s="191">
        <v>276124</v>
      </c>
      <c r="T52" s="191">
        <v>368489</v>
      </c>
      <c r="U52" s="191">
        <v>0</v>
      </c>
      <c r="V52" s="118"/>
      <c r="W52" s="191">
        <v>3685126</v>
      </c>
      <c r="X52" s="191">
        <v>2170239</v>
      </c>
      <c r="Y52" s="191">
        <v>0</v>
      </c>
      <c r="Z52" s="191">
        <v>0</v>
      </c>
      <c r="AA52" s="191">
        <v>0</v>
      </c>
      <c r="AB52" s="118"/>
      <c r="AC52" s="191">
        <v>1385670</v>
      </c>
      <c r="AD52" s="191">
        <v>1066363</v>
      </c>
      <c r="AE52" s="191">
        <v>606460</v>
      </c>
      <c r="AF52" s="191">
        <v>0</v>
      </c>
      <c r="AG52" s="191">
        <v>0</v>
      </c>
      <c r="AH52" s="118"/>
      <c r="AI52" s="191">
        <v>-22836</v>
      </c>
      <c r="AJ52" s="191">
        <v>0</v>
      </c>
      <c r="AK52" s="191">
        <v>0</v>
      </c>
      <c r="AL52" s="191">
        <v>0</v>
      </c>
      <c r="AM52" s="191">
        <v>0</v>
      </c>
    </row>
    <row r="53" spans="1:39">
      <c r="A53" s="204">
        <v>21200</v>
      </c>
      <c r="B53" s="184" t="s">
        <v>41</v>
      </c>
      <c r="C53" s="188">
        <v>1.9127E-3</v>
      </c>
      <c r="E53" s="191">
        <v>3242486</v>
      </c>
      <c r="F53" s="191">
        <v>847230</v>
      </c>
      <c r="G53" s="191">
        <v>455236</v>
      </c>
      <c r="H53" s="191">
        <v>132965</v>
      </c>
      <c r="I53" s="191">
        <v>0</v>
      </c>
      <c r="J53" s="118"/>
      <c r="K53" s="191">
        <v>716350</v>
      </c>
      <c r="L53" s="191">
        <v>646382</v>
      </c>
      <c r="M53" s="191">
        <v>256235</v>
      </c>
      <c r="N53" s="191">
        <v>0</v>
      </c>
      <c r="O53" s="191">
        <v>0</v>
      </c>
      <c r="P53" s="118"/>
      <c r="Q53" s="191">
        <v>869829</v>
      </c>
      <c r="R53" s="191">
        <v>-722339</v>
      </c>
      <c r="S53" s="191">
        <v>99636</v>
      </c>
      <c r="T53" s="191">
        <v>132965</v>
      </c>
      <c r="U53" s="191">
        <v>0</v>
      </c>
      <c r="V53" s="118"/>
      <c r="W53" s="191">
        <v>1329738</v>
      </c>
      <c r="X53" s="191">
        <v>783107</v>
      </c>
      <c r="Y53" s="191">
        <v>0</v>
      </c>
      <c r="Z53" s="191">
        <v>0</v>
      </c>
      <c r="AA53" s="191">
        <v>0</v>
      </c>
      <c r="AB53" s="118"/>
      <c r="AC53" s="191">
        <v>326569</v>
      </c>
      <c r="AD53" s="191">
        <v>140080</v>
      </c>
      <c r="AE53" s="191">
        <v>99365</v>
      </c>
      <c r="AF53" s="191">
        <v>0</v>
      </c>
      <c r="AG53" s="191">
        <v>0</v>
      </c>
      <c r="AH53" s="118"/>
      <c r="AI53" s="191">
        <v>0</v>
      </c>
      <c r="AJ53" s="191">
        <v>0</v>
      </c>
      <c r="AK53" s="191">
        <v>0</v>
      </c>
      <c r="AL53" s="191">
        <v>0</v>
      </c>
      <c r="AM53" s="191">
        <v>0</v>
      </c>
    </row>
    <row r="54" spans="1:39">
      <c r="A54" s="204">
        <v>21300</v>
      </c>
      <c r="B54" s="184" t="s">
        <v>42</v>
      </c>
      <c r="C54" s="188">
        <v>2.2610600000000002E-2</v>
      </c>
      <c r="E54" s="191">
        <v>36091477</v>
      </c>
      <c r="F54" s="191">
        <v>9110544</v>
      </c>
      <c r="G54" s="191">
        <v>4803328</v>
      </c>
      <c r="H54" s="191">
        <v>1571821</v>
      </c>
      <c r="I54" s="191">
        <v>0</v>
      </c>
      <c r="J54" s="118"/>
      <c r="K54" s="191">
        <v>8468190</v>
      </c>
      <c r="L54" s="191">
        <v>7641071</v>
      </c>
      <c r="M54" s="191">
        <v>3029029</v>
      </c>
      <c r="N54" s="191">
        <v>0</v>
      </c>
      <c r="O54" s="191">
        <v>0</v>
      </c>
      <c r="P54" s="118"/>
      <c r="Q54" s="191">
        <v>10282510</v>
      </c>
      <c r="R54" s="191">
        <v>-8538984</v>
      </c>
      <c r="S54" s="191">
        <v>1177831</v>
      </c>
      <c r="T54" s="191">
        <v>1571821</v>
      </c>
      <c r="U54" s="191">
        <v>0</v>
      </c>
      <c r="V54" s="118"/>
      <c r="W54" s="191">
        <v>15719228</v>
      </c>
      <c r="X54" s="191">
        <v>9257345</v>
      </c>
      <c r="Y54" s="191">
        <v>0</v>
      </c>
      <c r="Z54" s="191">
        <v>0</v>
      </c>
      <c r="AA54" s="191">
        <v>0</v>
      </c>
      <c r="AB54" s="118"/>
      <c r="AC54" s="191">
        <v>1621549</v>
      </c>
      <c r="AD54" s="191">
        <v>751112</v>
      </c>
      <c r="AE54" s="191">
        <v>596468</v>
      </c>
      <c r="AF54" s="191">
        <v>0</v>
      </c>
      <c r="AG54" s="191">
        <v>0</v>
      </c>
      <c r="AH54" s="118"/>
      <c r="AI54" s="191">
        <v>0</v>
      </c>
      <c r="AJ54" s="191">
        <v>0</v>
      </c>
      <c r="AK54" s="191">
        <v>0</v>
      </c>
      <c r="AL54" s="191">
        <v>0</v>
      </c>
      <c r="AM54" s="191">
        <v>0</v>
      </c>
    </row>
    <row r="55" spans="1:39">
      <c r="A55" s="204">
        <v>21520</v>
      </c>
      <c r="B55" s="184" t="s">
        <v>390</v>
      </c>
      <c r="C55" s="188">
        <v>3.1757000000000001E-2</v>
      </c>
      <c r="E55" s="191">
        <v>51304503</v>
      </c>
      <c r="F55" s="191">
        <v>13536316</v>
      </c>
      <c r="G55" s="191">
        <v>6401712</v>
      </c>
      <c r="H55" s="191">
        <v>2207651</v>
      </c>
      <c r="I55" s="191">
        <v>0</v>
      </c>
      <c r="J55" s="118"/>
      <c r="K55" s="191">
        <v>11893727</v>
      </c>
      <c r="L55" s="191">
        <v>10732024</v>
      </c>
      <c r="M55" s="191">
        <v>4254327</v>
      </c>
      <c r="N55" s="191">
        <v>0</v>
      </c>
      <c r="O55" s="191">
        <v>0</v>
      </c>
      <c r="P55" s="118"/>
      <c r="Q55" s="191">
        <v>14441972</v>
      </c>
      <c r="R55" s="191">
        <v>-11993158</v>
      </c>
      <c r="S55" s="191">
        <v>1654286</v>
      </c>
      <c r="T55" s="191">
        <v>2207651</v>
      </c>
      <c r="U55" s="191">
        <v>0</v>
      </c>
      <c r="V55" s="118"/>
      <c r="W55" s="191">
        <v>22077943</v>
      </c>
      <c r="X55" s="191">
        <v>13002110</v>
      </c>
      <c r="Y55" s="191">
        <v>0</v>
      </c>
      <c r="Z55" s="191">
        <v>0</v>
      </c>
      <c r="AA55" s="191">
        <v>0</v>
      </c>
      <c r="AB55" s="118"/>
      <c r="AC55" s="191">
        <v>2890861</v>
      </c>
      <c r="AD55" s="191">
        <v>1795340</v>
      </c>
      <c r="AE55" s="191">
        <v>493099</v>
      </c>
      <c r="AF55" s="191">
        <v>0</v>
      </c>
      <c r="AG55" s="191">
        <v>0</v>
      </c>
      <c r="AH55" s="118"/>
      <c r="AI55" s="191">
        <v>0</v>
      </c>
      <c r="AJ55" s="191">
        <v>0</v>
      </c>
      <c r="AK55" s="191">
        <v>0</v>
      </c>
      <c r="AL55" s="191">
        <v>0</v>
      </c>
      <c r="AM55" s="191">
        <v>0</v>
      </c>
    </row>
    <row r="56" spans="1:39">
      <c r="A56" s="204">
        <v>21525</v>
      </c>
      <c r="B56" s="184" t="s">
        <v>366</v>
      </c>
      <c r="C56" s="188">
        <v>1.0115E-3</v>
      </c>
      <c r="E56" s="191">
        <v>1428493</v>
      </c>
      <c r="F56" s="191">
        <v>225933</v>
      </c>
      <c r="G56" s="191">
        <v>110582</v>
      </c>
      <c r="H56" s="191">
        <v>70316</v>
      </c>
      <c r="I56" s="191">
        <v>0</v>
      </c>
      <c r="J56" s="118"/>
      <c r="K56" s="191">
        <v>378830</v>
      </c>
      <c r="L56" s="191">
        <v>341828</v>
      </c>
      <c r="M56" s="191">
        <v>135506</v>
      </c>
      <c r="N56" s="191">
        <v>0</v>
      </c>
      <c r="O56" s="191">
        <v>0</v>
      </c>
      <c r="P56" s="118"/>
      <c r="Q56" s="191">
        <v>459995</v>
      </c>
      <c r="R56" s="191">
        <v>-381997</v>
      </c>
      <c r="S56" s="191">
        <v>52691</v>
      </c>
      <c r="T56" s="191">
        <v>70316</v>
      </c>
      <c r="U56" s="191">
        <v>0</v>
      </c>
      <c r="V56" s="118"/>
      <c r="W56" s="191">
        <v>703210</v>
      </c>
      <c r="X56" s="191">
        <v>414133</v>
      </c>
      <c r="Y56" s="191">
        <v>0</v>
      </c>
      <c r="Z56" s="191">
        <v>0</v>
      </c>
      <c r="AA56" s="191">
        <v>0</v>
      </c>
      <c r="AB56" s="118"/>
      <c r="AC56" s="191">
        <v>49066</v>
      </c>
      <c r="AD56" s="191">
        <v>0</v>
      </c>
      <c r="AE56" s="191">
        <v>0</v>
      </c>
      <c r="AF56" s="191">
        <v>0</v>
      </c>
      <c r="AG56" s="191">
        <v>0</v>
      </c>
      <c r="AH56" s="118"/>
      <c r="AI56" s="191">
        <v>-162608</v>
      </c>
      <c r="AJ56" s="191">
        <v>-148031</v>
      </c>
      <c r="AK56" s="191">
        <v>-77615</v>
      </c>
      <c r="AL56" s="191">
        <v>0</v>
      </c>
      <c r="AM56" s="191">
        <v>0</v>
      </c>
    </row>
    <row r="57" spans="1:39">
      <c r="A57" s="204">
        <v>21525.200000000001</v>
      </c>
      <c r="B57" s="184" t="s">
        <v>367</v>
      </c>
      <c r="C57" s="188">
        <v>1.3090000000000001E-4</v>
      </c>
      <c r="E57" s="191">
        <v>245763</v>
      </c>
      <c r="F57" s="191">
        <v>63235</v>
      </c>
      <c r="G57" s="191">
        <v>31691</v>
      </c>
      <c r="H57" s="191">
        <v>9100</v>
      </c>
      <c r="I57" s="191">
        <v>0</v>
      </c>
      <c r="J57" s="118"/>
      <c r="K57" s="191">
        <v>49025</v>
      </c>
      <c r="L57" s="191">
        <v>44237</v>
      </c>
      <c r="M57" s="191">
        <v>17536</v>
      </c>
      <c r="N57" s="191">
        <v>0</v>
      </c>
      <c r="O57" s="191">
        <v>0</v>
      </c>
      <c r="P57" s="118"/>
      <c r="Q57" s="191">
        <v>59529</v>
      </c>
      <c r="R57" s="191">
        <v>-49435</v>
      </c>
      <c r="S57" s="191">
        <v>6819</v>
      </c>
      <c r="T57" s="191">
        <v>9100</v>
      </c>
      <c r="U57" s="191">
        <v>0</v>
      </c>
      <c r="V57" s="118"/>
      <c r="W57" s="191">
        <v>91004</v>
      </c>
      <c r="X57" s="191">
        <v>53594</v>
      </c>
      <c r="Y57" s="191">
        <v>0</v>
      </c>
      <c r="Z57" s="191">
        <v>0</v>
      </c>
      <c r="AA57" s="191">
        <v>0</v>
      </c>
      <c r="AB57" s="118"/>
      <c r="AC57" s="191">
        <v>49686</v>
      </c>
      <c r="AD57" s="191">
        <v>14839</v>
      </c>
      <c r="AE57" s="191">
        <v>7336</v>
      </c>
      <c r="AF57" s="191">
        <v>0</v>
      </c>
      <c r="AG57" s="191">
        <v>0</v>
      </c>
      <c r="AH57" s="118"/>
      <c r="AI57" s="191">
        <v>-3481</v>
      </c>
      <c r="AJ57" s="191">
        <v>0</v>
      </c>
      <c r="AK57" s="191">
        <v>0</v>
      </c>
      <c r="AL57" s="191">
        <v>0</v>
      </c>
      <c r="AM57" s="191">
        <v>0</v>
      </c>
    </row>
    <row r="58" spans="1:39">
      <c r="A58" s="204">
        <v>21550</v>
      </c>
      <c r="B58" s="184" t="s">
        <v>45</v>
      </c>
      <c r="C58" s="188">
        <v>3.6710100000000002E-2</v>
      </c>
      <c r="E58" s="191">
        <v>57571823</v>
      </c>
      <c r="F58" s="191">
        <v>14169953</v>
      </c>
      <c r="G58" s="191">
        <v>7308617</v>
      </c>
      <c r="H58" s="191">
        <v>2551976</v>
      </c>
      <c r="I58" s="191">
        <v>0</v>
      </c>
      <c r="J58" s="118"/>
      <c r="K58" s="191">
        <v>13748777</v>
      </c>
      <c r="L58" s="191">
        <v>12405885</v>
      </c>
      <c r="M58" s="191">
        <v>4917869</v>
      </c>
      <c r="N58" s="191">
        <v>0</v>
      </c>
      <c r="O58" s="191">
        <v>0</v>
      </c>
      <c r="P58" s="118"/>
      <c r="Q58" s="191">
        <v>16694469</v>
      </c>
      <c r="R58" s="191">
        <v>-13863716</v>
      </c>
      <c r="S58" s="191">
        <v>1912303</v>
      </c>
      <c r="T58" s="191">
        <v>2551976</v>
      </c>
      <c r="U58" s="191">
        <v>0</v>
      </c>
      <c r="V58" s="118"/>
      <c r="W58" s="191">
        <v>25521412</v>
      </c>
      <c r="X58" s="191">
        <v>15030033</v>
      </c>
      <c r="Y58" s="191">
        <v>0</v>
      </c>
      <c r="Z58" s="191">
        <v>0</v>
      </c>
      <c r="AA58" s="191">
        <v>0</v>
      </c>
      <c r="AB58" s="118"/>
      <c r="AC58" s="191">
        <v>1675524</v>
      </c>
      <c r="AD58" s="191">
        <v>597751</v>
      </c>
      <c r="AE58" s="191">
        <v>478445</v>
      </c>
      <c r="AF58" s="191">
        <v>0</v>
      </c>
      <c r="AG58" s="191">
        <v>0</v>
      </c>
      <c r="AH58" s="118"/>
      <c r="AI58" s="191">
        <v>-68359</v>
      </c>
      <c r="AJ58" s="191">
        <v>0</v>
      </c>
      <c r="AK58" s="191">
        <v>0</v>
      </c>
      <c r="AL58" s="191">
        <v>0</v>
      </c>
      <c r="AM58" s="191">
        <v>0</v>
      </c>
    </row>
    <row r="59" spans="1:39">
      <c r="A59" s="204">
        <v>21570</v>
      </c>
      <c r="B59" s="184" t="s">
        <v>46</v>
      </c>
      <c r="C59" s="188">
        <v>1.6780000000000001E-4</v>
      </c>
      <c r="E59" s="191">
        <v>270827</v>
      </c>
      <c r="F59" s="191">
        <v>68445</v>
      </c>
      <c r="G59" s="191">
        <v>42017</v>
      </c>
      <c r="H59" s="191">
        <v>11665</v>
      </c>
      <c r="I59" s="191">
        <v>0</v>
      </c>
      <c r="J59" s="118"/>
      <c r="K59" s="191">
        <v>62845</v>
      </c>
      <c r="L59" s="191">
        <v>56707</v>
      </c>
      <c r="M59" s="191">
        <v>22479</v>
      </c>
      <c r="N59" s="191">
        <v>0</v>
      </c>
      <c r="O59" s="191">
        <v>0</v>
      </c>
      <c r="P59" s="118"/>
      <c r="Q59" s="191">
        <v>76310</v>
      </c>
      <c r="R59" s="191">
        <v>-63370</v>
      </c>
      <c r="S59" s="191">
        <v>8741</v>
      </c>
      <c r="T59" s="191">
        <v>11665</v>
      </c>
      <c r="U59" s="191">
        <v>0</v>
      </c>
      <c r="V59" s="118"/>
      <c r="W59" s="191">
        <v>116657</v>
      </c>
      <c r="X59" s="191">
        <v>68702</v>
      </c>
      <c r="Y59" s="191">
        <v>0</v>
      </c>
      <c r="Z59" s="191">
        <v>0</v>
      </c>
      <c r="AA59" s="191">
        <v>0</v>
      </c>
      <c r="AB59" s="118"/>
      <c r="AC59" s="191">
        <v>23107</v>
      </c>
      <c r="AD59" s="191">
        <v>10799</v>
      </c>
      <c r="AE59" s="191">
        <v>10797</v>
      </c>
      <c r="AF59" s="191">
        <v>0</v>
      </c>
      <c r="AG59" s="191">
        <v>0</v>
      </c>
      <c r="AH59" s="118"/>
      <c r="AI59" s="191">
        <v>-8092</v>
      </c>
      <c r="AJ59" s="191">
        <v>-4393</v>
      </c>
      <c r="AK59" s="191">
        <v>0</v>
      </c>
      <c r="AL59" s="191">
        <v>0</v>
      </c>
      <c r="AM59" s="191">
        <v>0</v>
      </c>
    </row>
    <row r="60" spans="1:39">
      <c r="A60" s="204">
        <v>21800</v>
      </c>
      <c r="B60" s="184" t="s">
        <v>47</v>
      </c>
      <c r="C60" s="188">
        <v>3.2315E-3</v>
      </c>
      <c r="E60" s="191">
        <v>5354308</v>
      </c>
      <c r="F60" s="191">
        <v>1418345</v>
      </c>
      <c r="G60" s="191">
        <v>731620</v>
      </c>
      <c r="H60" s="191">
        <v>224644</v>
      </c>
      <c r="I60" s="191">
        <v>0</v>
      </c>
      <c r="J60" s="118"/>
      <c r="K60" s="191">
        <v>1210271</v>
      </c>
      <c r="L60" s="191">
        <v>1092060</v>
      </c>
      <c r="M60" s="191">
        <v>432908</v>
      </c>
      <c r="N60" s="191">
        <v>0</v>
      </c>
      <c r="O60" s="191">
        <v>0</v>
      </c>
      <c r="P60" s="118"/>
      <c r="Q60" s="191">
        <v>1469573</v>
      </c>
      <c r="R60" s="191">
        <v>-1220389</v>
      </c>
      <c r="S60" s="191">
        <v>168335</v>
      </c>
      <c r="T60" s="191">
        <v>224644</v>
      </c>
      <c r="U60" s="191">
        <v>0</v>
      </c>
      <c r="V60" s="118"/>
      <c r="W60" s="191">
        <v>2246587</v>
      </c>
      <c r="X60" s="191">
        <v>1323057</v>
      </c>
      <c r="Y60" s="191">
        <v>0</v>
      </c>
      <c r="Z60" s="191">
        <v>0</v>
      </c>
      <c r="AA60" s="191">
        <v>0</v>
      </c>
      <c r="AB60" s="118"/>
      <c r="AC60" s="191">
        <v>427877</v>
      </c>
      <c r="AD60" s="191">
        <v>223617</v>
      </c>
      <c r="AE60" s="191">
        <v>130377</v>
      </c>
      <c r="AF60" s="191">
        <v>0</v>
      </c>
      <c r="AG60" s="191">
        <v>0</v>
      </c>
      <c r="AH60" s="118"/>
      <c r="AI60" s="191">
        <v>0</v>
      </c>
      <c r="AJ60" s="191">
        <v>0</v>
      </c>
      <c r="AK60" s="191">
        <v>0</v>
      </c>
      <c r="AL60" s="191">
        <v>0</v>
      </c>
      <c r="AM60" s="191">
        <v>0</v>
      </c>
    </row>
    <row r="61" spans="1:39">
      <c r="A61" s="204">
        <v>21900</v>
      </c>
      <c r="B61" s="184" t="s">
        <v>48</v>
      </c>
      <c r="C61" s="188">
        <v>2.0812999999999999E-3</v>
      </c>
      <c r="E61" s="191">
        <v>3091545</v>
      </c>
      <c r="F61" s="191">
        <v>726069</v>
      </c>
      <c r="G61" s="191">
        <v>204581</v>
      </c>
      <c r="H61" s="191">
        <v>144686</v>
      </c>
      <c r="I61" s="191">
        <v>0</v>
      </c>
      <c r="J61" s="118"/>
      <c r="K61" s="191">
        <v>779495</v>
      </c>
      <c r="L61" s="191">
        <v>703359</v>
      </c>
      <c r="M61" s="191">
        <v>278821</v>
      </c>
      <c r="N61" s="191">
        <v>0</v>
      </c>
      <c r="O61" s="191">
        <v>0</v>
      </c>
      <c r="P61" s="118"/>
      <c r="Q61" s="191">
        <v>946502</v>
      </c>
      <c r="R61" s="191">
        <v>-786011</v>
      </c>
      <c r="S61" s="191">
        <v>108419</v>
      </c>
      <c r="T61" s="191">
        <v>144686</v>
      </c>
      <c r="U61" s="191">
        <v>0</v>
      </c>
      <c r="V61" s="118"/>
      <c r="W61" s="191">
        <v>1446951</v>
      </c>
      <c r="X61" s="191">
        <v>852136</v>
      </c>
      <c r="Y61" s="191">
        <v>0</v>
      </c>
      <c r="Z61" s="191">
        <v>0</v>
      </c>
      <c r="AA61" s="191">
        <v>0</v>
      </c>
      <c r="AB61" s="118"/>
      <c r="AC61" s="191">
        <v>139246</v>
      </c>
      <c r="AD61" s="191">
        <v>139246</v>
      </c>
      <c r="AE61" s="191">
        <v>0</v>
      </c>
      <c r="AF61" s="191">
        <v>0</v>
      </c>
      <c r="AG61" s="191">
        <v>0</v>
      </c>
      <c r="AH61" s="118"/>
      <c r="AI61" s="191">
        <v>-220649</v>
      </c>
      <c r="AJ61" s="191">
        <v>-182661</v>
      </c>
      <c r="AK61" s="191">
        <v>-182659</v>
      </c>
      <c r="AL61" s="191">
        <v>0</v>
      </c>
      <c r="AM61" s="191">
        <v>0</v>
      </c>
    </row>
    <row r="62" spans="1:39">
      <c r="A62" s="204">
        <v>22000</v>
      </c>
      <c r="B62" s="184" t="s">
        <v>49</v>
      </c>
      <c r="C62" s="188">
        <v>3.2862E-3</v>
      </c>
      <c r="E62" s="191">
        <v>4885864</v>
      </c>
      <c r="F62" s="191">
        <v>977116</v>
      </c>
      <c r="G62" s="191">
        <v>369561</v>
      </c>
      <c r="H62" s="191">
        <v>228447</v>
      </c>
      <c r="I62" s="191">
        <v>0</v>
      </c>
      <c r="J62" s="118"/>
      <c r="K62" s="191">
        <v>1230757</v>
      </c>
      <c r="L62" s="191">
        <v>1110545</v>
      </c>
      <c r="M62" s="191">
        <v>440236</v>
      </c>
      <c r="N62" s="191">
        <v>0</v>
      </c>
      <c r="O62" s="191">
        <v>0</v>
      </c>
      <c r="P62" s="118"/>
      <c r="Q62" s="191">
        <v>1494449</v>
      </c>
      <c r="R62" s="191">
        <v>-1241047</v>
      </c>
      <c r="S62" s="191">
        <v>171185</v>
      </c>
      <c r="T62" s="191">
        <v>228447</v>
      </c>
      <c r="U62" s="191">
        <v>0</v>
      </c>
      <c r="V62" s="118"/>
      <c r="W62" s="191">
        <v>2284616</v>
      </c>
      <c r="X62" s="191">
        <v>1345452</v>
      </c>
      <c r="Y62" s="191">
        <v>0</v>
      </c>
      <c r="Z62" s="191">
        <v>0</v>
      </c>
      <c r="AA62" s="191">
        <v>0</v>
      </c>
      <c r="AB62" s="118"/>
      <c r="AC62" s="191">
        <v>154322</v>
      </c>
      <c r="AD62" s="191">
        <v>4026</v>
      </c>
      <c r="AE62" s="191">
        <v>0</v>
      </c>
      <c r="AF62" s="191">
        <v>0</v>
      </c>
      <c r="AG62" s="191">
        <v>0</v>
      </c>
      <c r="AH62" s="118"/>
      <c r="AI62" s="191">
        <v>-278280</v>
      </c>
      <c r="AJ62" s="191">
        <v>-241860</v>
      </c>
      <c r="AK62" s="191">
        <v>-241860</v>
      </c>
      <c r="AL62" s="191">
        <v>0</v>
      </c>
      <c r="AM62" s="191">
        <v>0</v>
      </c>
    </row>
    <row r="63" spans="1:39">
      <c r="A63" s="204">
        <v>23000</v>
      </c>
      <c r="B63" s="184" t="s">
        <v>50</v>
      </c>
      <c r="C63" s="188">
        <v>1.1571999999999999E-3</v>
      </c>
      <c r="E63" s="191">
        <v>1796055</v>
      </c>
      <c r="F63" s="191">
        <v>324421</v>
      </c>
      <c r="G63" s="191">
        <v>134445</v>
      </c>
      <c r="H63" s="191">
        <v>80445</v>
      </c>
      <c r="I63" s="191">
        <v>0</v>
      </c>
      <c r="J63" s="118"/>
      <c r="K63" s="191">
        <v>433398</v>
      </c>
      <c r="L63" s="191">
        <v>391066</v>
      </c>
      <c r="M63" s="191">
        <v>155024</v>
      </c>
      <c r="N63" s="191">
        <v>0</v>
      </c>
      <c r="O63" s="191">
        <v>0</v>
      </c>
      <c r="P63" s="118"/>
      <c r="Q63" s="191">
        <v>526254</v>
      </c>
      <c r="R63" s="191">
        <v>-437021</v>
      </c>
      <c r="S63" s="191">
        <v>60281</v>
      </c>
      <c r="T63" s="191">
        <v>80445</v>
      </c>
      <c r="U63" s="191">
        <v>0</v>
      </c>
      <c r="V63" s="118"/>
      <c r="W63" s="191">
        <v>804503</v>
      </c>
      <c r="X63" s="191">
        <v>473787</v>
      </c>
      <c r="Y63" s="191">
        <v>0</v>
      </c>
      <c r="Z63" s="191">
        <v>0</v>
      </c>
      <c r="AA63" s="191">
        <v>0</v>
      </c>
      <c r="AB63" s="118"/>
      <c r="AC63" s="191">
        <v>135313</v>
      </c>
      <c r="AD63" s="191">
        <v>0</v>
      </c>
      <c r="AE63" s="191">
        <v>0</v>
      </c>
      <c r="AF63" s="191">
        <v>0</v>
      </c>
      <c r="AG63" s="191">
        <v>0</v>
      </c>
      <c r="AH63" s="118"/>
      <c r="AI63" s="191">
        <v>-103413</v>
      </c>
      <c r="AJ63" s="191">
        <v>-103411</v>
      </c>
      <c r="AK63" s="191">
        <v>-80860</v>
      </c>
      <c r="AL63" s="191">
        <v>0</v>
      </c>
      <c r="AM63" s="191">
        <v>0</v>
      </c>
    </row>
    <row r="64" spans="1:39">
      <c r="A64" s="204">
        <v>23100</v>
      </c>
      <c r="B64" s="184" t="s">
        <v>51</v>
      </c>
      <c r="C64" s="188">
        <v>7.3612E-3</v>
      </c>
      <c r="E64" s="191">
        <v>12950687</v>
      </c>
      <c r="F64" s="191">
        <v>3676094</v>
      </c>
      <c r="G64" s="191">
        <v>1910759</v>
      </c>
      <c r="H64" s="191">
        <v>511729</v>
      </c>
      <c r="I64" s="191">
        <v>0</v>
      </c>
      <c r="J64" s="118"/>
      <c r="K64" s="191">
        <v>2756939</v>
      </c>
      <c r="L64" s="191">
        <v>2487659</v>
      </c>
      <c r="M64" s="191">
        <v>986143</v>
      </c>
      <c r="N64" s="191">
        <v>0</v>
      </c>
      <c r="O64" s="191">
        <v>0</v>
      </c>
      <c r="P64" s="118"/>
      <c r="Q64" s="191">
        <v>3347616</v>
      </c>
      <c r="R64" s="191">
        <v>-2779987</v>
      </c>
      <c r="S64" s="191">
        <v>383460</v>
      </c>
      <c r="T64" s="191">
        <v>511729</v>
      </c>
      <c r="U64" s="191">
        <v>0</v>
      </c>
      <c r="V64" s="118"/>
      <c r="W64" s="191">
        <v>5117617</v>
      </c>
      <c r="X64" s="191">
        <v>3013859</v>
      </c>
      <c r="Y64" s="191">
        <v>0</v>
      </c>
      <c r="Z64" s="191">
        <v>0</v>
      </c>
      <c r="AA64" s="191">
        <v>0</v>
      </c>
      <c r="AB64" s="118"/>
      <c r="AC64" s="191">
        <v>1728515</v>
      </c>
      <c r="AD64" s="191">
        <v>954563</v>
      </c>
      <c r="AE64" s="191">
        <v>541156</v>
      </c>
      <c r="AF64" s="191">
        <v>0</v>
      </c>
      <c r="AG64" s="191">
        <v>0</v>
      </c>
      <c r="AH64" s="118"/>
      <c r="AI64" s="191">
        <v>0</v>
      </c>
      <c r="AJ64" s="191">
        <v>0</v>
      </c>
      <c r="AK64" s="191">
        <v>0</v>
      </c>
      <c r="AL64" s="191">
        <v>0</v>
      </c>
      <c r="AM64" s="191">
        <v>0</v>
      </c>
    </row>
    <row r="65" spans="1:39">
      <c r="A65" s="204">
        <v>23200</v>
      </c>
      <c r="B65" s="184" t="s">
        <v>52</v>
      </c>
      <c r="C65" s="188">
        <v>4.2136999999999999E-3</v>
      </c>
      <c r="E65" s="191">
        <v>7564452</v>
      </c>
      <c r="F65" s="191">
        <v>2526289</v>
      </c>
      <c r="G65" s="191">
        <v>1396279</v>
      </c>
      <c r="H65" s="191">
        <v>292924</v>
      </c>
      <c r="I65" s="191">
        <v>0</v>
      </c>
      <c r="J65" s="118"/>
      <c r="K65" s="191">
        <v>1578128</v>
      </c>
      <c r="L65" s="191">
        <v>1423986</v>
      </c>
      <c r="M65" s="191">
        <v>564488</v>
      </c>
      <c r="N65" s="191">
        <v>0</v>
      </c>
      <c r="O65" s="191">
        <v>0</v>
      </c>
      <c r="P65" s="118"/>
      <c r="Q65" s="191">
        <v>1916243</v>
      </c>
      <c r="R65" s="191">
        <v>-1591321</v>
      </c>
      <c r="S65" s="191">
        <v>219500</v>
      </c>
      <c r="T65" s="191">
        <v>292924</v>
      </c>
      <c r="U65" s="191">
        <v>0</v>
      </c>
      <c r="V65" s="118"/>
      <c r="W65" s="191">
        <v>2929427</v>
      </c>
      <c r="X65" s="191">
        <v>1725194</v>
      </c>
      <c r="Y65" s="191">
        <v>0</v>
      </c>
      <c r="Z65" s="191">
        <v>0</v>
      </c>
      <c r="AA65" s="191">
        <v>0</v>
      </c>
      <c r="AB65" s="118"/>
      <c r="AC65" s="191">
        <v>1140654</v>
      </c>
      <c r="AD65" s="191">
        <v>968430</v>
      </c>
      <c r="AE65" s="191">
        <v>612291</v>
      </c>
      <c r="AF65" s="191">
        <v>0</v>
      </c>
      <c r="AG65" s="191">
        <v>0</v>
      </c>
      <c r="AH65" s="118"/>
      <c r="AI65" s="191">
        <v>0</v>
      </c>
      <c r="AJ65" s="191">
        <v>0</v>
      </c>
      <c r="AK65" s="191">
        <v>0</v>
      </c>
      <c r="AL65" s="191">
        <v>0</v>
      </c>
      <c r="AM65" s="191">
        <v>0</v>
      </c>
    </row>
    <row r="66" spans="1:39">
      <c r="A66" s="204">
        <v>30000</v>
      </c>
      <c r="B66" s="184" t="s">
        <v>53</v>
      </c>
      <c r="C66" s="188">
        <v>9.0109999999999995E-4</v>
      </c>
      <c r="E66" s="191">
        <v>1173000</v>
      </c>
      <c r="F66" s="191">
        <v>162548</v>
      </c>
      <c r="G66" s="191">
        <v>69266</v>
      </c>
      <c r="H66" s="191">
        <v>62642</v>
      </c>
      <c r="I66" s="191">
        <v>0</v>
      </c>
      <c r="J66" s="118"/>
      <c r="K66" s="191">
        <v>337483</v>
      </c>
      <c r="L66" s="191">
        <v>304520</v>
      </c>
      <c r="M66" s="191">
        <v>120716</v>
      </c>
      <c r="N66" s="191">
        <v>0</v>
      </c>
      <c r="O66" s="191">
        <v>0</v>
      </c>
      <c r="P66" s="118"/>
      <c r="Q66" s="191">
        <v>409789</v>
      </c>
      <c r="R66" s="191">
        <v>-340304</v>
      </c>
      <c r="S66" s="191">
        <v>46940</v>
      </c>
      <c r="T66" s="191">
        <v>62642</v>
      </c>
      <c r="U66" s="191">
        <v>0</v>
      </c>
      <c r="V66" s="118"/>
      <c r="W66" s="191">
        <v>626458</v>
      </c>
      <c r="X66" s="191">
        <v>368933</v>
      </c>
      <c r="Y66" s="191">
        <v>0</v>
      </c>
      <c r="Z66" s="191">
        <v>0</v>
      </c>
      <c r="AA66" s="191">
        <v>0</v>
      </c>
      <c r="AB66" s="118"/>
      <c r="AC66" s="191">
        <v>0</v>
      </c>
      <c r="AD66" s="191">
        <v>0</v>
      </c>
      <c r="AE66" s="191">
        <v>0</v>
      </c>
      <c r="AF66" s="191">
        <v>0</v>
      </c>
      <c r="AG66" s="191">
        <v>0</v>
      </c>
      <c r="AH66" s="118"/>
      <c r="AI66" s="191">
        <v>-200730</v>
      </c>
      <c r="AJ66" s="191">
        <v>-170601</v>
      </c>
      <c r="AK66" s="191">
        <v>-98390</v>
      </c>
      <c r="AL66" s="191">
        <v>0</v>
      </c>
      <c r="AM66" s="191">
        <v>0</v>
      </c>
    </row>
    <row r="67" spans="1:39">
      <c r="A67" s="204">
        <v>30100</v>
      </c>
      <c r="B67" s="184" t="s">
        <v>54</v>
      </c>
      <c r="C67" s="188">
        <v>8.4092999999999998E-3</v>
      </c>
      <c r="E67" s="191">
        <v>11722344</v>
      </c>
      <c r="F67" s="191">
        <v>2562404</v>
      </c>
      <c r="G67" s="191">
        <v>1382774</v>
      </c>
      <c r="H67" s="191">
        <v>584589</v>
      </c>
      <c r="I67" s="191">
        <v>0</v>
      </c>
      <c r="J67" s="118"/>
      <c r="K67" s="191">
        <v>3149476</v>
      </c>
      <c r="L67" s="191">
        <v>2841856</v>
      </c>
      <c r="M67" s="191">
        <v>1126552</v>
      </c>
      <c r="N67" s="191">
        <v>0</v>
      </c>
      <c r="O67" s="191">
        <v>0</v>
      </c>
      <c r="P67" s="118"/>
      <c r="Q67" s="191">
        <v>3824255</v>
      </c>
      <c r="R67" s="191">
        <v>-3175806</v>
      </c>
      <c r="S67" s="191">
        <v>438057</v>
      </c>
      <c r="T67" s="191">
        <v>584589</v>
      </c>
      <c r="U67" s="191">
        <v>0</v>
      </c>
      <c r="V67" s="118"/>
      <c r="W67" s="191">
        <v>5846271</v>
      </c>
      <c r="X67" s="191">
        <v>3442978</v>
      </c>
      <c r="Y67" s="191">
        <v>0</v>
      </c>
      <c r="Z67" s="191">
        <v>0</v>
      </c>
      <c r="AA67" s="191">
        <v>0</v>
      </c>
      <c r="AB67" s="118"/>
      <c r="AC67" s="191">
        <v>34318</v>
      </c>
      <c r="AD67" s="191">
        <v>0</v>
      </c>
      <c r="AE67" s="191">
        <v>0</v>
      </c>
      <c r="AF67" s="191">
        <v>0</v>
      </c>
      <c r="AG67" s="191">
        <v>0</v>
      </c>
      <c r="AH67" s="118"/>
      <c r="AI67" s="191">
        <v>-1131976</v>
      </c>
      <c r="AJ67" s="191">
        <v>-546624</v>
      </c>
      <c r="AK67" s="191">
        <v>-181835</v>
      </c>
      <c r="AL67" s="191">
        <v>0</v>
      </c>
      <c r="AM67" s="191">
        <v>0</v>
      </c>
    </row>
    <row r="68" spans="1:39">
      <c r="A68" s="204">
        <v>30102</v>
      </c>
      <c r="B68" s="184" t="s">
        <v>55</v>
      </c>
      <c r="C68" s="188">
        <v>1.6689999999999999E-4</v>
      </c>
      <c r="E68" s="191">
        <v>244323</v>
      </c>
      <c r="F68" s="191">
        <v>49086</v>
      </c>
      <c r="G68" s="191">
        <v>16321</v>
      </c>
      <c r="H68" s="191">
        <v>11602</v>
      </c>
      <c r="I68" s="191">
        <v>0</v>
      </c>
      <c r="J68" s="118"/>
      <c r="K68" s="191">
        <v>62508</v>
      </c>
      <c r="L68" s="191">
        <v>56403</v>
      </c>
      <c r="M68" s="191">
        <v>22359</v>
      </c>
      <c r="N68" s="191">
        <v>0</v>
      </c>
      <c r="O68" s="191">
        <v>0</v>
      </c>
      <c r="P68" s="118"/>
      <c r="Q68" s="191">
        <v>75900</v>
      </c>
      <c r="R68" s="191">
        <v>-63030</v>
      </c>
      <c r="S68" s="191">
        <v>8694</v>
      </c>
      <c r="T68" s="191">
        <v>11602</v>
      </c>
      <c r="U68" s="191">
        <v>0</v>
      </c>
      <c r="V68" s="118"/>
      <c r="W68" s="191">
        <v>116031</v>
      </c>
      <c r="X68" s="191">
        <v>68333</v>
      </c>
      <c r="Y68" s="191">
        <v>0</v>
      </c>
      <c r="Z68" s="191">
        <v>0</v>
      </c>
      <c r="AA68" s="191">
        <v>0</v>
      </c>
      <c r="AB68" s="118"/>
      <c r="AC68" s="191">
        <v>9100</v>
      </c>
      <c r="AD68" s="191">
        <v>2113</v>
      </c>
      <c r="AE68" s="191">
        <v>0</v>
      </c>
      <c r="AF68" s="191">
        <v>0</v>
      </c>
      <c r="AG68" s="191">
        <v>0</v>
      </c>
      <c r="AH68" s="118"/>
      <c r="AI68" s="191">
        <v>-19216</v>
      </c>
      <c r="AJ68" s="191">
        <v>-14733</v>
      </c>
      <c r="AK68" s="191">
        <v>-14732</v>
      </c>
      <c r="AL68" s="191">
        <v>0</v>
      </c>
      <c r="AM68" s="191">
        <v>0</v>
      </c>
    </row>
    <row r="69" spans="1:39">
      <c r="A69" s="204">
        <v>30103</v>
      </c>
      <c r="B69" s="184" t="s">
        <v>56</v>
      </c>
      <c r="C69" s="188">
        <v>2.1670000000000001E-4</v>
      </c>
      <c r="E69" s="191">
        <v>335591</v>
      </c>
      <c r="F69" s="191">
        <v>69338</v>
      </c>
      <c r="G69" s="191">
        <v>23377</v>
      </c>
      <c r="H69" s="191">
        <v>15064</v>
      </c>
      <c r="I69" s="191">
        <v>0</v>
      </c>
      <c r="J69" s="118"/>
      <c r="K69" s="191">
        <v>81159</v>
      </c>
      <c r="L69" s="191">
        <v>73232</v>
      </c>
      <c r="M69" s="191">
        <v>29030</v>
      </c>
      <c r="N69" s="191">
        <v>0</v>
      </c>
      <c r="O69" s="191">
        <v>0</v>
      </c>
      <c r="P69" s="118"/>
      <c r="Q69" s="191">
        <v>98548</v>
      </c>
      <c r="R69" s="191">
        <v>-81838</v>
      </c>
      <c r="S69" s="191">
        <v>11288</v>
      </c>
      <c r="T69" s="191">
        <v>15064</v>
      </c>
      <c r="U69" s="191">
        <v>0</v>
      </c>
      <c r="V69" s="118"/>
      <c r="W69" s="191">
        <v>150653</v>
      </c>
      <c r="X69" s="191">
        <v>88722</v>
      </c>
      <c r="Y69" s="191">
        <v>0</v>
      </c>
      <c r="Z69" s="191">
        <v>0</v>
      </c>
      <c r="AA69" s="191">
        <v>0</v>
      </c>
      <c r="AB69" s="118"/>
      <c r="AC69" s="191">
        <v>25339</v>
      </c>
      <c r="AD69" s="191">
        <v>6165</v>
      </c>
      <c r="AE69" s="191">
        <v>0</v>
      </c>
      <c r="AF69" s="191">
        <v>0</v>
      </c>
      <c r="AG69" s="191">
        <v>0</v>
      </c>
      <c r="AH69" s="118"/>
      <c r="AI69" s="191">
        <v>-20108</v>
      </c>
      <c r="AJ69" s="191">
        <v>-16943</v>
      </c>
      <c r="AK69" s="191">
        <v>-16941</v>
      </c>
      <c r="AL69" s="191">
        <v>0</v>
      </c>
      <c r="AM69" s="191">
        <v>0</v>
      </c>
    </row>
    <row r="70" spans="1:39">
      <c r="A70" s="204">
        <v>30104</v>
      </c>
      <c r="B70" s="184" t="s">
        <v>57</v>
      </c>
      <c r="C70" s="188">
        <v>1.187E-4</v>
      </c>
      <c r="E70" s="191">
        <v>158037</v>
      </c>
      <c r="F70" s="191">
        <v>-2653</v>
      </c>
      <c r="G70" s="191">
        <v>-16100</v>
      </c>
      <c r="H70" s="191">
        <v>8252</v>
      </c>
      <c r="I70" s="191">
        <v>0</v>
      </c>
      <c r="J70" s="118"/>
      <c r="K70" s="191">
        <v>44456</v>
      </c>
      <c r="L70" s="191">
        <v>40114</v>
      </c>
      <c r="M70" s="191">
        <v>15902</v>
      </c>
      <c r="N70" s="191">
        <v>0</v>
      </c>
      <c r="O70" s="191">
        <v>0</v>
      </c>
      <c r="P70" s="118"/>
      <c r="Q70" s="191">
        <v>53981</v>
      </c>
      <c r="R70" s="191">
        <v>-44828</v>
      </c>
      <c r="S70" s="191">
        <v>6183</v>
      </c>
      <c r="T70" s="191">
        <v>8252</v>
      </c>
      <c r="U70" s="191">
        <v>0</v>
      </c>
      <c r="V70" s="118"/>
      <c r="W70" s="191">
        <v>82522</v>
      </c>
      <c r="X70" s="191">
        <v>48599</v>
      </c>
      <c r="Y70" s="191">
        <v>0</v>
      </c>
      <c r="Z70" s="191">
        <v>0</v>
      </c>
      <c r="AA70" s="191">
        <v>0</v>
      </c>
      <c r="AB70" s="118"/>
      <c r="AC70" s="191">
        <v>23616</v>
      </c>
      <c r="AD70" s="191">
        <v>0</v>
      </c>
      <c r="AE70" s="191">
        <v>0</v>
      </c>
      <c r="AF70" s="191">
        <v>0</v>
      </c>
      <c r="AG70" s="191">
        <v>0</v>
      </c>
      <c r="AH70" s="118"/>
      <c r="AI70" s="191">
        <v>-46538</v>
      </c>
      <c r="AJ70" s="191">
        <v>-46538</v>
      </c>
      <c r="AK70" s="191">
        <v>-38185</v>
      </c>
      <c r="AL70" s="191">
        <v>0</v>
      </c>
      <c r="AM70" s="191">
        <v>0</v>
      </c>
    </row>
    <row r="71" spans="1:39">
      <c r="A71" s="204">
        <v>30105</v>
      </c>
      <c r="B71" s="184" t="s">
        <v>58</v>
      </c>
      <c r="C71" s="188">
        <v>8.9470000000000001E-4</v>
      </c>
      <c r="E71" s="191">
        <v>1455029</v>
      </c>
      <c r="F71" s="191">
        <v>297017</v>
      </c>
      <c r="G71" s="191">
        <v>108912</v>
      </c>
      <c r="H71" s="191">
        <v>62197</v>
      </c>
      <c r="I71" s="191">
        <v>0</v>
      </c>
      <c r="J71" s="118"/>
      <c r="K71" s="191">
        <v>335086</v>
      </c>
      <c r="L71" s="191">
        <v>302357</v>
      </c>
      <c r="M71" s="191">
        <v>119858</v>
      </c>
      <c r="N71" s="191">
        <v>0</v>
      </c>
      <c r="O71" s="191">
        <v>0</v>
      </c>
      <c r="P71" s="118"/>
      <c r="Q71" s="191">
        <v>406878</v>
      </c>
      <c r="R71" s="191">
        <v>-337887</v>
      </c>
      <c r="S71" s="191">
        <v>46607</v>
      </c>
      <c r="T71" s="191">
        <v>62197</v>
      </c>
      <c r="U71" s="191">
        <v>0</v>
      </c>
      <c r="V71" s="118"/>
      <c r="W71" s="191">
        <v>622009</v>
      </c>
      <c r="X71" s="191">
        <v>366313</v>
      </c>
      <c r="Y71" s="191">
        <v>0</v>
      </c>
      <c r="Z71" s="191">
        <v>0</v>
      </c>
      <c r="AA71" s="191">
        <v>0</v>
      </c>
      <c r="AB71" s="118"/>
      <c r="AC71" s="191">
        <v>148611</v>
      </c>
      <c r="AD71" s="191">
        <v>23789</v>
      </c>
      <c r="AE71" s="191">
        <v>0</v>
      </c>
      <c r="AF71" s="191">
        <v>0</v>
      </c>
      <c r="AG71" s="191">
        <v>0</v>
      </c>
      <c r="AH71" s="118"/>
      <c r="AI71" s="191">
        <v>-57555</v>
      </c>
      <c r="AJ71" s="191">
        <v>-57555</v>
      </c>
      <c r="AK71" s="191">
        <v>-57553</v>
      </c>
      <c r="AL71" s="191">
        <v>0</v>
      </c>
      <c r="AM71" s="191">
        <v>0</v>
      </c>
    </row>
    <row r="72" spans="1:39">
      <c r="A72" s="204">
        <v>30200</v>
      </c>
      <c r="B72" s="184" t="s">
        <v>59</v>
      </c>
      <c r="C72" s="188">
        <v>1.9358999999999999E-3</v>
      </c>
      <c r="E72" s="191">
        <v>2823832</v>
      </c>
      <c r="F72" s="191">
        <v>647988</v>
      </c>
      <c r="G72" s="191">
        <v>315946</v>
      </c>
      <c r="H72" s="191">
        <v>134578</v>
      </c>
      <c r="I72" s="191">
        <v>0</v>
      </c>
      <c r="J72" s="118"/>
      <c r="K72" s="191">
        <v>725039</v>
      </c>
      <c r="L72" s="191">
        <v>654222</v>
      </c>
      <c r="M72" s="191">
        <v>259343</v>
      </c>
      <c r="N72" s="191">
        <v>0</v>
      </c>
      <c r="O72" s="191">
        <v>0</v>
      </c>
      <c r="P72" s="118"/>
      <c r="Q72" s="191">
        <v>880380</v>
      </c>
      <c r="R72" s="191">
        <v>-731100</v>
      </c>
      <c r="S72" s="191">
        <v>100845</v>
      </c>
      <c r="T72" s="191">
        <v>134578</v>
      </c>
      <c r="U72" s="191">
        <v>0</v>
      </c>
      <c r="V72" s="118"/>
      <c r="W72" s="191">
        <v>1345867</v>
      </c>
      <c r="X72" s="191">
        <v>792606</v>
      </c>
      <c r="Y72" s="191">
        <v>0</v>
      </c>
      <c r="Z72" s="191">
        <v>0</v>
      </c>
      <c r="AA72" s="191">
        <v>0</v>
      </c>
      <c r="AB72" s="118"/>
      <c r="AC72" s="191">
        <v>0</v>
      </c>
      <c r="AD72" s="191">
        <v>0</v>
      </c>
      <c r="AE72" s="191">
        <v>0</v>
      </c>
      <c r="AF72" s="191">
        <v>0</v>
      </c>
      <c r="AG72" s="191">
        <v>0</v>
      </c>
      <c r="AH72" s="118"/>
      <c r="AI72" s="191">
        <v>-127454</v>
      </c>
      <c r="AJ72" s="191">
        <v>-67740</v>
      </c>
      <c r="AK72" s="191">
        <v>-44242</v>
      </c>
      <c r="AL72" s="191">
        <v>0</v>
      </c>
      <c r="AM72" s="191">
        <v>0</v>
      </c>
    </row>
    <row r="73" spans="1:39">
      <c r="A73" s="204">
        <v>30300</v>
      </c>
      <c r="B73" s="184" t="s">
        <v>60</v>
      </c>
      <c r="C73" s="188">
        <v>6.3809999999999995E-4</v>
      </c>
      <c r="E73" s="191">
        <v>909965</v>
      </c>
      <c r="F73" s="191">
        <v>232213</v>
      </c>
      <c r="G73" s="191">
        <v>119028</v>
      </c>
      <c r="H73" s="191">
        <v>44359</v>
      </c>
      <c r="I73" s="191">
        <v>0</v>
      </c>
      <c r="J73" s="118"/>
      <c r="K73" s="191">
        <v>238983</v>
      </c>
      <c r="L73" s="191">
        <v>215641</v>
      </c>
      <c r="M73" s="191">
        <v>85483</v>
      </c>
      <c r="N73" s="191">
        <v>0</v>
      </c>
      <c r="O73" s="191">
        <v>0</v>
      </c>
      <c r="P73" s="118"/>
      <c r="Q73" s="191">
        <v>290186</v>
      </c>
      <c r="R73" s="191">
        <v>-240981</v>
      </c>
      <c r="S73" s="191">
        <v>33240</v>
      </c>
      <c r="T73" s="191">
        <v>44359</v>
      </c>
      <c r="U73" s="191">
        <v>0</v>
      </c>
      <c r="V73" s="118"/>
      <c r="W73" s="191">
        <v>443617</v>
      </c>
      <c r="X73" s="191">
        <v>261254</v>
      </c>
      <c r="Y73" s="191">
        <v>0</v>
      </c>
      <c r="Z73" s="191">
        <v>0</v>
      </c>
      <c r="AA73" s="191">
        <v>0</v>
      </c>
      <c r="AB73" s="118"/>
      <c r="AC73" s="191">
        <v>892</v>
      </c>
      <c r="AD73" s="191">
        <v>306</v>
      </c>
      <c r="AE73" s="191">
        <v>305</v>
      </c>
      <c r="AF73" s="191">
        <v>0</v>
      </c>
      <c r="AG73" s="191">
        <v>0</v>
      </c>
      <c r="AH73" s="118"/>
      <c r="AI73" s="191">
        <v>-63713</v>
      </c>
      <c r="AJ73" s="191">
        <v>-4007</v>
      </c>
      <c r="AK73" s="191">
        <v>0</v>
      </c>
      <c r="AL73" s="191">
        <v>0</v>
      </c>
      <c r="AM73" s="191">
        <v>0</v>
      </c>
    </row>
    <row r="74" spans="1:39">
      <c r="A74" s="204">
        <v>30400</v>
      </c>
      <c r="B74" s="184" t="s">
        <v>61</v>
      </c>
      <c r="C74" s="188">
        <v>1.1613999999999999E-3</v>
      </c>
      <c r="E74" s="191">
        <v>1666567</v>
      </c>
      <c r="F74" s="191">
        <v>378486</v>
      </c>
      <c r="G74" s="191">
        <v>257456</v>
      </c>
      <c r="H74" s="191">
        <v>80737</v>
      </c>
      <c r="I74" s="191">
        <v>0</v>
      </c>
      <c r="J74" s="118"/>
      <c r="K74" s="191">
        <v>434971</v>
      </c>
      <c r="L74" s="191">
        <v>392486</v>
      </c>
      <c r="M74" s="191">
        <v>155587</v>
      </c>
      <c r="N74" s="191">
        <v>0</v>
      </c>
      <c r="O74" s="191">
        <v>0</v>
      </c>
      <c r="P74" s="118"/>
      <c r="Q74" s="191">
        <v>528164</v>
      </c>
      <c r="R74" s="191">
        <v>-438607</v>
      </c>
      <c r="S74" s="191">
        <v>60500</v>
      </c>
      <c r="T74" s="191">
        <v>80737</v>
      </c>
      <c r="U74" s="191">
        <v>0</v>
      </c>
      <c r="V74" s="118"/>
      <c r="W74" s="191">
        <v>807423</v>
      </c>
      <c r="X74" s="191">
        <v>475506</v>
      </c>
      <c r="Y74" s="191">
        <v>0</v>
      </c>
      <c r="Z74" s="191">
        <v>0</v>
      </c>
      <c r="AA74" s="191">
        <v>0</v>
      </c>
      <c r="AB74" s="118"/>
      <c r="AC74" s="191">
        <v>41368</v>
      </c>
      <c r="AD74" s="191">
        <v>41368</v>
      </c>
      <c r="AE74" s="191">
        <v>41369</v>
      </c>
      <c r="AF74" s="191">
        <v>0</v>
      </c>
      <c r="AG74" s="191">
        <v>0</v>
      </c>
      <c r="AH74" s="118"/>
      <c r="AI74" s="191">
        <v>-145359</v>
      </c>
      <c r="AJ74" s="191">
        <v>-92267</v>
      </c>
      <c r="AK74" s="191">
        <v>0</v>
      </c>
      <c r="AL74" s="191">
        <v>0</v>
      </c>
      <c r="AM74" s="191">
        <v>0</v>
      </c>
    </row>
    <row r="75" spans="1:39">
      <c r="A75" s="204">
        <v>30405</v>
      </c>
      <c r="B75" s="184" t="s">
        <v>62</v>
      </c>
      <c r="C75" s="188">
        <v>6.8550000000000002E-4</v>
      </c>
      <c r="E75" s="191">
        <v>806160</v>
      </c>
      <c r="F75" s="191">
        <v>1813</v>
      </c>
      <c r="G75" s="191">
        <v>-5540</v>
      </c>
      <c r="H75" s="191">
        <v>47654</v>
      </c>
      <c r="I75" s="191">
        <v>0</v>
      </c>
      <c r="J75" s="118"/>
      <c r="K75" s="191">
        <v>256736</v>
      </c>
      <c r="L75" s="191">
        <v>231659</v>
      </c>
      <c r="M75" s="191">
        <v>91833</v>
      </c>
      <c r="N75" s="191">
        <v>0</v>
      </c>
      <c r="O75" s="191">
        <v>0</v>
      </c>
      <c r="P75" s="118"/>
      <c r="Q75" s="191">
        <v>311741</v>
      </c>
      <c r="R75" s="191">
        <v>-258882</v>
      </c>
      <c r="S75" s="191">
        <v>35709</v>
      </c>
      <c r="T75" s="191">
        <v>47654</v>
      </c>
      <c r="U75" s="191">
        <v>0</v>
      </c>
      <c r="V75" s="118"/>
      <c r="W75" s="191">
        <v>476570</v>
      </c>
      <c r="X75" s="191">
        <v>280661</v>
      </c>
      <c r="Y75" s="191">
        <v>0</v>
      </c>
      <c r="Z75" s="191">
        <v>0</v>
      </c>
      <c r="AA75" s="191">
        <v>0</v>
      </c>
      <c r="AB75" s="118"/>
      <c r="AC75" s="191">
        <v>12737</v>
      </c>
      <c r="AD75" s="191">
        <v>0</v>
      </c>
      <c r="AE75" s="191">
        <v>0</v>
      </c>
      <c r="AF75" s="191">
        <v>0</v>
      </c>
      <c r="AG75" s="191">
        <v>0</v>
      </c>
      <c r="AH75" s="118"/>
      <c r="AI75" s="191">
        <v>-251624</v>
      </c>
      <c r="AJ75" s="191">
        <v>-251625</v>
      </c>
      <c r="AK75" s="191">
        <v>-133082</v>
      </c>
      <c r="AL75" s="191">
        <v>0</v>
      </c>
      <c r="AM75" s="191">
        <v>0</v>
      </c>
    </row>
    <row r="76" spans="1:39">
      <c r="A76" s="204">
        <v>30500</v>
      </c>
      <c r="B76" s="184" t="s">
        <v>63</v>
      </c>
      <c r="C76" s="188">
        <v>1.2527E-3</v>
      </c>
      <c r="E76" s="191">
        <v>1804181</v>
      </c>
      <c r="F76" s="191">
        <v>415398</v>
      </c>
      <c r="G76" s="191">
        <v>204538</v>
      </c>
      <c r="H76" s="191">
        <v>87084</v>
      </c>
      <c r="I76" s="191">
        <v>0</v>
      </c>
      <c r="J76" s="118"/>
      <c r="K76" s="191">
        <v>469165</v>
      </c>
      <c r="L76" s="191">
        <v>423340</v>
      </c>
      <c r="M76" s="191">
        <v>167818</v>
      </c>
      <c r="N76" s="191">
        <v>0</v>
      </c>
      <c r="O76" s="191">
        <v>0</v>
      </c>
      <c r="P76" s="118"/>
      <c r="Q76" s="191">
        <v>569684</v>
      </c>
      <c r="R76" s="191">
        <v>-473087</v>
      </c>
      <c r="S76" s="191">
        <v>65256</v>
      </c>
      <c r="T76" s="191">
        <v>87084</v>
      </c>
      <c r="U76" s="191">
        <v>0</v>
      </c>
      <c r="V76" s="118"/>
      <c r="W76" s="191">
        <v>870896</v>
      </c>
      <c r="X76" s="191">
        <v>512887</v>
      </c>
      <c r="Y76" s="191">
        <v>0</v>
      </c>
      <c r="Z76" s="191">
        <v>0</v>
      </c>
      <c r="AA76" s="191">
        <v>0</v>
      </c>
      <c r="AB76" s="118"/>
      <c r="AC76" s="191">
        <v>0</v>
      </c>
      <c r="AD76" s="191">
        <v>0</v>
      </c>
      <c r="AE76" s="191">
        <v>0</v>
      </c>
      <c r="AF76" s="191">
        <v>0</v>
      </c>
      <c r="AG76" s="191">
        <v>0</v>
      </c>
      <c r="AH76" s="118"/>
      <c r="AI76" s="191">
        <v>-105564</v>
      </c>
      <c r="AJ76" s="191">
        <v>-47742</v>
      </c>
      <c r="AK76" s="191">
        <v>-28536</v>
      </c>
      <c r="AL76" s="191">
        <v>0</v>
      </c>
      <c r="AM76" s="191">
        <v>0</v>
      </c>
    </row>
    <row r="77" spans="1:39">
      <c r="A77" s="204">
        <v>30600</v>
      </c>
      <c r="B77" s="184" t="s">
        <v>64</v>
      </c>
      <c r="C77" s="188">
        <v>9.1410000000000005E-4</v>
      </c>
      <c r="E77" s="191">
        <v>1217383</v>
      </c>
      <c r="F77" s="191">
        <v>210812</v>
      </c>
      <c r="G77" s="191">
        <v>87401</v>
      </c>
      <c r="H77" s="191">
        <v>63545</v>
      </c>
      <c r="I77" s="191">
        <v>0</v>
      </c>
      <c r="J77" s="118"/>
      <c r="K77" s="191">
        <v>342351</v>
      </c>
      <c r="L77" s="191">
        <v>308913</v>
      </c>
      <c r="M77" s="191">
        <v>122457</v>
      </c>
      <c r="N77" s="191">
        <v>0</v>
      </c>
      <c r="O77" s="191">
        <v>0</v>
      </c>
      <c r="P77" s="118"/>
      <c r="Q77" s="191">
        <v>415701</v>
      </c>
      <c r="R77" s="191">
        <v>-345214</v>
      </c>
      <c r="S77" s="191">
        <v>47617</v>
      </c>
      <c r="T77" s="191">
        <v>63545</v>
      </c>
      <c r="U77" s="191">
        <v>0</v>
      </c>
      <c r="V77" s="118"/>
      <c r="W77" s="191">
        <v>635496</v>
      </c>
      <c r="X77" s="191">
        <v>374255</v>
      </c>
      <c r="Y77" s="191">
        <v>0</v>
      </c>
      <c r="Z77" s="191">
        <v>0</v>
      </c>
      <c r="AA77" s="191">
        <v>0</v>
      </c>
      <c r="AB77" s="118"/>
      <c r="AC77" s="191">
        <v>0</v>
      </c>
      <c r="AD77" s="191">
        <v>0</v>
      </c>
      <c r="AE77" s="191">
        <v>0</v>
      </c>
      <c r="AF77" s="191">
        <v>0</v>
      </c>
      <c r="AG77" s="191">
        <v>0</v>
      </c>
      <c r="AH77" s="118"/>
      <c r="AI77" s="191">
        <v>-176165</v>
      </c>
      <c r="AJ77" s="191">
        <v>-127142</v>
      </c>
      <c r="AK77" s="191">
        <v>-82673</v>
      </c>
      <c r="AL77" s="191">
        <v>0</v>
      </c>
      <c r="AM77" s="191">
        <v>0</v>
      </c>
    </row>
    <row r="78" spans="1:39">
      <c r="A78" s="204">
        <v>30601</v>
      </c>
      <c r="B78" s="184" t="s">
        <v>65</v>
      </c>
      <c r="C78" s="188">
        <v>9.7000000000000003E-6</v>
      </c>
      <c r="E78" s="191">
        <v>-5339</v>
      </c>
      <c r="F78" s="191">
        <v>-13486</v>
      </c>
      <c r="G78" s="191">
        <v>-16293</v>
      </c>
      <c r="H78" s="191">
        <v>674</v>
      </c>
      <c r="I78" s="191">
        <v>0</v>
      </c>
      <c r="J78" s="118"/>
      <c r="K78" s="191">
        <v>3633</v>
      </c>
      <c r="L78" s="191">
        <v>3278</v>
      </c>
      <c r="M78" s="191">
        <v>1299</v>
      </c>
      <c r="N78" s="191">
        <v>0</v>
      </c>
      <c r="O78" s="191">
        <v>0</v>
      </c>
      <c r="P78" s="118"/>
      <c r="Q78" s="191">
        <v>4411</v>
      </c>
      <c r="R78" s="191">
        <v>-3663</v>
      </c>
      <c r="S78" s="191">
        <v>505</v>
      </c>
      <c r="T78" s="191">
        <v>674</v>
      </c>
      <c r="U78" s="191">
        <v>0</v>
      </c>
      <c r="V78" s="118"/>
      <c r="W78" s="191">
        <v>6744</v>
      </c>
      <c r="X78" s="191">
        <v>3971</v>
      </c>
      <c r="Y78" s="191">
        <v>0</v>
      </c>
      <c r="Z78" s="191">
        <v>0</v>
      </c>
      <c r="AA78" s="191">
        <v>0</v>
      </c>
      <c r="AB78" s="118"/>
      <c r="AC78" s="191">
        <v>1026</v>
      </c>
      <c r="AD78" s="191">
        <v>1026</v>
      </c>
      <c r="AE78" s="191">
        <v>0</v>
      </c>
      <c r="AF78" s="191">
        <v>0</v>
      </c>
      <c r="AG78" s="191">
        <v>0</v>
      </c>
      <c r="AH78" s="118"/>
      <c r="AI78" s="191">
        <v>-21153</v>
      </c>
      <c r="AJ78" s="191">
        <v>-18098</v>
      </c>
      <c r="AK78" s="191">
        <v>-18097</v>
      </c>
      <c r="AL78" s="191">
        <v>0</v>
      </c>
      <c r="AM78" s="191">
        <v>0</v>
      </c>
    </row>
    <row r="79" spans="1:39">
      <c r="A79" s="204">
        <v>30700</v>
      </c>
      <c r="B79" s="184" t="s">
        <v>66</v>
      </c>
      <c r="C79" s="188">
        <v>2.4683999999999999E-3</v>
      </c>
      <c r="E79" s="191">
        <v>3559701</v>
      </c>
      <c r="F79" s="191">
        <v>773146</v>
      </c>
      <c r="G79" s="191">
        <v>385111</v>
      </c>
      <c r="H79" s="191">
        <v>171596</v>
      </c>
      <c r="I79" s="191">
        <v>0</v>
      </c>
      <c r="J79" s="118"/>
      <c r="K79" s="191">
        <v>924473</v>
      </c>
      <c r="L79" s="191">
        <v>834176</v>
      </c>
      <c r="M79" s="191">
        <v>330679</v>
      </c>
      <c r="N79" s="191">
        <v>0</v>
      </c>
      <c r="O79" s="191">
        <v>0</v>
      </c>
      <c r="P79" s="118"/>
      <c r="Q79" s="191">
        <v>1122542</v>
      </c>
      <c r="R79" s="191">
        <v>-932201</v>
      </c>
      <c r="S79" s="191">
        <v>128584</v>
      </c>
      <c r="T79" s="191">
        <v>171596</v>
      </c>
      <c r="U79" s="191">
        <v>0</v>
      </c>
      <c r="V79" s="118"/>
      <c r="W79" s="191">
        <v>1716069</v>
      </c>
      <c r="X79" s="191">
        <v>1010625</v>
      </c>
      <c r="Y79" s="191">
        <v>0</v>
      </c>
      <c r="Z79" s="191">
        <v>0</v>
      </c>
      <c r="AA79" s="191">
        <v>0</v>
      </c>
      <c r="AB79" s="118"/>
      <c r="AC79" s="191">
        <v>0</v>
      </c>
      <c r="AD79" s="191">
        <v>0</v>
      </c>
      <c r="AE79" s="191">
        <v>0</v>
      </c>
      <c r="AF79" s="191">
        <v>0</v>
      </c>
      <c r="AG79" s="191">
        <v>0</v>
      </c>
      <c r="AH79" s="118"/>
      <c r="AI79" s="191">
        <v>-203383</v>
      </c>
      <c r="AJ79" s="191">
        <v>-139454</v>
      </c>
      <c r="AK79" s="191">
        <v>-74152</v>
      </c>
      <c r="AL79" s="191">
        <v>0</v>
      </c>
      <c r="AM79" s="191">
        <v>0</v>
      </c>
    </row>
    <row r="80" spans="1:39">
      <c r="A80" s="204">
        <v>30705</v>
      </c>
      <c r="B80" s="184" t="s">
        <v>67</v>
      </c>
      <c r="C80" s="188">
        <v>4.8789999999999999E-4</v>
      </c>
      <c r="E80" s="191">
        <v>702103</v>
      </c>
      <c r="F80" s="191">
        <v>166669</v>
      </c>
      <c r="G80" s="191">
        <v>100883</v>
      </c>
      <c r="H80" s="191">
        <v>33917</v>
      </c>
      <c r="I80" s="191">
        <v>0</v>
      </c>
      <c r="J80" s="118"/>
      <c r="K80" s="191">
        <v>182730</v>
      </c>
      <c r="L80" s="191">
        <v>164882</v>
      </c>
      <c r="M80" s="191">
        <v>65362</v>
      </c>
      <c r="N80" s="191">
        <v>0</v>
      </c>
      <c r="O80" s="191">
        <v>0</v>
      </c>
      <c r="P80" s="118"/>
      <c r="Q80" s="191">
        <v>221880</v>
      </c>
      <c r="R80" s="191">
        <v>-184257</v>
      </c>
      <c r="S80" s="191">
        <v>25416</v>
      </c>
      <c r="T80" s="191">
        <v>33917</v>
      </c>
      <c r="U80" s="191">
        <v>0</v>
      </c>
      <c r="V80" s="118"/>
      <c r="W80" s="191">
        <v>339195</v>
      </c>
      <c r="X80" s="191">
        <v>199758</v>
      </c>
      <c r="Y80" s="191">
        <v>0</v>
      </c>
      <c r="Z80" s="191">
        <v>0</v>
      </c>
      <c r="AA80" s="191">
        <v>0</v>
      </c>
      <c r="AB80" s="118"/>
      <c r="AC80" s="191">
        <v>31308</v>
      </c>
      <c r="AD80" s="191">
        <v>10104</v>
      </c>
      <c r="AE80" s="191">
        <v>10105</v>
      </c>
      <c r="AF80" s="191">
        <v>0</v>
      </c>
      <c r="AG80" s="191">
        <v>0</v>
      </c>
      <c r="AH80" s="118"/>
      <c r="AI80" s="191">
        <v>-73010</v>
      </c>
      <c r="AJ80" s="191">
        <v>-23818</v>
      </c>
      <c r="AK80" s="191">
        <v>0</v>
      </c>
      <c r="AL80" s="191">
        <v>0</v>
      </c>
      <c r="AM80" s="191">
        <v>0</v>
      </c>
    </row>
    <row r="81" spans="1:39">
      <c r="A81" s="204">
        <v>30800</v>
      </c>
      <c r="B81" s="184" t="s">
        <v>68</v>
      </c>
      <c r="C81" s="188">
        <v>8.2280000000000005E-4</v>
      </c>
      <c r="E81" s="191">
        <v>958254</v>
      </c>
      <c r="F81" s="191">
        <v>128107</v>
      </c>
      <c r="G81" s="191">
        <v>127837</v>
      </c>
      <c r="H81" s="191">
        <v>57199</v>
      </c>
      <c r="I81" s="191">
        <v>0</v>
      </c>
      <c r="J81" s="118"/>
      <c r="K81" s="191">
        <v>308158</v>
      </c>
      <c r="L81" s="191">
        <v>278059</v>
      </c>
      <c r="M81" s="191">
        <v>110226</v>
      </c>
      <c r="N81" s="191">
        <v>0</v>
      </c>
      <c r="O81" s="191">
        <v>0</v>
      </c>
      <c r="P81" s="118"/>
      <c r="Q81" s="191">
        <v>374181</v>
      </c>
      <c r="R81" s="191">
        <v>-310734</v>
      </c>
      <c r="S81" s="191">
        <v>42861</v>
      </c>
      <c r="T81" s="191">
        <v>57199</v>
      </c>
      <c r="U81" s="191">
        <v>0</v>
      </c>
      <c r="V81" s="118"/>
      <c r="W81" s="191">
        <v>572023</v>
      </c>
      <c r="X81" s="191">
        <v>336875</v>
      </c>
      <c r="Y81" s="191">
        <v>0</v>
      </c>
      <c r="Z81" s="191">
        <v>0</v>
      </c>
      <c r="AA81" s="191">
        <v>0</v>
      </c>
      <c r="AB81" s="118"/>
      <c r="AC81" s="191">
        <v>0</v>
      </c>
      <c r="AD81" s="191">
        <v>0</v>
      </c>
      <c r="AE81" s="191">
        <v>0</v>
      </c>
      <c r="AF81" s="191">
        <v>0</v>
      </c>
      <c r="AG81" s="191">
        <v>0</v>
      </c>
      <c r="AH81" s="118"/>
      <c r="AI81" s="191">
        <v>-296108</v>
      </c>
      <c r="AJ81" s="191">
        <v>-176093</v>
      </c>
      <c r="AK81" s="191">
        <v>-25250</v>
      </c>
      <c r="AL81" s="191">
        <v>0</v>
      </c>
      <c r="AM81" s="191">
        <v>0</v>
      </c>
    </row>
    <row r="82" spans="1:39">
      <c r="A82" s="204">
        <v>30900</v>
      </c>
      <c r="B82" s="184" t="s">
        <v>69</v>
      </c>
      <c r="C82" s="188">
        <v>1.5772E-3</v>
      </c>
      <c r="E82" s="191">
        <v>2266452</v>
      </c>
      <c r="F82" s="191">
        <v>487621</v>
      </c>
      <c r="G82" s="191">
        <v>226698</v>
      </c>
      <c r="H82" s="191">
        <v>109642</v>
      </c>
      <c r="I82" s="191">
        <v>0</v>
      </c>
      <c r="J82" s="118"/>
      <c r="K82" s="191">
        <v>590698</v>
      </c>
      <c r="L82" s="191">
        <v>533002</v>
      </c>
      <c r="M82" s="191">
        <v>211290</v>
      </c>
      <c r="N82" s="191">
        <v>0</v>
      </c>
      <c r="O82" s="191">
        <v>0</v>
      </c>
      <c r="P82" s="118"/>
      <c r="Q82" s="191">
        <v>717255</v>
      </c>
      <c r="R82" s="191">
        <v>-595636</v>
      </c>
      <c r="S82" s="191">
        <v>82160</v>
      </c>
      <c r="T82" s="191">
        <v>109642</v>
      </c>
      <c r="U82" s="191">
        <v>0</v>
      </c>
      <c r="V82" s="118"/>
      <c r="W82" s="191">
        <v>1096493</v>
      </c>
      <c r="X82" s="191">
        <v>645745</v>
      </c>
      <c r="Y82" s="191">
        <v>0</v>
      </c>
      <c r="Z82" s="191">
        <v>0</v>
      </c>
      <c r="AA82" s="191">
        <v>0</v>
      </c>
      <c r="AB82" s="118"/>
      <c r="AC82" s="191">
        <v>0</v>
      </c>
      <c r="AD82" s="191">
        <v>0</v>
      </c>
      <c r="AE82" s="191">
        <v>0</v>
      </c>
      <c r="AF82" s="191">
        <v>0</v>
      </c>
      <c r="AG82" s="191">
        <v>0</v>
      </c>
      <c r="AH82" s="118"/>
      <c r="AI82" s="191">
        <v>-137994</v>
      </c>
      <c r="AJ82" s="191">
        <v>-95490</v>
      </c>
      <c r="AK82" s="191">
        <v>-66752</v>
      </c>
      <c r="AL82" s="191">
        <v>0</v>
      </c>
      <c r="AM82" s="191">
        <v>0</v>
      </c>
    </row>
    <row r="83" spans="1:39">
      <c r="A83" s="204">
        <v>30905</v>
      </c>
      <c r="B83" s="184" t="s">
        <v>70</v>
      </c>
      <c r="C83" s="188">
        <v>3.2229999999999997E-4</v>
      </c>
      <c r="E83" s="191">
        <v>544565</v>
      </c>
      <c r="F83" s="191">
        <v>170824</v>
      </c>
      <c r="G83" s="191">
        <v>94303</v>
      </c>
      <c r="H83" s="191">
        <v>22405</v>
      </c>
      <c r="I83" s="191">
        <v>0</v>
      </c>
      <c r="J83" s="118"/>
      <c r="K83" s="191">
        <v>120709</v>
      </c>
      <c r="L83" s="191">
        <v>108919</v>
      </c>
      <c r="M83" s="191">
        <v>43177</v>
      </c>
      <c r="N83" s="191">
        <v>0</v>
      </c>
      <c r="O83" s="191">
        <v>0</v>
      </c>
      <c r="P83" s="118"/>
      <c r="Q83" s="191">
        <v>146571</v>
      </c>
      <c r="R83" s="191">
        <v>-121718</v>
      </c>
      <c r="S83" s="191">
        <v>16789</v>
      </c>
      <c r="T83" s="191">
        <v>22405</v>
      </c>
      <c r="U83" s="191">
        <v>0</v>
      </c>
      <c r="V83" s="118"/>
      <c r="W83" s="191">
        <v>224068</v>
      </c>
      <c r="X83" s="191">
        <v>131958</v>
      </c>
      <c r="Y83" s="191">
        <v>0</v>
      </c>
      <c r="Z83" s="191">
        <v>0</v>
      </c>
      <c r="AA83" s="191">
        <v>0</v>
      </c>
      <c r="AB83" s="118"/>
      <c r="AC83" s="191">
        <v>57381</v>
      </c>
      <c r="AD83" s="191">
        <v>51665</v>
      </c>
      <c r="AE83" s="191">
        <v>34337</v>
      </c>
      <c r="AF83" s="191">
        <v>0</v>
      </c>
      <c r="AG83" s="191">
        <v>0</v>
      </c>
      <c r="AH83" s="118"/>
      <c r="AI83" s="191">
        <v>-4164</v>
      </c>
      <c r="AJ83" s="191">
        <v>0</v>
      </c>
      <c r="AK83" s="191">
        <v>0</v>
      </c>
      <c r="AL83" s="191">
        <v>0</v>
      </c>
      <c r="AM83" s="191">
        <v>0</v>
      </c>
    </row>
    <row r="84" spans="1:39">
      <c r="A84" s="204">
        <v>31000</v>
      </c>
      <c r="B84" s="184" t="s">
        <v>71</v>
      </c>
      <c r="C84" s="188">
        <v>4.8533999999999999E-3</v>
      </c>
      <c r="E84" s="191">
        <v>7378647</v>
      </c>
      <c r="F84" s="191">
        <v>1810103</v>
      </c>
      <c r="G84" s="191">
        <v>861170</v>
      </c>
      <c r="H84" s="191">
        <v>337394</v>
      </c>
      <c r="I84" s="191">
        <v>0</v>
      </c>
      <c r="J84" s="118"/>
      <c r="K84" s="191">
        <v>1817710</v>
      </c>
      <c r="L84" s="191">
        <v>1640168</v>
      </c>
      <c r="M84" s="191">
        <v>650186</v>
      </c>
      <c r="N84" s="191">
        <v>0</v>
      </c>
      <c r="O84" s="191">
        <v>0</v>
      </c>
      <c r="P84" s="118"/>
      <c r="Q84" s="191">
        <v>2207156</v>
      </c>
      <c r="R84" s="191">
        <v>-1832906</v>
      </c>
      <c r="S84" s="191">
        <v>252823</v>
      </c>
      <c r="T84" s="191">
        <v>337394</v>
      </c>
      <c r="U84" s="191">
        <v>0</v>
      </c>
      <c r="V84" s="118"/>
      <c r="W84" s="191">
        <v>3374156</v>
      </c>
      <c r="X84" s="191">
        <v>1987103</v>
      </c>
      <c r="Y84" s="191">
        <v>0</v>
      </c>
      <c r="Z84" s="191">
        <v>0</v>
      </c>
      <c r="AA84" s="191">
        <v>0</v>
      </c>
      <c r="AB84" s="118"/>
      <c r="AC84" s="191">
        <v>57578</v>
      </c>
      <c r="AD84" s="191">
        <v>57576</v>
      </c>
      <c r="AE84" s="191">
        <v>0</v>
      </c>
      <c r="AF84" s="191">
        <v>0</v>
      </c>
      <c r="AG84" s="191">
        <v>0</v>
      </c>
      <c r="AH84" s="118"/>
      <c r="AI84" s="191">
        <v>-77953</v>
      </c>
      <c r="AJ84" s="191">
        <v>-41838</v>
      </c>
      <c r="AK84" s="191">
        <v>-41839</v>
      </c>
      <c r="AL84" s="191">
        <v>0</v>
      </c>
      <c r="AM84" s="191">
        <v>0</v>
      </c>
    </row>
    <row r="85" spans="1:39">
      <c r="A85" s="204">
        <v>31005</v>
      </c>
      <c r="B85" s="184" t="s">
        <v>72</v>
      </c>
      <c r="C85" s="188">
        <v>4.371E-4</v>
      </c>
      <c r="E85" s="191">
        <v>697486</v>
      </c>
      <c r="F85" s="191">
        <v>173095</v>
      </c>
      <c r="G85" s="191">
        <v>98274</v>
      </c>
      <c r="H85" s="191">
        <v>30386</v>
      </c>
      <c r="I85" s="191">
        <v>0</v>
      </c>
      <c r="J85" s="118"/>
      <c r="K85" s="191">
        <v>163704</v>
      </c>
      <c r="L85" s="191">
        <v>147714</v>
      </c>
      <c r="M85" s="191">
        <v>58556</v>
      </c>
      <c r="N85" s="191">
        <v>0</v>
      </c>
      <c r="O85" s="191">
        <v>0</v>
      </c>
      <c r="P85" s="118"/>
      <c r="Q85" s="191">
        <v>198778</v>
      </c>
      <c r="R85" s="191">
        <v>-165073</v>
      </c>
      <c r="S85" s="191">
        <v>22769</v>
      </c>
      <c r="T85" s="191">
        <v>30386</v>
      </c>
      <c r="U85" s="191">
        <v>0</v>
      </c>
      <c r="V85" s="118"/>
      <c r="W85" s="191">
        <v>303878</v>
      </c>
      <c r="X85" s="191">
        <v>178960</v>
      </c>
      <c r="Y85" s="191">
        <v>0</v>
      </c>
      <c r="Z85" s="191">
        <v>0</v>
      </c>
      <c r="AA85" s="191">
        <v>0</v>
      </c>
      <c r="AB85" s="118"/>
      <c r="AC85" s="191">
        <v>36584</v>
      </c>
      <c r="AD85" s="191">
        <v>16950</v>
      </c>
      <c r="AE85" s="191">
        <v>16949</v>
      </c>
      <c r="AF85" s="191">
        <v>0</v>
      </c>
      <c r="AG85" s="191">
        <v>0</v>
      </c>
      <c r="AH85" s="118"/>
      <c r="AI85" s="191">
        <v>-5458</v>
      </c>
      <c r="AJ85" s="191">
        <v>-5456</v>
      </c>
      <c r="AK85" s="191">
        <v>0</v>
      </c>
      <c r="AL85" s="191">
        <v>0</v>
      </c>
      <c r="AM85" s="191">
        <v>0</v>
      </c>
    </row>
    <row r="86" spans="1:39">
      <c r="A86" s="204">
        <v>31100</v>
      </c>
      <c r="B86" s="184" t="s">
        <v>73</v>
      </c>
      <c r="C86" s="188">
        <v>1.00734E-2</v>
      </c>
      <c r="E86" s="191">
        <v>15081953</v>
      </c>
      <c r="F86" s="191">
        <v>3627076</v>
      </c>
      <c r="G86" s="191">
        <v>1709966</v>
      </c>
      <c r="H86" s="191">
        <v>700273</v>
      </c>
      <c r="I86" s="191">
        <v>0</v>
      </c>
      <c r="J86" s="118"/>
      <c r="K86" s="191">
        <v>3772720</v>
      </c>
      <c r="L86" s="191">
        <v>3404225</v>
      </c>
      <c r="M86" s="191">
        <v>1349483</v>
      </c>
      <c r="N86" s="191">
        <v>0</v>
      </c>
      <c r="O86" s="191">
        <v>0</v>
      </c>
      <c r="P86" s="118"/>
      <c r="Q86" s="191">
        <v>4581030</v>
      </c>
      <c r="R86" s="191">
        <v>-3804260</v>
      </c>
      <c r="S86" s="191">
        <v>524744</v>
      </c>
      <c r="T86" s="191">
        <v>700273</v>
      </c>
      <c r="U86" s="191">
        <v>0</v>
      </c>
      <c r="V86" s="118"/>
      <c r="W86" s="191">
        <v>7003179</v>
      </c>
      <c r="X86" s="191">
        <v>4124302</v>
      </c>
      <c r="Y86" s="191">
        <v>0</v>
      </c>
      <c r="Z86" s="191">
        <v>0</v>
      </c>
      <c r="AA86" s="191">
        <v>0</v>
      </c>
      <c r="AB86" s="118"/>
      <c r="AC86" s="191">
        <v>67070</v>
      </c>
      <c r="AD86" s="191">
        <v>67069</v>
      </c>
      <c r="AE86" s="191">
        <v>0</v>
      </c>
      <c r="AF86" s="191">
        <v>0</v>
      </c>
      <c r="AG86" s="191">
        <v>0</v>
      </c>
      <c r="AH86" s="118"/>
      <c r="AI86" s="191">
        <v>-342046</v>
      </c>
      <c r="AJ86" s="191">
        <v>-164260</v>
      </c>
      <c r="AK86" s="191">
        <v>-164261</v>
      </c>
      <c r="AL86" s="191">
        <v>0</v>
      </c>
      <c r="AM86" s="191">
        <v>0</v>
      </c>
    </row>
    <row r="87" spans="1:39">
      <c r="A87" s="204">
        <v>31101</v>
      </c>
      <c r="B87" s="184" t="s">
        <v>74</v>
      </c>
      <c r="C87" s="188">
        <v>5.6900000000000001E-5</v>
      </c>
      <c r="E87" s="191">
        <v>58527</v>
      </c>
      <c r="F87" s="191">
        <v>-2614</v>
      </c>
      <c r="G87" s="191">
        <v>-7281</v>
      </c>
      <c r="H87" s="191">
        <v>3956</v>
      </c>
      <c r="I87" s="191">
        <v>0</v>
      </c>
      <c r="J87" s="118"/>
      <c r="K87" s="191">
        <v>21310</v>
      </c>
      <c r="L87" s="191">
        <v>19229</v>
      </c>
      <c r="M87" s="191">
        <v>7623</v>
      </c>
      <c r="N87" s="191">
        <v>0</v>
      </c>
      <c r="O87" s="191">
        <v>0</v>
      </c>
      <c r="P87" s="118"/>
      <c r="Q87" s="191">
        <v>25876</v>
      </c>
      <c r="R87" s="191">
        <v>-21489</v>
      </c>
      <c r="S87" s="191">
        <v>2964</v>
      </c>
      <c r="T87" s="191">
        <v>3956</v>
      </c>
      <c r="U87" s="191">
        <v>0</v>
      </c>
      <c r="V87" s="118"/>
      <c r="W87" s="191">
        <v>39558</v>
      </c>
      <c r="X87" s="191">
        <v>23296</v>
      </c>
      <c r="Y87" s="191">
        <v>0</v>
      </c>
      <c r="Z87" s="191">
        <v>0</v>
      </c>
      <c r="AA87" s="191">
        <v>0</v>
      </c>
      <c r="AB87" s="118"/>
      <c r="AC87" s="191">
        <v>0</v>
      </c>
      <c r="AD87" s="191">
        <v>0</v>
      </c>
      <c r="AE87" s="191">
        <v>0</v>
      </c>
      <c r="AF87" s="191">
        <v>0</v>
      </c>
      <c r="AG87" s="191">
        <v>0</v>
      </c>
      <c r="AH87" s="118"/>
      <c r="AI87" s="191">
        <v>-28217</v>
      </c>
      <c r="AJ87" s="191">
        <v>-23650</v>
      </c>
      <c r="AK87" s="191">
        <v>-17868</v>
      </c>
      <c r="AL87" s="191">
        <v>0</v>
      </c>
      <c r="AM87" s="191">
        <v>0</v>
      </c>
    </row>
    <row r="88" spans="1:39">
      <c r="A88" s="204">
        <v>31102</v>
      </c>
      <c r="B88" s="184" t="s">
        <v>75</v>
      </c>
      <c r="C88" s="188">
        <v>1.9550000000000001E-4</v>
      </c>
      <c r="E88" s="191">
        <v>318363</v>
      </c>
      <c r="F88" s="191">
        <v>93738</v>
      </c>
      <c r="G88" s="191">
        <v>54767</v>
      </c>
      <c r="H88" s="191">
        <v>13591</v>
      </c>
      <c r="I88" s="191">
        <v>0</v>
      </c>
      <c r="J88" s="118"/>
      <c r="K88" s="191">
        <v>73219</v>
      </c>
      <c r="L88" s="191">
        <v>66068</v>
      </c>
      <c r="M88" s="191">
        <v>26190</v>
      </c>
      <c r="N88" s="191">
        <v>0</v>
      </c>
      <c r="O88" s="191">
        <v>0</v>
      </c>
      <c r="P88" s="118"/>
      <c r="Q88" s="191">
        <v>88907</v>
      </c>
      <c r="R88" s="191">
        <v>-73831</v>
      </c>
      <c r="S88" s="191">
        <v>10184</v>
      </c>
      <c r="T88" s="191">
        <v>13591</v>
      </c>
      <c r="U88" s="191">
        <v>0</v>
      </c>
      <c r="V88" s="118"/>
      <c r="W88" s="191">
        <v>135915</v>
      </c>
      <c r="X88" s="191">
        <v>80043</v>
      </c>
      <c r="Y88" s="191">
        <v>0</v>
      </c>
      <c r="Z88" s="191">
        <v>0</v>
      </c>
      <c r="AA88" s="191">
        <v>0</v>
      </c>
      <c r="AB88" s="118"/>
      <c r="AC88" s="191">
        <v>25011</v>
      </c>
      <c r="AD88" s="191">
        <v>21458</v>
      </c>
      <c r="AE88" s="191">
        <v>18393</v>
      </c>
      <c r="AF88" s="191">
        <v>0</v>
      </c>
      <c r="AG88" s="191">
        <v>0</v>
      </c>
      <c r="AH88" s="118"/>
      <c r="AI88" s="191">
        <v>-4689</v>
      </c>
      <c r="AJ88" s="191">
        <v>0</v>
      </c>
      <c r="AK88" s="191">
        <v>0</v>
      </c>
      <c r="AL88" s="191">
        <v>0</v>
      </c>
      <c r="AM88" s="191">
        <v>0</v>
      </c>
    </row>
    <row r="89" spans="1:39">
      <c r="A89" s="204">
        <v>31105</v>
      </c>
      <c r="B89" s="184" t="s">
        <v>76</v>
      </c>
      <c r="C89" s="188">
        <v>1.5671000000000001E-3</v>
      </c>
      <c r="E89" s="191">
        <v>2423496</v>
      </c>
      <c r="F89" s="191">
        <v>566440</v>
      </c>
      <c r="G89" s="191">
        <v>238787</v>
      </c>
      <c r="H89" s="191">
        <v>108940</v>
      </c>
      <c r="I89" s="191">
        <v>0</v>
      </c>
      <c r="J89" s="118"/>
      <c r="K89" s="191">
        <v>586915</v>
      </c>
      <c r="L89" s="191">
        <v>529589</v>
      </c>
      <c r="M89" s="191">
        <v>209937</v>
      </c>
      <c r="N89" s="191">
        <v>0</v>
      </c>
      <c r="O89" s="191">
        <v>0</v>
      </c>
      <c r="P89" s="118"/>
      <c r="Q89" s="191">
        <v>712662</v>
      </c>
      <c r="R89" s="191">
        <v>-591822</v>
      </c>
      <c r="S89" s="191">
        <v>81633</v>
      </c>
      <c r="T89" s="191">
        <v>108940</v>
      </c>
      <c r="U89" s="191">
        <v>0</v>
      </c>
      <c r="V89" s="118"/>
      <c r="W89" s="191">
        <v>1089471</v>
      </c>
      <c r="X89" s="191">
        <v>641610</v>
      </c>
      <c r="Y89" s="191">
        <v>0</v>
      </c>
      <c r="Z89" s="191">
        <v>0</v>
      </c>
      <c r="AA89" s="191">
        <v>0</v>
      </c>
      <c r="AB89" s="118"/>
      <c r="AC89" s="191">
        <v>121283</v>
      </c>
      <c r="AD89" s="191">
        <v>39846</v>
      </c>
      <c r="AE89" s="191">
        <v>0</v>
      </c>
      <c r="AF89" s="191">
        <v>0</v>
      </c>
      <c r="AG89" s="191">
        <v>0</v>
      </c>
      <c r="AH89" s="118"/>
      <c r="AI89" s="191">
        <v>-86835</v>
      </c>
      <c r="AJ89" s="191">
        <v>-52783</v>
      </c>
      <c r="AK89" s="191">
        <v>-52783</v>
      </c>
      <c r="AL89" s="191">
        <v>0</v>
      </c>
      <c r="AM89" s="191">
        <v>0</v>
      </c>
    </row>
    <row r="90" spans="1:39">
      <c r="A90" s="204">
        <v>31110</v>
      </c>
      <c r="B90" s="184" t="s">
        <v>77</v>
      </c>
      <c r="C90" s="188">
        <v>2.4916999999999999E-3</v>
      </c>
      <c r="E90" s="191">
        <v>3858093</v>
      </c>
      <c r="F90" s="191">
        <v>1152346</v>
      </c>
      <c r="G90" s="191">
        <v>595017</v>
      </c>
      <c r="H90" s="191">
        <v>173216</v>
      </c>
      <c r="I90" s="191">
        <v>0</v>
      </c>
      <c r="J90" s="118"/>
      <c r="K90" s="191">
        <v>933199</v>
      </c>
      <c r="L90" s="191">
        <v>842050</v>
      </c>
      <c r="M90" s="191">
        <v>333801</v>
      </c>
      <c r="N90" s="191">
        <v>0</v>
      </c>
      <c r="O90" s="191">
        <v>0</v>
      </c>
      <c r="P90" s="118"/>
      <c r="Q90" s="191">
        <v>1133138</v>
      </c>
      <c r="R90" s="191">
        <v>-941000</v>
      </c>
      <c r="S90" s="191">
        <v>129798</v>
      </c>
      <c r="T90" s="191">
        <v>173216</v>
      </c>
      <c r="U90" s="191">
        <v>0</v>
      </c>
      <c r="V90" s="118"/>
      <c r="W90" s="191">
        <v>1732267</v>
      </c>
      <c r="X90" s="191">
        <v>1020164</v>
      </c>
      <c r="Y90" s="191">
        <v>0</v>
      </c>
      <c r="Z90" s="191">
        <v>0</v>
      </c>
      <c r="AA90" s="191">
        <v>0</v>
      </c>
      <c r="AB90" s="118"/>
      <c r="AC90" s="191">
        <v>231133</v>
      </c>
      <c r="AD90" s="191">
        <v>231132</v>
      </c>
      <c r="AE90" s="191">
        <v>131418</v>
      </c>
      <c r="AF90" s="191">
        <v>0</v>
      </c>
      <c r="AG90" s="191">
        <v>0</v>
      </c>
      <c r="AH90" s="118"/>
      <c r="AI90" s="191">
        <v>-171644</v>
      </c>
      <c r="AJ90" s="191">
        <v>0</v>
      </c>
      <c r="AK90" s="191">
        <v>0</v>
      </c>
      <c r="AL90" s="191">
        <v>0</v>
      </c>
      <c r="AM90" s="191">
        <v>0</v>
      </c>
    </row>
    <row r="91" spans="1:39">
      <c r="A91" s="204">
        <v>31200</v>
      </c>
      <c r="B91" s="184" t="s">
        <v>78</v>
      </c>
      <c r="C91" s="188">
        <v>4.2965E-3</v>
      </c>
      <c r="E91" s="191">
        <v>5798691</v>
      </c>
      <c r="F91" s="191">
        <v>1291508</v>
      </c>
      <c r="G91" s="191">
        <v>698531</v>
      </c>
      <c r="H91" s="191">
        <v>298680</v>
      </c>
      <c r="I91" s="191">
        <v>0</v>
      </c>
      <c r="J91" s="118"/>
      <c r="K91" s="191">
        <v>1609138</v>
      </c>
      <c r="L91" s="191">
        <v>1451968</v>
      </c>
      <c r="M91" s="191">
        <v>575581</v>
      </c>
      <c r="N91" s="191">
        <v>0</v>
      </c>
      <c r="O91" s="191">
        <v>0</v>
      </c>
      <c r="P91" s="118"/>
      <c r="Q91" s="191">
        <v>1953898</v>
      </c>
      <c r="R91" s="191">
        <v>-1622590</v>
      </c>
      <c r="S91" s="191">
        <v>223813</v>
      </c>
      <c r="T91" s="191">
        <v>298680</v>
      </c>
      <c r="U91" s="191">
        <v>0</v>
      </c>
      <c r="V91" s="118"/>
      <c r="W91" s="191">
        <v>2986991</v>
      </c>
      <c r="X91" s="191">
        <v>1759095</v>
      </c>
      <c r="Y91" s="191">
        <v>0</v>
      </c>
      <c r="Z91" s="191">
        <v>0</v>
      </c>
      <c r="AA91" s="191">
        <v>0</v>
      </c>
      <c r="AB91" s="118"/>
      <c r="AC91" s="191">
        <v>0</v>
      </c>
      <c r="AD91" s="191">
        <v>0</v>
      </c>
      <c r="AE91" s="191">
        <v>0</v>
      </c>
      <c r="AF91" s="191">
        <v>0</v>
      </c>
      <c r="AG91" s="191">
        <v>0</v>
      </c>
      <c r="AH91" s="118"/>
      <c r="AI91" s="191">
        <v>-751336</v>
      </c>
      <c r="AJ91" s="191">
        <v>-296965</v>
      </c>
      <c r="AK91" s="191">
        <v>-100863</v>
      </c>
      <c r="AL91" s="191">
        <v>0</v>
      </c>
      <c r="AM91" s="191">
        <v>0</v>
      </c>
    </row>
    <row r="92" spans="1:39">
      <c r="A92" s="204">
        <v>31205</v>
      </c>
      <c r="B92" s="184" t="s">
        <v>79</v>
      </c>
      <c r="C92" s="188">
        <v>4.8470000000000002E-4</v>
      </c>
      <c r="E92" s="191">
        <v>644745</v>
      </c>
      <c r="F92" s="191">
        <v>137885</v>
      </c>
      <c r="G92" s="191">
        <v>45026</v>
      </c>
      <c r="H92" s="191">
        <v>33695</v>
      </c>
      <c r="I92" s="191">
        <v>0</v>
      </c>
      <c r="J92" s="118"/>
      <c r="K92" s="191">
        <v>181531</v>
      </c>
      <c r="L92" s="191">
        <v>163800</v>
      </c>
      <c r="M92" s="191">
        <v>64933</v>
      </c>
      <c r="N92" s="191">
        <v>0</v>
      </c>
      <c r="O92" s="191">
        <v>0</v>
      </c>
      <c r="P92" s="118"/>
      <c r="Q92" s="191">
        <v>220425</v>
      </c>
      <c r="R92" s="191">
        <v>-183049</v>
      </c>
      <c r="S92" s="191">
        <v>25249</v>
      </c>
      <c r="T92" s="191">
        <v>33695</v>
      </c>
      <c r="U92" s="191">
        <v>0</v>
      </c>
      <c r="V92" s="118"/>
      <c r="W92" s="191">
        <v>336971</v>
      </c>
      <c r="X92" s="191">
        <v>198448</v>
      </c>
      <c r="Y92" s="191">
        <v>0</v>
      </c>
      <c r="Z92" s="191">
        <v>0</v>
      </c>
      <c r="AA92" s="191">
        <v>0</v>
      </c>
      <c r="AB92" s="118"/>
      <c r="AC92" s="191">
        <v>3843</v>
      </c>
      <c r="AD92" s="191">
        <v>3841</v>
      </c>
      <c r="AE92" s="191">
        <v>0</v>
      </c>
      <c r="AF92" s="191">
        <v>0</v>
      </c>
      <c r="AG92" s="191">
        <v>0</v>
      </c>
      <c r="AH92" s="118"/>
      <c r="AI92" s="191">
        <v>-98025</v>
      </c>
      <c r="AJ92" s="191">
        <v>-45155</v>
      </c>
      <c r="AK92" s="191">
        <v>-45156</v>
      </c>
      <c r="AL92" s="191">
        <v>0</v>
      </c>
      <c r="AM92" s="191">
        <v>0</v>
      </c>
    </row>
    <row r="93" spans="1:39">
      <c r="A93" s="204">
        <v>31300</v>
      </c>
      <c r="B93" s="184" t="s">
        <v>80</v>
      </c>
      <c r="C93" s="188">
        <v>1.2324399999999999E-2</v>
      </c>
      <c r="E93" s="191">
        <v>18409376</v>
      </c>
      <c r="F93" s="191">
        <v>4130297</v>
      </c>
      <c r="G93" s="191">
        <v>2054977</v>
      </c>
      <c r="H93" s="191">
        <v>856755</v>
      </c>
      <c r="I93" s="191">
        <v>0</v>
      </c>
      <c r="J93" s="118"/>
      <c r="K93" s="191">
        <v>4615771</v>
      </c>
      <c r="L93" s="191">
        <v>4164932</v>
      </c>
      <c r="M93" s="191">
        <v>1651038</v>
      </c>
      <c r="N93" s="191">
        <v>0</v>
      </c>
      <c r="O93" s="191">
        <v>0</v>
      </c>
      <c r="P93" s="118"/>
      <c r="Q93" s="191">
        <v>5604706</v>
      </c>
      <c r="R93" s="191">
        <v>-4654359</v>
      </c>
      <c r="S93" s="191">
        <v>642003</v>
      </c>
      <c r="T93" s="191">
        <v>856755</v>
      </c>
      <c r="U93" s="191">
        <v>0</v>
      </c>
      <c r="V93" s="118"/>
      <c r="W93" s="191">
        <v>8568108</v>
      </c>
      <c r="X93" s="191">
        <v>5045917</v>
      </c>
      <c r="Y93" s="191">
        <v>0</v>
      </c>
      <c r="Z93" s="191">
        <v>0</v>
      </c>
      <c r="AA93" s="191">
        <v>0</v>
      </c>
      <c r="AB93" s="118"/>
      <c r="AC93" s="191">
        <v>127206</v>
      </c>
      <c r="AD93" s="191">
        <v>0</v>
      </c>
      <c r="AE93" s="191">
        <v>0</v>
      </c>
      <c r="AF93" s="191">
        <v>0</v>
      </c>
      <c r="AG93" s="191">
        <v>0</v>
      </c>
      <c r="AH93" s="118"/>
      <c r="AI93" s="191">
        <v>-506415</v>
      </c>
      <c r="AJ93" s="191">
        <v>-426193</v>
      </c>
      <c r="AK93" s="191">
        <v>-238064</v>
      </c>
      <c r="AL93" s="191">
        <v>0</v>
      </c>
      <c r="AM93" s="191">
        <v>0</v>
      </c>
    </row>
    <row r="94" spans="1:39">
      <c r="A94" s="204">
        <v>31301</v>
      </c>
      <c r="B94" s="184" t="s">
        <v>81</v>
      </c>
      <c r="C94" s="188">
        <v>2.6150000000000001E-4</v>
      </c>
      <c r="E94" s="191">
        <v>380835</v>
      </c>
      <c r="F94" s="191">
        <v>8184</v>
      </c>
      <c r="G94" s="191">
        <v>13380</v>
      </c>
      <c r="H94" s="191">
        <v>18179</v>
      </c>
      <c r="I94" s="191">
        <v>0</v>
      </c>
      <c r="J94" s="118"/>
      <c r="K94" s="191">
        <v>97938</v>
      </c>
      <c r="L94" s="191">
        <v>88372</v>
      </c>
      <c r="M94" s="191">
        <v>35032</v>
      </c>
      <c r="N94" s="191">
        <v>0</v>
      </c>
      <c r="O94" s="191">
        <v>0</v>
      </c>
      <c r="P94" s="118"/>
      <c r="Q94" s="191">
        <v>118921</v>
      </c>
      <c r="R94" s="191">
        <v>-98757</v>
      </c>
      <c r="S94" s="191">
        <v>13622</v>
      </c>
      <c r="T94" s="191">
        <v>18179</v>
      </c>
      <c r="U94" s="191">
        <v>0</v>
      </c>
      <c r="V94" s="118"/>
      <c r="W94" s="191">
        <v>181799</v>
      </c>
      <c r="X94" s="191">
        <v>107065</v>
      </c>
      <c r="Y94" s="191">
        <v>0</v>
      </c>
      <c r="Z94" s="191">
        <v>0</v>
      </c>
      <c r="AA94" s="191">
        <v>0</v>
      </c>
      <c r="AB94" s="118"/>
      <c r="AC94" s="191">
        <v>70673</v>
      </c>
      <c r="AD94" s="191">
        <v>0</v>
      </c>
      <c r="AE94" s="191">
        <v>0</v>
      </c>
      <c r="AF94" s="191">
        <v>0</v>
      </c>
      <c r="AG94" s="191">
        <v>0</v>
      </c>
      <c r="AH94" s="118"/>
      <c r="AI94" s="191">
        <v>-88496</v>
      </c>
      <c r="AJ94" s="191">
        <v>-88496</v>
      </c>
      <c r="AK94" s="191">
        <v>-35274</v>
      </c>
      <c r="AL94" s="191">
        <v>0</v>
      </c>
      <c r="AM94" s="191">
        <v>0</v>
      </c>
    </row>
    <row r="95" spans="1:39">
      <c r="A95" s="204">
        <v>31320</v>
      </c>
      <c r="B95" s="184" t="s">
        <v>82</v>
      </c>
      <c r="C95" s="188">
        <v>2.1592999999999998E-3</v>
      </c>
      <c r="E95" s="191">
        <v>3001509</v>
      </c>
      <c r="F95" s="191">
        <v>643078</v>
      </c>
      <c r="G95" s="191">
        <v>359414</v>
      </c>
      <c r="H95" s="191">
        <v>150108</v>
      </c>
      <c r="I95" s="191">
        <v>0</v>
      </c>
      <c r="J95" s="118"/>
      <c r="K95" s="191">
        <v>808708</v>
      </c>
      <c r="L95" s="191">
        <v>729718</v>
      </c>
      <c r="M95" s="191">
        <v>289271</v>
      </c>
      <c r="N95" s="191">
        <v>0</v>
      </c>
      <c r="O95" s="191">
        <v>0</v>
      </c>
      <c r="P95" s="118"/>
      <c r="Q95" s="191">
        <v>981974</v>
      </c>
      <c r="R95" s="191">
        <v>-815468</v>
      </c>
      <c r="S95" s="191">
        <v>112482</v>
      </c>
      <c r="T95" s="191">
        <v>150108</v>
      </c>
      <c r="U95" s="191">
        <v>0</v>
      </c>
      <c r="V95" s="118"/>
      <c r="W95" s="191">
        <v>1501178</v>
      </c>
      <c r="X95" s="191">
        <v>884071</v>
      </c>
      <c r="Y95" s="191">
        <v>0</v>
      </c>
      <c r="Z95" s="191">
        <v>0</v>
      </c>
      <c r="AA95" s="191">
        <v>0</v>
      </c>
      <c r="AB95" s="118"/>
      <c r="AC95" s="191">
        <v>0</v>
      </c>
      <c r="AD95" s="191">
        <v>0</v>
      </c>
      <c r="AE95" s="191">
        <v>0</v>
      </c>
      <c r="AF95" s="191">
        <v>0</v>
      </c>
      <c r="AG95" s="191">
        <v>0</v>
      </c>
      <c r="AH95" s="118"/>
      <c r="AI95" s="191">
        <v>-290351</v>
      </c>
      <c r="AJ95" s="191">
        <v>-155243</v>
      </c>
      <c r="AK95" s="191">
        <v>-42339</v>
      </c>
      <c r="AL95" s="191">
        <v>0</v>
      </c>
      <c r="AM95" s="191">
        <v>0</v>
      </c>
    </row>
    <row r="96" spans="1:39">
      <c r="A96" s="204">
        <v>31400</v>
      </c>
      <c r="B96" s="184" t="s">
        <v>83</v>
      </c>
      <c r="C96" s="188">
        <v>4.4514999999999997E-3</v>
      </c>
      <c r="E96" s="191">
        <v>6370181</v>
      </c>
      <c r="F96" s="191">
        <v>1405277</v>
      </c>
      <c r="G96" s="191">
        <v>665450</v>
      </c>
      <c r="H96" s="191">
        <v>309455</v>
      </c>
      <c r="I96" s="191">
        <v>0</v>
      </c>
      <c r="J96" s="118"/>
      <c r="K96" s="191">
        <v>1667189</v>
      </c>
      <c r="L96" s="191">
        <v>1504349</v>
      </c>
      <c r="M96" s="191">
        <v>596345</v>
      </c>
      <c r="N96" s="191">
        <v>0</v>
      </c>
      <c r="O96" s="191">
        <v>0</v>
      </c>
      <c r="P96" s="118"/>
      <c r="Q96" s="191">
        <v>2024386</v>
      </c>
      <c r="R96" s="191">
        <v>-1681127</v>
      </c>
      <c r="S96" s="191">
        <v>231888</v>
      </c>
      <c r="T96" s="191">
        <v>309455</v>
      </c>
      <c r="U96" s="191">
        <v>0</v>
      </c>
      <c r="V96" s="118"/>
      <c r="W96" s="191">
        <v>3094750</v>
      </c>
      <c r="X96" s="191">
        <v>1822555</v>
      </c>
      <c r="Y96" s="191">
        <v>0</v>
      </c>
      <c r="Z96" s="191">
        <v>0</v>
      </c>
      <c r="AA96" s="191">
        <v>0</v>
      </c>
      <c r="AB96" s="118"/>
      <c r="AC96" s="191">
        <v>0</v>
      </c>
      <c r="AD96" s="191">
        <v>0</v>
      </c>
      <c r="AE96" s="191">
        <v>0</v>
      </c>
      <c r="AF96" s="191">
        <v>0</v>
      </c>
      <c r="AG96" s="191">
        <v>0</v>
      </c>
      <c r="AH96" s="118"/>
      <c r="AI96" s="191">
        <v>-416144</v>
      </c>
      <c r="AJ96" s="191">
        <v>-240500</v>
      </c>
      <c r="AK96" s="191">
        <v>-162783</v>
      </c>
      <c r="AL96" s="191">
        <v>0</v>
      </c>
      <c r="AM96" s="191">
        <v>0</v>
      </c>
    </row>
    <row r="97" spans="1:39">
      <c r="A97" s="204">
        <v>31405</v>
      </c>
      <c r="B97" s="184" t="s">
        <v>84</v>
      </c>
      <c r="C97" s="188">
        <v>8.8230000000000003E-4</v>
      </c>
      <c r="E97" s="191">
        <v>1384749</v>
      </c>
      <c r="F97" s="191">
        <v>361233</v>
      </c>
      <c r="G97" s="191">
        <v>130891</v>
      </c>
      <c r="H97" s="191">
        <v>61335</v>
      </c>
      <c r="I97" s="191">
        <v>0</v>
      </c>
      <c r="J97" s="118"/>
      <c r="K97" s="191">
        <v>330442</v>
      </c>
      <c r="L97" s="191">
        <v>298166</v>
      </c>
      <c r="M97" s="191">
        <v>118197</v>
      </c>
      <c r="N97" s="191">
        <v>0</v>
      </c>
      <c r="O97" s="191">
        <v>0</v>
      </c>
      <c r="P97" s="118"/>
      <c r="Q97" s="191">
        <v>401239</v>
      </c>
      <c r="R97" s="191">
        <v>-333204</v>
      </c>
      <c r="S97" s="191">
        <v>45961</v>
      </c>
      <c r="T97" s="191">
        <v>61335</v>
      </c>
      <c r="U97" s="191">
        <v>0</v>
      </c>
      <c r="V97" s="118"/>
      <c r="W97" s="191">
        <v>613388</v>
      </c>
      <c r="X97" s="191">
        <v>361236</v>
      </c>
      <c r="Y97" s="191">
        <v>0</v>
      </c>
      <c r="Z97" s="191">
        <v>0</v>
      </c>
      <c r="AA97" s="191">
        <v>0</v>
      </c>
      <c r="AB97" s="118"/>
      <c r="AC97" s="191">
        <v>74823</v>
      </c>
      <c r="AD97" s="191">
        <v>68304</v>
      </c>
      <c r="AE97" s="191">
        <v>0</v>
      </c>
      <c r="AF97" s="191">
        <v>0</v>
      </c>
      <c r="AG97" s="191">
        <v>0</v>
      </c>
      <c r="AH97" s="118"/>
      <c r="AI97" s="191">
        <v>-35143</v>
      </c>
      <c r="AJ97" s="191">
        <v>-33269</v>
      </c>
      <c r="AK97" s="191">
        <v>-33267</v>
      </c>
      <c r="AL97" s="191">
        <v>0</v>
      </c>
      <c r="AM97" s="191">
        <v>0</v>
      </c>
    </row>
    <row r="98" spans="1:39">
      <c r="A98" s="204">
        <v>31500</v>
      </c>
      <c r="B98" s="184" t="s">
        <v>85</v>
      </c>
      <c r="C98" s="188">
        <v>7.2499999999999995E-4</v>
      </c>
      <c r="E98" s="191">
        <v>1122949</v>
      </c>
      <c r="F98" s="191">
        <v>307520</v>
      </c>
      <c r="G98" s="191">
        <v>165054</v>
      </c>
      <c r="H98" s="191">
        <v>50400</v>
      </c>
      <c r="I98" s="191">
        <v>0</v>
      </c>
      <c r="J98" s="118"/>
      <c r="K98" s="191">
        <v>271529</v>
      </c>
      <c r="L98" s="191">
        <v>245008</v>
      </c>
      <c r="M98" s="191">
        <v>97125</v>
      </c>
      <c r="N98" s="191">
        <v>0</v>
      </c>
      <c r="O98" s="191">
        <v>0</v>
      </c>
      <c r="P98" s="118"/>
      <c r="Q98" s="191">
        <v>329705</v>
      </c>
      <c r="R98" s="191">
        <v>-273799</v>
      </c>
      <c r="S98" s="191">
        <v>37767</v>
      </c>
      <c r="T98" s="191">
        <v>50400</v>
      </c>
      <c r="U98" s="191">
        <v>0</v>
      </c>
      <c r="V98" s="118"/>
      <c r="W98" s="191">
        <v>504031</v>
      </c>
      <c r="X98" s="191">
        <v>296833</v>
      </c>
      <c r="Y98" s="191">
        <v>0</v>
      </c>
      <c r="Z98" s="191">
        <v>0</v>
      </c>
      <c r="AA98" s="191">
        <v>0</v>
      </c>
      <c r="AB98" s="118"/>
      <c r="AC98" s="191">
        <v>39480</v>
      </c>
      <c r="AD98" s="191">
        <v>39478</v>
      </c>
      <c r="AE98" s="191">
        <v>30162</v>
      </c>
      <c r="AF98" s="191">
        <v>0</v>
      </c>
      <c r="AG98" s="191">
        <v>0</v>
      </c>
      <c r="AH98" s="118"/>
      <c r="AI98" s="191">
        <v>-21796</v>
      </c>
      <c r="AJ98" s="191">
        <v>0</v>
      </c>
      <c r="AK98" s="191">
        <v>0</v>
      </c>
      <c r="AL98" s="191">
        <v>0</v>
      </c>
      <c r="AM98" s="191">
        <v>0</v>
      </c>
    </row>
    <row r="99" spans="1:39">
      <c r="A99" s="204">
        <v>31600</v>
      </c>
      <c r="B99" s="184" t="s">
        <v>86</v>
      </c>
      <c r="C99" s="188">
        <v>3.2540999999999998E-3</v>
      </c>
      <c r="E99" s="191">
        <v>4898036</v>
      </c>
      <c r="F99" s="191">
        <v>1209049</v>
      </c>
      <c r="G99" s="191">
        <v>654220</v>
      </c>
      <c r="H99" s="191">
        <v>226215</v>
      </c>
      <c r="I99" s="191">
        <v>0</v>
      </c>
      <c r="J99" s="118"/>
      <c r="K99" s="191">
        <v>1218735</v>
      </c>
      <c r="L99" s="191">
        <v>1099697</v>
      </c>
      <c r="M99" s="191">
        <v>435936</v>
      </c>
      <c r="N99" s="191">
        <v>0</v>
      </c>
      <c r="O99" s="191">
        <v>0</v>
      </c>
      <c r="P99" s="118"/>
      <c r="Q99" s="191">
        <v>1479851</v>
      </c>
      <c r="R99" s="191">
        <v>-1228924</v>
      </c>
      <c r="S99" s="191">
        <v>169513</v>
      </c>
      <c r="T99" s="191">
        <v>226215</v>
      </c>
      <c r="U99" s="191">
        <v>0</v>
      </c>
      <c r="V99" s="118"/>
      <c r="W99" s="191">
        <v>2262299</v>
      </c>
      <c r="X99" s="191">
        <v>1332310</v>
      </c>
      <c r="Y99" s="191">
        <v>0</v>
      </c>
      <c r="Z99" s="191">
        <v>0</v>
      </c>
      <c r="AA99" s="191">
        <v>0</v>
      </c>
      <c r="AB99" s="118"/>
      <c r="AC99" s="191">
        <v>60040</v>
      </c>
      <c r="AD99" s="191">
        <v>48773</v>
      </c>
      <c r="AE99" s="191">
        <v>48771</v>
      </c>
      <c r="AF99" s="191">
        <v>0</v>
      </c>
      <c r="AG99" s="191">
        <v>0</v>
      </c>
      <c r="AH99" s="118"/>
      <c r="AI99" s="191">
        <v>-122889</v>
      </c>
      <c r="AJ99" s="191">
        <v>-42807</v>
      </c>
      <c r="AK99" s="191">
        <v>0</v>
      </c>
      <c r="AL99" s="191">
        <v>0</v>
      </c>
      <c r="AM99" s="191">
        <v>0</v>
      </c>
    </row>
    <row r="100" spans="1:39">
      <c r="A100" s="204">
        <v>31601</v>
      </c>
      <c r="B100" s="184" t="s">
        <v>284</v>
      </c>
      <c r="C100" s="188">
        <v>0</v>
      </c>
      <c r="E100" s="191">
        <v>0</v>
      </c>
      <c r="F100" s="191">
        <v>0</v>
      </c>
      <c r="G100" s="191">
        <v>0</v>
      </c>
      <c r="H100" s="191">
        <v>0</v>
      </c>
      <c r="I100" s="191">
        <v>0</v>
      </c>
      <c r="J100" s="118"/>
      <c r="K100" s="191">
        <v>0</v>
      </c>
      <c r="L100" s="191">
        <v>0</v>
      </c>
      <c r="M100" s="191">
        <v>0</v>
      </c>
      <c r="N100" s="191">
        <v>0</v>
      </c>
      <c r="O100" s="191">
        <v>0</v>
      </c>
      <c r="P100" s="118"/>
      <c r="Q100" s="191">
        <v>0</v>
      </c>
      <c r="R100" s="191">
        <v>0</v>
      </c>
      <c r="S100" s="191">
        <v>0</v>
      </c>
      <c r="T100" s="191">
        <v>0</v>
      </c>
      <c r="U100" s="191">
        <v>0</v>
      </c>
      <c r="V100" s="118"/>
      <c r="W100" s="191">
        <v>0</v>
      </c>
      <c r="X100" s="191">
        <v>0</v>
      </c>
      <c r="Y100" s="191">
        <v>0</v>
      </c>
      <c r="Z100" s="191">
        <v>0</v>
      </c>
      <c r="AA100" s="191">
        <v>0</v>
      </c>
      <c r="AB100" s="118"/>
      <c r="AC100" s="191">
        <v>0</v>
      </c>
      <c r="AD100" s="191">
        <v>0</v>
      </c>
      <c r="AE100" s="191">
        <v>0</v>
      </c>
      <c r="AF100" s="191">
        <v>0</v>
      </c>
      <c r="AG100" s="191">
        <v>0</v>
      </c>
      <c r="AH100" s="118"/>
      <c r="AI100" s="191">
        <v>0</v>
      </c>
      <c r="AJ100" s="191">
        <v>0</v>
      </c>
      <c r="AK100" s="191">
        <v>0</v>
      </c>
      <c r="AL100" s="191">
        <v>0</v>
      </c>
      <c r="AM100" s="191">
        <v>0</v>
      </c>
    </row>
    <row r="101" spans="1:39">
      <c r="A101" s="204">
        <v>31605</v>
      </c>
      <c r="B101" s="184" t="s">
        <v>87</v>
      </c>
      <c r="C101" s="188">
        <v>4.706E-4</v>
      </c>
      <c r="E101" s="191">
        <v>781405</v>
      </c>
      <c r="F101" s="191">
        <v>193775</v>
      </c>
      <c r="G101" s="191">
        <v>118782</v>
      </c>
      <c r="H101" s="191">
        <v>32715</v>
      </c>
      <c r="I101" s="191">
        <v>0</v>
      </c>
      <c r="J101" s="118"/>
      <c r="K101" s="191">
        <v>176251</v>
      </c>
      <c r="L101" s="191">
        <v>159036</v>
      </c>
      <c r="M101" s="191">
        <v>63044</v>
      </c>
      <c r="N101" s="191">
        <v>0</v>
      </c>
      <c r="O101" s="191">
        <v>0</v>
      </c>
      <c r="P101" s="118"/>
      <c r="Q101" s="191">
        <v>214012</v>
      </c>
      <c r="R101" s="191">
        <v>-177724</v>
      </c>
      <c r="S101" s="191">
        <v>24514</v>
      </c>
      <c r="T101" s="191">
        <v>32715</v>
      </c>
      <c r="U101" s="191">
        <v>0</v>
      </c>
      <c r="V101" s="118"/>
      <c r="W101" s="191">
        <v>327168</v>
      </c>
      <c r="X101" s="191">
        <v>192675</v>
      </c>
      <c r="Y101" s="191">
        <v>0</v>
      </c>
      <c r="Z101" s="191">
        <v>0</v>
      </c>
      <c r="AA101" s="191">
        <v>0</v>
      </c>
      <c r="AB101" s="118"/>
      <c r="AC101" s="191">
        <v>75411</v>
      </c>
      <c r="AD101" s="191">
        <v>31224</v>
      </c>
      <c r="AE101" s="191">
        <v>31224</v>
      </c>
      <c r="AF101" s="191">
        <v>0</v>
      </c>
      <c r="AG101" s="191">
        <v>0</v>
      </c>
      <c r="AH101" s="118"/>
      <c r="AI101" s="191">
        <v>-11437</v>
      </c>
      <c r="AJ101" s="191">
        <v>-11436</v>
      </c>
      <c r="AK101" s="191">
        <v>0</v>
      </c>
      <c r="AL101" s="191">
        <v>0</v>
      </c>
      <c r="AM101" s="191">
        <v>0</v>
      </c>
    </row>
    <row r="102" spans="1:39">
      <c r="A102" s="204">
        <v>31700</v>
      </c>
      <c r="B102" s="184" t="s">
        <v>88</v>
      </c>
      <c r="C102" s="188">
        <v>9.4660000000000002E-4</v>
      </c>
      <c r="E102" s="191">
        <v>1437115</v>
      </c>
      <c r="F102" s="191">
        <v>330817</v>
      </c>
      <c r="G102" s="191">
        <v>110556</v>
      </c>
      <c r="H102" s="191">
        <v>65805</v>
      </c>
      <c r="I102" s="191">
        <v>0</v>
      </c>
      <c r="J102" s="118"/>
      <c r="K102" s="191">
        <v>354523</v>
      </c>
      <c r="L102" s="191">
        <v>319896</v>
      </c>
      <c r="M102" s="191">
        <v>126811</v>
      </c>
      <c r="N102" s="191">
        <v>0</v>
      </c>
      <c r="O102" s="191">
        <v>0</v>
      </c>
      <c r="P102" s="118"/>
      <c r="Q102" s="191">
        <v>430481</v>
      </c>
      <c r="R102" s="191">
        <v>-357487</v>
      </c>
      <c r="S102" s="191">
        <v>49310</v>
      </c>
      <c r="T102" s="191">
        <v>65805</v>
      </c>
      <c r="U102" s="191">
        <v>0</v>
      </c>
      <c r="V102" s="118"/>
      <c r="W102" s="191">
        <v>658091</v>
      </c>
      <c r="X102" s="191">
        <v>387562</v>
      </c>
      <c r="Y102" s="191">
        <v>0</v>
      </c>
      <c r="Z102" s="191">
        <v>0</v>
      </c>
      <c r="AA102" s="191">
        <v>0</v>
      </c>
      <c r="AB102" s="118"/>
      <c r="AC102" s="191">
        <v>59586</v>
      </c>
      <c r="AD102" s="191">
        <v>46412</v>
      </c>
      <c r="AE102" s="191">
        <v>0</v>
      </c>
      <c r="AF102" s="191">
        <v>0</v>
      </c>
      <c r="AG102" s="191">
        <v>0</v>
      </c>
      <c r="AH102" s="118"/>
      <c r="AI102" s="191">
        <v>-65566</v>
      </c>
      <c r="AJ102" s="191">
        <v>-65566</v>
      </c>
      <c r="AK102" s="191">
        <v>-65565</v>
      </c>
      <c r="AL102" s="191">
        <v>0</v>
      </c>
      <c r="AM102" s="191">
        <v>0</v>
      </c>
    </row>
    <row r="103" spans="1:39">
      <c r="A103" s="204">
        <v>31800</v>
      </c>
      <c r="B103" s="184" t="s">
        <v>89</v>
      </c>
      <c r="C103" s="188">
        <v>5.6547000000000004E-3</v>
      </c>
      <c r="E103" s="191">
        <v>7859258</v>
      </c>
      <c r="F103" s="191">
        <v>1729600</v>
      </c>
      <c r="G103" s="191">
        <v>962715</v>
      </c>
      <c r="H103" s="191">
        <v>393098</v>
      </c>
      <c r="I103" s="191">
        <v>0</v>
      </c>
      <c r="J103" s="118"/>
      <c r="K103" s="191">
        <v>2117815</v>
      </c>
      <c r="L103" s="191">
        <v>1910961</v>
      </c>
      <c r="M103" s="191">
        <v>757532</v>
      </c>
      <c r="N103" s="191">
        <v>0</v>
      </c>
      <c r="O103" s="191">
        <v>0</v>
      </c>
      <c r="P103" s="118"/>
      <c r="Q103" s="191">
        <v>2571560</v>
      </c>
      <c r="R103" s="191">
        <v>-2135520</v>
      </c>
      <c r="S103" s="191">
        <v>294565</v>
      </c>
      <c r="T103" s="191">
        <v>393098</v>
      </c>
      <c r="U103" s="191">
        <v>0</v>
      </c>
      <c r="V103" s="118"/>
      <c r="W103" s="191">
        <v>3931232</v>
      </c>
      <c r="X103" s="191">
        <v>2315176</v>
      </c>
      <c r="Y103" s="191">
        <v>0</v>
      </c>
      <c r="Z103" s="191">
        <v>0</v>
      </c>
      <c r="AA103" s="191">
        <v>0</v>
      </c>
      <c r="AB103" s="118"/>
      <c r="AC103" s="191">
        <v>0</v>
      </c>
      <c r="AD103" s="191">
        <v>0</v>
      </c>
      <c r="AE103" s="191">
        <v>0</v>
      </c>
      <c r="AF103" s="191">
        <v>0</v>
      </c>
      <c r="AG103" s="191">
        <v>0</v>
      </c>
      <c r="AH103" s="118"/>
      <c r="AI103" s="191">
        <v>-761349</v>
      </c>
      <c r="AJ103" s="191">
        <v>-361017</v>
      </c>
      <c r="AK103" s="191">
        <v>-89382</v>
      </c>
      <c r="AL103" s="191">
        <v>0</v>
      </c>
      <c r="AM103" s="191">
        <v>0</v>
      </c>
    </row>
    <row r="104" spans="1:39">
      <c r="A104" s="204">
        <v>31805</v>
      </c>
      <c r="B104" s="184" t="s">
        <v>90</v>
      </c>
      <c r="C104" s="188">
        <v>1.2141999999999999E-3</v>
      </c>
      <c r="E104" s="191">
        <v>2049071</v>
      </c>
      <c r="F104" s="191">
        <v>612674</v>
      </c>
      <c r="G104" s="191">
        <v>345740</v>
      </c>
      <c r="H104" s="191">
        <v>84408</v>
      </c>
      <c r="I104" s="191">
        <v>0</v>
      </c>
      <c r="J104" s="118"/>
      <c r="K104" s="191">
        <v>454746</v>
      </c>
      <c r="L104" s="191">
        <v>410329</v>
      </c>
      <c r="M104" s="191">
        <v>162660</v>
      </c>
      <c r="N104" s="191">
        <v>0</v>
      </c>
      <c r="O104" s="191">
        <v>0</v>
      </c>
      <c r="P104" s="118"/>
      <c r="Q104" s="191">
        <v>552176</v>
      </c>
      <c r="R104" s="191">
        <v>-458547</v>
      </c>
      <c r="S104" s="191">
        <v>63250</v>
      </c>
      <c r="T104" s="191">
        <v>84408</v>
      </c>
      <c r="U104" s="191">
        <v>0</v>
      </c>
      <c r="V104" s="118"/>
      <c r="W104" s="191">
        <v>844130</v>
      </c>
      <c r="X104" s="191">
        <v>497124</v>
      </c>
      <c r="Y104" s="191">
        <v>0</v>
      </c>
      <c r="Z104" s="191">
        <v>0</v>
      </c>
      <c r="AA104" s="191">
        <v>0</v>
      </c>
      <c r="AB104" s="118"/>
      <c r="AC104" s="191">
        <v>198019</v>
      </c>
      <c r="AD104" s="191">
        <v>163768</v>
      </c>
      <c r="AE104" s="191">
        <v>119830</v>
      </c>
      <c r="AF104" s="191">
        <v>0</v>
      </c>
      <c r="AG104" s="191">
        <v>0</v>
      </c>
      <c r="AH104" s="118"/>
      <c r="AI104" s="191">
        <v>0</v>
      </c>
      <c r="AJ104" s="191">
        <v>0</v>
      </c>
      <c r="AK104" s="191">
        <v>0</v>
      </c>
      <c r="AL104" s="191">
        <v>0</v>
      </c>
      <c r="AM104" s="191">
        <v>0</v>
      </c>
    </row>
    <row r="105" spans="1:39">
      <c r="A105" s="204">
        <v>31810</v>
      </c>
      <c r="B105" s="184" t="s">
        <v>91</v>
      </c>
      <c r="C105" s="188">
        <v>1.4528E-3</v>
      </c>
      <c r="E105" s="191">
        <v>2063919</v>
      </c>
      <c r="F105" s="191">
        <v>386598</v>
      </c>
      <c r="G105" s="191">
        <v>133254</v>
      </c>
      <c r="H105" s="191">
        <v>100994</v>
      </c>
      <c r="I105" s="191">
        <v>0</v>
      </c>
      <c r="J105" s="118"/>
      <c r="K105" s="191">
        <v>544107</v>
      </c>
      <c r="L105" s="191">
        <v>490962</v>
      </c>
      <c r="M105" s="191">
        <v>194624</v>
      </c>
      <c r="N105" s="191">
        <v>0</v>
      </c>
      <c r="O105" s="191">
        <v>0</v>
      </c>
      <c r="P105" s="118"/>
      <c r="Q105" s="191">
        <v>660683</v>
      </c>
      <c r="R105" s="191">
        <v>-548656</v>
      </c>
      <c r="S105" s="191">
        <v>75679</v>
      </c>
      <c r="T105" s="191">
        <v>100994</v>
      </c>
      <c r="U105" s="191">
        <v>0</v>
      </c>
      <c r="V105" s="118"/>
      <c r="W105" s="191">
        <v>1010008</v>
      </c>
      <c r="X105" s="191">
        <v>594813</v>
      </c>
      <c r="Y105" s="191">
        <v>0</v>
      </c>
      <c r="Z105" s="191">
        <v>0</v>
      </c>
      <c r="AA105" s="191">
        <v>0</v>
      </c>
      <c r="AB105" s="118"/>
      <c r="AC105" s="191">
        <v>14465</v>
      </c>
      <c r="AD105" s="191">
        <v>0</v>
      </c>
      <c r="AE105" s="191">
        <v>0</v>
      </c>
      <c r="AF105" s="191">
        <v>0</v>
      </c>
      <c r="AG105" s="191">
        <v>0</v>
      </c>
      <c r="AH105" s="118"/>
      <c r="AI105" s="191">
        <v>-165344</v>
      </c>
      <c r="AJ105" s="191">
        <v>-150521</v>
      </c>
      <c r="AK105" s="191">
        <v>-137049</v>
      </c>
      <c r="AL105" s="191">
        <v>0</v>
      </c>
      <c r="AM105" s="191">
        <v>0</v>
      </c>
    </row>
    <row r="106" spans="1:39">
      <c r="A106" s="204">
        <v>31820</v>
      </c>
      <c r="B106" s="184" t="s">
        <v>92</v>
      </c>
      <c r="C106" s="188">
        <v>1.2444000000000001E-3</v>
      </c>
      <c r="E106" s="191">
        <v>1636858</v>
      </c>
      <c r="F106" s="191">
        <v>302311</v>
      </c>
      <c r="G106" s="191">
        <v>111245</v>
      </c>
      <c r="H106" s="191">
        <v>86507</v>
      </c>
      <c r="I106" s="191">
        <v>0</v>
      </c>
      <c r="J106" s="118"/>
      <c r="K106" s="191">
        <v>466056</v>
      </c>
      <c r="L106" s="191">
        <v>420535</v>
      </c>
      <c r="M106" s="191">
        <v>166706</v>
      </c>
      <c r="N106" s="191">
        <v>0</v>
      </c>
      <c r="O106" s="191">
        <v>0</v>
      </c>
      <c r="P106" s="118"/>
      <c r="Q106" s="191">
        <v>565910</v>
      </c>
      <c r="R106" s="191">
        <v>-469953</v>
      </c>
      <c r="S106" s="191">
        <v>64823</v>
      </c>
      <c r="T106" s="191">
        <v>86507</v>
      </c>
      <c r="U106" s="191">
        <v>0</v>
      </c>
      <c r="V106" s="118"/>
      <c r="W106" s="191">
        <v>865126</v>
      </c>
      <c r="X106" s="191">
        <v>509488</v>
      </c>
      <c r="Y106" s="191">
        <v>0</v>
      </c>
      <c r="Z106" s="191">
        <v>0</v>
      </c>
      <c r="AA106" s="191">
        <v>0</v>
      </c>
      <c r="AB106" s="118"/>
      <c r="AC106" s="191">
        <v>18576</v>
      </c>
      <c r="AD106" s="191">
        <v>0</v>
      </c>
      <c r="AE106" s="191">
        <v>0</v>
      </c>
      <c r="AF106" s="191">
        <v>0</v>
      </c>
      <c r="AG106" s="191">
        <v>0</v>
      </c>
      <c r="AH106" s="118"/>
      <c r="AI106" s="191">
        <v>-278810</v>
      </c>
      <c r="AJ106" s="191">
        <v>-157759</v>
      </c>
      <c r="AK106" s="191">
        <v>-120284</v>
      </c>
      <c r="AL106" s="191">
        <v>0</v>
      </c>
      <c r="AM106" s="191">
        <v>0</v>
      </c>
    </row>
    <row r="107" spans="1:39">
      <c r="A107" s="204">
        <v>31900</v>
      </c>
      <c r="B107" s="184" t="s">
        <v>93</v>
      </c>
      <c r="C107" s="188">
        <v>3.7003000000000001E-3</v>
      </c>
      <c r="E107" s="191">
        <v>5646210</v>
      </c>
      <c r="F107" s="191">
        <v>1302574</v>
      </c>
      <c r="G107" s="191">
        <v>709881</v>
      </c>
      <c r="H107" s="191">
        <v>257234</v>
      </c>
      <c r="I107" s="191">
        <v>0</v>
      </c>
      <c r="J107" s="118"/>
      <c r="K107" s="191">
        <v>1385847</v>
      </c>
      <c r="L107" s="191">
        <v>1250487</v>
      </c>
      <c r="M107" s="191">
        <v>495711</v>
      </c>
      <c r="N107" s="191">
        <v>0</v>
      </c>
      <c r="O107" s="191">
        <v>0</v>
      </c>
      <c r="P107" s="118"/>
      <c r="Q107" s="191">
        <v>1682767</v>
      </c>
      <c r="R107" s="191">
        <v>-1397433</v>
      </c>
      <c r="S107" s="191">
        <v>192756</v>
      </c>
      <c r="T107" s="191">
        <v>257234</v>
      </c>
      <c r="U107" s="191">
        <v>0</v>
      </c>
      <c r="V107" s="118"/>
      <c r="W107" s="191">
        <v>2572504</v>
      </c>
      <c r="X107" s="191">
        <v>1514995</v>
      </c>
      <c r="Y107" s="191">
        <v>0</v>
      </c>
      <c r="Z107" s="191">
        <v>0</v>
      </c>
      <c r="AA107" s="191">
        <v>0</v>
      </c>
      <c r="AB107" s="118"/>
      <c r="AC107" s="191">
        <v>135719</v>
      </c>
      <c r="AD107" s="191">
        <v>21415</v>
      </c>
      <c r="AE107" s="191">
        <v>21414</v>
      </c>
      <c r="AF107" s="191">
        <v>0</v>
      </c>
      <c r="AG107" s="191">
        <v>0</v>
      </c>
      <c r="AH107" s="118"/>
      <c r="AI107" s="191">
        <v>-130627</v>
      </c>
      <c r="AJ107" s="191">
        <v>-86890</v>
      </c>
      <c r="AK107" s="191">
        <v>0</v>
      </c>
      <c r="AL107" s="191">
        <v>0</v>
      </c>
      <c r="AM107" s="191">
        <v>0</v>
      </c>
    </row>
    <row r="108" spans="1:39">
      <c r="A108" s="204">
        <v>32000</v>
      </c>
      <c r="B108" s="184" t="s">
        <v>94</v>
      </c>
      <c r="C108" s="188">
        <v>1.4946E-3</v>
      </c>
      <c r="E108" s="191">
        <v>2319887</v>
      </c>
      <c r="F108" s="191">
        <v>535997</v>
      </c>
      <c r="G108" s="191">
        <v>272072</v>
      </c>
      <c r="H108" s="191">
        <v>103900</v>
      </c>
      <c r="I108" s="191">
        <v>0</v>
      </c>
      <c r="J108" s="118"/>
      <c r="K108" s="191">
        <v>559762</v>
      </c>
      <c r="L108" s="191">
        <v>505088</v>
      </c>
      <c r="M108" s="191">
        <v>200224</v>
      </c>
      <c r="N108" s="191">
        <v>0</v>
      </c>
      <c r="O108" s="191">
        <v>0</v>
      </c>
      <c r="P108" s="118"/>
      <c r="Q108" s="191">
        <v>679692</v>
      </c>
      <c r="R108" s="191">
        <v>-564442</v>
      </c>
      <c r="S108" s="191">
        <v>77857</v>
      </c>
      <c r="T108" s="191">
        <v>103900</v>
      </c>
      <c r="U108" s="191">
        <v>0</v>
      </c>
      <c r="V108" s="118"/>
      <c r="W108" s="191">
        <v>1039068</v>
      </c>
      <c r="X108" s="191">
        <v>611927</v>
      </c>
      <c r="Y108" s="191">
        <v>0</v>
      </c>
      <c r="Z108" s="191">
        <v>0</v>
      </c>
      <c r="AA108" s="191">
        <v>0</v>
      </c>
      <c r="AB108" s="118"/>
      <c r="AC108" s="191">
        <v>57943</v>
      </c>
      <c r="AD108" s="191">
        <v>0</v>
      </c>
      <c r="AE108" s="191">
        <v>0</v>
      </c>
      <c r="AF108" s="191">
        <v>0</v>
      </c>
      <c r="AG108" s="191">
        <v>0</v>
      </c>
      <c r="AH108" s="118"/>
      <c r="AI108" s="191">
        <v>-16578</v>
      </c>
      <c r="AJ108" s="191">
        <v>-16576</v>
      </c>
      <c r="AK108" s="191">
        <v>-6009</v>
      </c>
      <c r="AL108" s="191">
        <v>0</v>
      </c>
      <c r="AM108" s="191">
        <v>0</v>
      </c>
    </row>
    <row r="109" spans="1:39">
      <c r="A109" s="204">
        <v>32005</v>
      </c>
      <c r="B109" s="184" t="s">
        <v>95</v>
      </c>
      <c r="C109" s="188">
        <v>3.0079999999999999E-4</v>
      </c>
      <c r="E109" s="191">
        <v>434571</v>
      </c>
      <c r="F109" s="191">
        <v>77262</v>
      </c>
      <c r="G109" s="191">
        <v>30832</v>
      </c>
      <c r="H109" s="191">
        <v>20911</v>
      </c>
      <c r="I109" s="191">
        <v>0</v>
      </c>
      <c r="J109" s="118"/>
      <c r="K109" s="191">
        <v>112657</v>
      </c>
      <c r="L109" s="191">
        <v>101653</v>
      </c>
      <c r="M109" s="191">
        <v>40297</v>
      </c>
      <c r="N109" s="191">
        <v>0</v>
      </c>
      <c r="O109" s="191">
        <v>0</v>
      </c>
      <c r="P109" s="118"/>
      <c r="Q109" s="191">
        <v>136793</v>
      </c>
      <c r="R109" s="191">
        <v>-113598</v>
      </c>
      <c r="S109" s="191">
        <v>15669</v>
      </c>
      <c r="T109" s="191">
        <v>20911</v>
      </c>
      <c r="U109" s="191">
        <v>0</v>
      </c>
      <c r="V109" s="118"/>
      <c r="W109" s="191">
        <v>209121</v>
      </c>
      <c r="X109" s="191">
        <v>123155</v>
      </c>
      <c r="Y109" s="191">
        <v>0</v>
      </c>
      <c r="Z109" s="191">
        <v>0</v>
      </c>
      <c r="AA109" s="191">
        <v>0</v>
      </c>
      <c r="AB109" s="118"/>
      <c r="AC109" s="191">
        <v>13437</v>
      </c>
      <c r="AD109" s="191">
        <v>0</v>
      </c>
      <c r="AE109" s="191">
        <v>0</v>
      </c>
      <c r="AF109" s="191">
        <v>0</v>
      </c>
      <c r="AG109" s="191">
        <v>0</v>
      </c>
      <c r="AH109" s="118"/>
      <c r="AI109" s="191">
        <v>-37437</v>
      </c>
      <c r="AJ109" s="191">
        <v>-33948</v>
      </c>
      <c r="AK109" s="191">
        <v>-25134</v>
      </c>
      <c r="AL109" s="191">
        <v>0</v>
      </c>
      <c r="AM109" s="191">
        <v>0</v>
      </c>
    </row>
    <row r="110" spans="1:39">
      <c r="A110" s="204">
        <v>32100</v>
      </c>
      <c r="B110" s="184" t="s">
        <v>96</v>
      </c>
      <c r="C110" s="188">
        <v>8.4409999999999997E-4</v>
      </c>
      <c r="E110" s="191">
        <v>1247707</v>
      </c>
      <c r="F110" s="191">
        <v>346564</v>
      </c>
      <c r="G110" s="191">
        <v>192436</v>
      </c>
      <c r="H110" s="191">
        <v>58679</v>
      </c>
      <c r="I110" s="191">
        <v>0</v>
      </c>
      <c r="J110" s="118"/>
      <c r="K110" s="191">
        <v>316135</v>
      </c>
      <c r="L110" s="191">
        <v>285257</v>
      </c>
      <c r="M110" s="191">
        <v>113080</v>
      </c>
      <c r="N110" s="191">
        <v>0</v>
      </c>
      <c r="O110" s="191">
        <v>0</v>
      </c>
      <c r="P110" s="118"/>
      <c r="Q110" s="191">
        <v>383867</v>
      </c>
      <c r="R110" s="191">
        <v>-318778</v>
      </c>
      <c r="S110" s="191">
        <v>43971</v>
      </c>
      <c r="T110" s="191">
        <v>58679</v>
      </c>
      <c r="U110" s="191">
        <v>0</v>
      </c>
      <c r="V110" s="118"/>
      <c r="W110" s="191">
        <v>586831</v>
      </c>
      <c r="X110" s="191">
        <v>345596</v>
      </c>
      <c r="Y110" s="191">
        <v>0</v>
      </c>
      <c r="Z110" s="191">
        <v>0</v>
      </c>
      <c r="AA110" s="191">
        <v>0</v>
      </c>
      <c r="AB110" s="118"/>
      <c r="AC110" s="191">
        <v>35387</v>
      </c>
      <c r="AD110" s="191">
        <v>35387</v>
      </c>
      <c r="AE110" s="191">
        <v>35385</v>
      </c>
      <c r="AF110" s="191">
        <v>0</v>
      </c>
      <c r="AG110" s="191">
        <v>0</v>
      </c>
      <c r="AH110" s="118"/>
      <c r="AI110" s="191">
        <v>-74513</v>
      </c>
      <c r="AJ110" s="191">
        <v>-898</v>
      </c>
      <c r="AK110" s="191">
        <v>0</v>
      </c>
      <c r="AL110" s="191">
        <v>0</v>
      </c>
      <c r="AM110" s="191">
        <v>0</v>
      </c>
    </row>
    <row r="111" spans="1:39">
      <c r="A111" s="204">
        <v>32200</v>
      </c>
      <c r="B111" s="184" t="s">
        <v>97</v>
      </c>
      <c r="C111" s="188">
        <v>5.6510000000000002E-4</v>
      </c>
      <c r="E111" s="191">
        <v>882328</v>
      </c>
      <c r="F111" s="191">
        <v>222488</v>
      </c>
      <c r="G111" s="191">
        <v>104140</v>
      </c>
      <c r="H111" s="191">
        <v>39284</v>
      </c>
      <c r="I111" s="191">
        <v>0</v>
      </c>
      <c r="J111" s="118"/>
      <c r="K111" s="191">
        <v>211643</v>
      </c>
      <c r="L111" s="191">
        <v>190971</v>
      </c>
      <c r="M111" s="191">
        <v>75704</v>
      </c>
      <c r="N111" s="191">
        <v>0</v>
      </c>
      <c r="O111" s="191">
        <v>0</v>
      </c>
      <c r="P111" s="118"/>
      <c r="Q111" s="191">
        <v>256988</v>
      </c>
      <c r="R111" s="191">
        <v>-213412</v>
      </c>
      <c r="S111" s="191">
        <v>29437</v>
      </c>
      <c r="T111" s="191">
        <v>39284</v>
      </c>
      <c r="U111" s="191">
        <v>0</v>
      </c>
      <c r="V111" s="118"/>
      <c r="W111" s="191">
        <v>392866</v>
      </c>
      <c r="X111" s="191">
        <v>231366</v>
      </c>
      <c r="Y111" s="191">
        <v>0</v>
      </c>
      <c r="Z111" s="191">
        <v>0</v>
      </c>
      <c r="AA111" s="191">
        <v>0</v>
      </c>
      <c r="AB111" s="118"/>
      <c r="AC111" s="191">
        <v>21833</v>
      </c>
      <c r="AD111" s="191">
        <v>14565</v>
      </c>
      <c r="AE111" s="191">
        <v>0</v>
      </c>
      <c r="AF111" s="191">
        <v>0</v>
      </c>
      <c r="AG111" s="191">
        <v>0</v>
      </c>
      <c r="AH111" s="118"/>
      <c r="AI111" s="191">
        <v>-1002</v>
      </c>
      <c r="AJ111" s="191">
        <v>-1002</v>
      </c>
      <c r="AK111" s="191">
        <v>-1001</v>
      </c>
      <c r="AL111" s="191">
        <v>0</v>
      </c>
      <c r="AM111" s="191">
        <v>0</v>
      </c>
    </row>
    <row r="112" spans="1:39">
      <c r="A112" s="204">
        <v>32300</v>
      </c>
      <c r="B112" s="184" t="s">
        <v>98</v>
      </c>
      <c r="C112" s="188">
        <v>5.6765000000000001E-3</v>
      </c>
      <c r="E112" s="191">
        <v>7395660</v>
      </c>
      <c r="F112" s="191">
        <v>1108129</v>
      </c>
      <c r="G112" s="191">
        <v>427784</v>
      </c>
      <c r="H112" s="191">
        <v>394613</v>
      </c>
      <c r="I112" s="191">
        <v>0</v>
      </c>
      <c r="J112" s="118"/>
      <c r="K112" s="191">
        <v>2125980</v>
      </c>
      <c r="L112" s="191">
        <v>1918328</v>
      </c>
      <c r="M112" s="191">
        <v>760452</v>
      </c>
      <c r="N112" s="191">
        <v>0</v>
      </c>
      <c r="O112" s="191">
        <v>0</v>
      </c>
      <c r="P112" s="118"/>
      <c r="Q112" s="191">
        <v>2581474</v>
      </c>
      <c r="R112" s="191">
        <v>-2143753</v>
      </c>
      <c r="S112" s="191">
        <v>295700</v>
      </c>
      <c r="T112" s="191">
        <v>394613</v>
      </c>
      <c r="U112" s="191">
        <v>0</v>
      </c>
      <c r="V112" s="118"/>
      <c r="W112" s="191">
        <v>3946388</v>
      </c>
      <c r="X112" s="191">
        <v>2324101</v>
      </c>
      <c r="Y112" s="191">
        <v>0</v>
      </c>
      <c r="Z112" s="191">
        <v>0</v>
      </c>
      <c r="AA112" s="191">
        <v>0</v>
      </c>
      <c r="AB112" s="118"/>
      <c r="AC112" s="191">
        <v>0</v>
      </c>
      <c r="AD112" s="191">
        <v>0</v>
      </c>
      <c r="AE112" s="191">
        <v>0</v>
      </c>
      <c r="AF112" s="191">
        <v>0</v>
      </c>
      <c r="AG112" s="191">
        <v>0</v>
      </c>
      <c r="AH112" s="118"/>
      <c r="AI112" s="191">
        <v>-1258182</v>
      </c>
      <c r="AJ112" s="191">
        <v>-990547</v>
      </c>
      <c r="AK112" s="191">
        <v>-628368</v>
      </c>
      <c r="AL112" s="191">
        <v>0</v>
      </c>
      <c r="AM112" s="191">
        <v>0</v>
      </c>
    </row>
    <row r="113" spans="1:39">
      <c r="A113" s="204">
        <v>32305</v>
      </c>
      <c r="B113" s="184" t="s">
        <v>391</v>
      </c>
      <c r="C113" s="188">
        <v>6.2859999999999999E-4</v>
      </c>
      <c r="E113" s="191">
        <v>1032727</v>
      </c>
      <c r="F113" s="191">
        <v>274803</v>
      </c>
      <c r="G113" s="191">
        <v>179600</v>
      </c>
      <c r="H113" s="191">
        <v>43698</v>
      </c>
      <c r="I113" s="191">
        <v>0</v>
      </c>
      <c r="J113" s="118"/>
      <c r="K113" s="191">
        <v>235425</v>
      </c>
      <c r="L113" s="191">
        <v>212430</v>
      </c>
      <c r="M113" s="191">
        <v>84210</v>
      </c>
      <c r="N113" s="191">
        <v>0</v>
      </c>
      <c r="O113" s="191">
        <v>0</v>
      </c>
      <c r="P113" s="118"/>
      <c r="Q113" s="191">
        <v>285865</v>
      </c>
      <c r="R113" s="191">
        <v>-237393</v>
      </c>
      <c r="S113" s="191">
        <v>32745</v>
      </c>
      <c r="T113" s="191">
        <v>43698</v>
      </c>
      <c r="U113" s="191">
        <v>0</v>
      </c>
      <c r="V113" s="118"/>
      <c r="W113" s="191">
        <v>437012</v>
      </c>
      <c r="X113" s="191">
        <v>257365</v>
      </c>
      <c r="Y113" s="191">
        <v>0</v>
      </c>
      <c r="Z113" s="191">
        <v>0</v>
      </c>
      <c r="AA113" s="191">
        <v>0</v>
      </c>
      <c r="AB113" s="118"/>
      <c r="AC113" s="191">
        <v>94670</v>
      </c>
      <c r="AD113" s="191">
        <v>62646</v>
      </c>
      <c r="AE113" s="191">
        <v>62645</v>
      </c>
      <c r="AF113" s="191">
        <v>0</v>
      </c>
      <c r="AG113" s="191">
        <v>0</v>
      </c>
      <c r="AH113" s="118"/>
      <c r="AI113" s="191">
        <v>-20245</v>
      </c>
      <c r="AJ113" s="191">
        <v>-20245</v>
      </c>
      <c r="AK113" s="191">
        <v>0</v>
      </c>
      <c r="AL113" s="191">
        <v>0</v>
      </c>
      <c r="AM113" s="191">
        <v>0</v>
      </c>
    </row>
    <row r="114" spans="1:39">
      <c r="A114" s="204">
        <v>32400</v>
      </c>
      <c r="B114" s="184" t="s">
        <v>100</v>
      </c>
      <c r="C114" s="188">
        <v>2.0027999999999999E-3</v>
      </c>
      <c r="E114" s="191">
        <v>2782438</v>
      </c>
      <c r="F114" s="191">
        <v>469318</v>
      </c>
      <c r="G114" s="191">
        <v>240194</v>
      </c>
      <c r="H114" s="191">
        <v>139229</v>
      </c>
      <c r="I114" s="191">
        <v>0</v>
      </c>
      <c r="J114" s="118"/>
      <c r="K114" s="191">
        <v>750095</v>
      </c>
      <c r="L114" s="191">
        <v>676830</v>
      </c>
      <c r="M114" s="191">
        <v>268305</v>
      </c>
      <c r="N114" s="191">
        <v>0</v>
      </c>
      <c r="O114" s="191">
        <v>0</v>
      </c>
      <c r="P114" s="118"/>
      <c r="Q114" s="191">
        <v>910803</v>
      </c>
      <c r="R114" s="191">
        <v>-756365</v>
      </c>
      <c r="S114" s="191">
        <v>104330</v>
      </c>
      <c r="T114" s="191">
        <v>139229</v>
      </c>
      <c r="U114" s="191">
        <v>0</v>
      </c>
      <c r="V114" s="118"/>
      <c r="W114" s="191">
        <v>1392377</v>
      </c>
      <c r="X114" s="191">
        <v>819996</v>
      </c>
      <c r="Y114" s="191">
        <v>0</v>
      </c>
      <c r="Z114" s="191">
        <v>0</v>
      </c>
      <c r="AA114" s="191">
        <v>0</v>
      </c>
      <c r="AB114" s="118"/>
      <c r="AC114" s="191">
        <v>6843</v>
      </c>
      <c r="AD114" s="191">
        <v>0</v>
      </c>
      <c r="AE114" s="191">
        <v>0</v>
      </c>
      <c r="AF114" s="191">
        <v>0</v>
      </c>
      <c r="AG114" s="191">
        <v>0</v>
      </c>
      <c r="AH114" s="118"/>
      <c r="AI114" s="191">
        <v>-277680</v>
      </c>
      <c r="AJ114" s="191">
        <v>-271143</v>
      </c>
      <c r="AK114" s="191">
        <v>-132441</v>
      </c>
      <c r="AL114" s="191">
        <v>0</v>
      </c>
      <c r="AM114" s="191">
        <v>0</v>
      </c>
    </row>
    <row r="115" spans="1:39">
      <c r="A115" s="204">
        <v>32405</v>
      </c>
      <c r="B115" s="184" t="s">
        <v>101</v>
      </c>
      <c r="C115" s="188">
        <v>5.6039999999999996E-4</v>
      </c>
      <c r="E115" s="191">
        <v>896985</v>
      </c>
      <c r="F115" s="191">
        <v>215710</v>
      </c>
      <c r="G115" s="191">
        <v>109632</v>
      </c>
      <c r="H115" s="191">
        <v>38957</v>
      </c>
      <c r="I115" s="191">
        <v>0</v>
      </c>
      <c r="J115" s="118"/>
      <c r="K115" s="191">
        <v>209883</v>
      </c>
      <c r="L115" s="191">
        <v>189383</v>
      </c>
      <c r="M115" s="191">
        <v>75074</v>
      </c>
      <c r="N115" s="191">
        <v>0</v>
      </c>
      <c r="O115" s="191">
        <v>0</v>
      </c>
      <c r="P115" s="118"/>
      <c r="Q115" s="191">
        <v>254850</v>
      </c>
      <c r="R115" s="191">
        <v>-211637</v>
      </c>
      <c r="S115" s="191">
        <v>29192</v>
      </c>
      <c r="T115" s="191">
        <v>38957</v>
      </c>
      <c r="U115" s="191">
        <v>0</v>
      </c>
      <c r="V115" s="118"/>
      <c r="W115" s="191">
        <v>389598</v>
      </c>
      <c r="X115" s="191">
        <v>229442</v>
      </c>
      <c r="Y115" s="191">
        <v>0</v>
      </c>
      <c r="Z115" s="191">
        <v>0</v>
      </c>
      <c r="AA115" s="191">
        <v>0</v>
      </c>
      <c r="AB115" s="118"/>
      <c r="AC115" s="191">
        <v>42654</v>
      </c>
      <c r="AD115" s="191">
        <v>8522</v>
      </c>
      <c r="AE115" s="191">
        <v>5366</v>
      </c>
      <c r="AF115" s="191">
        <v>0</v>
      </c>
      <c r="AG115" s="191">
        <v>0</v>
      </c>
      <c r="AH115" s="118"/>
      <c r="AI115" s="191">
        <v>0</v>
      </c>
      <c r="AJ115" s="191">
        <v>0</v>
      </c>
      <c r="AK115" s="191">
        <v>0</v>
      </c>
      <c r="AL115" s="191">
        <v>0</v>
      </c>
      <c r="AM115" s="191">
        <v>0</v>
      </c>
    </row>
    <row r="116" spans="1:39">
      <c r="A116" s="204">
        <v>32410</v>
      </c>
      <c r="B116" s="184" t="s">
        <v>102</v>
      </c>
      <c r="C116" s="188">
        <v>8.4210000000000003E-4</v>
      </c>
      <c r="E116" s="191">
        <v>1301864</v>
      </c>
      <c r="F116" s="191">
        <v>366116</v>
      </c>
      <c r="G116" s="191">
        <v>213647</v>
      </c>
      <c r="H116" s="191">
        <v>58540</v>
      </c>
      <c r="I116" s="191">
        <v>0</v>
      </c>
      <c r="J116" s="118"/>
      <c r="K116" s="191">
        <v>315386</v>
      </c>
      <c r="L116" s="191">
        <v>284581</v>
      </c>
      <c r="M116" s="191">
        <v>112812</v>
      </c>
      <c r="N116" s="191">
        <v>0</v>
      </c>
      <c r="O116" s="191">
        <v>0</v>
      </c>
      <c r="P116" s="118"/>
      <c r="Q116" s="191">
        <v>382958</v>
      </c>
      <c r="R116" s="191">
        <v>-318022</v>
      </c>
      <c r="S116" s="191">
        <v>43867</v>
      </c>
      <c r="T116" s="191">
        <v>58540</v>
      </c>
      <c r="U116" s="191">
        <v>0</v>
      </c>
      <c r="V116" s="118"/>
      <c r="W116" s="191">
        <v>585441</v>
      </c>
      <c r="X116" s="191">
        <v>344777</v>
      </c>
      <c r="Y116" s="191">
        <v>0</v>
      </c>
      <c r="Z116" s="191">
        <v>0</v>
      </c>
      <c r="AA116" s="191">
        <v>0</v>
      </c>
      <c r="AB116" s="118"/>
      <c r="AC116" s="191">
        <v>58981</v>
      </c>
      <c r="AD116" s="191">
        <v>56968</v>
      </c>
      <c r="AE116" s="191">
        <v>56968</v>
      </c>
      <c r="AF116" s="191">
        <v>0</v>
      </c>
      <c r="AG116" s="191">
        <v>0</v>
      </c>
      <c r="AH116" s="118"/>
      <c r="AI116" s="191">
        <v>-40902</v>
      </c>
      <c r="AJ116" s="191">
        <v>-2188</v>
      </c>
      <c r="AK116" s="191">
        <v>0</v>
      </c>
      <c r="AL116" s="191">
        <v>0</v>
      </c>
      <c r="AM116" s="191">
        <v>0</v>
      </c>
    </row>
    <row r="117" spans="1:39">
      <c r="A117" s="204">
        <v>32420</v>
      </c>
      <c r="B117" s="184" t="s">
        <v>103</v>
      </c>
      <c r="C117" s="188">
        <v>0</v>
      </c>
      <c r="E117" s="191">
        <v>-13219</v>
      </c>
      <c r="F117" s="191">
        <v>0</v>
      </c>
      <c r="G117" s="191">
        <v>0</v>
      </c>
      <c r="H117" s="191">
        <v>0</v>
      </c>
      <c r="I117" s="191">
        <v>0</v>
      </c>
      <c r="J117" s="118"/>
      <c r="K117" s="191">
        <v>0</v>
      </c>
      <c r="L117" s="191">
        <v>0</v>
      </c>
      <c r="M117" s="191">
        <v>0</v>
      </c>
      <c r="N117" s="191">
        <v>0</v>
      </c>
      <c r="O117" s="191">
        <v>0</v>
      </c>
      <c r="P117" s="118"/>
      <c r="Q117" s="191">
        <v>0</v>
      </c>
      <c r="R117" s="191">
        <v>0</v>
      </c>
      <c r="S117" s="191">
        <v>0</v>
      </c>
      <c r="T117" s="191">
        <v>0</v>
      </c>
      <c r="U117" s="191">
        <v>0</v>
      </c>
      <c r="V117" s="118"/>
      <c r="W117" s="191">
        <v>0</v>
      </c>
      <c r="X117" s="191">
        <v>0</v>
      </c>
      <c r="Y117" s="191">
        <v>0</v>
      </c>
      <c r="Z117" s="191">
        <v>0</v>
      </c>
      <c r="AA117" s="191">
        <v>0</v>
      </c>
      <c r="AB117" s="118"/>
      <c r="AC117" s="191">
        <v>0</v>
      </c>
      <c r="AD117" s="191">
        <v>0</v>
      </c>
      <c r="AE117" s="191">
        <v>0</v>
      </c>
      <c r="AF117" s="191">
        <v>0</v>
      </c>
      <c r="AG117" s="191">
        <v>0</v>
      </c>
      <c r="AH117" s="118"/>
      <c r="AI117" s="191">
        <v>-13219</v>
      </c>
      <c r="AJ117" s="191">
        <v>0</v>
      </c>
      <c r="AK117" s="191">
        <v>0</v>
      </c>
      <c r="AL117" s="191">
        <v>0</v>
      </c>
      <c r="AM117" s="191">
        <v>0</v>
      </c>
    </row>
    <row r="118" spans="1:39">
      <c r="A118" s="204">
        <v>32500</v>
      </c>
      <c r="B118" s="184" t="s">
        <v>392</v>
      </c>
      <c r="C118" s="188">
        <v>4.8861E-3</v>
      </c>
      <c r="E118" s="191">
        <v>7139299</v>
      </c>
      <c r="F118" s="191">
        <v>1901299</v>
      </c>
      <c r="G118" s="191">
        <v>1056180</v>
      </c>
      <c r="H118" s="191">
        <v>339667</v>
      </c>
      <c r="I118" s="191">
        <v>0</v>
      </c>
      <c r="J118" s="118"/>
      <c r="K118" s="191">
        <v>1829957</v>
      </c>
      <c r="L118" s="191">
        <v>1651218</v>
      </c>
      <c r="M118" s="191">
        <v>654566</v>
      </c>
      <c r="N118" s="191">
        <v>0</v>
      </c>
      <c r="O118" s="191">
        <v>0</v>
      </c>
      <c r="P118" s="118"/>
      <c r="Q118" s="191">
        <v>2222027</v>
      </c>
      <c r="R118" s="191">
        <v>-1845255</v>
      </c>
      <c r="S118" s="191">
        <v>254527</v>
      </c>
      <c r="T118" s="191">
        <v>339667</v>
      </c>
      <c r="U118" s="191">
        <v>0</v>
      </c>
      <c r="V118" s="118"/>
      <c r="W118" s="191">
        <v>3396890</v>
      </c>
      <c r="X118" s="191">
        <v>2000491</v>
      </c>
      <c r="Y118" s="191">
        <v>0</v>
      </c>
      <c r="Z118" s="191">
        <v>0</v>
      </c>
      <c r="AA118" s="191">
        <v>0</v>
      </c>
      <c r="AB118" s="118"/>
      <c r="AC118" s="191">
        <v>147088</v>
      </c>
      <c r="AD118" s="191">
        <v>147088</v>
      </c>
      <c r="AE118" s="191">
        <v>147087</v>
      </c>
      <c r="AF118" s="191">
        <v>0</v>
      </c>
      <c r="AG118" s="191">
        <v>0</v>
      </c>
      <c r="AH118" s="118"/>
      <c r="AI118" s="191">
        <v>-456663</v>
      </c>
      <c r="AJ118" s="191">
        <v>-52243</v>
      </c>
      <c r="AK118" s="191">
        <v>0</v>
      </c>
      <c r="AL118" s="191">
        <v>0</v>
      </c>
      <c r="AM118" s="191">
        <v>0</v>
      </c>
    </row>
    <row r="119" spans="1:39">
      <c r="A119" s="204">
        <v>32505</v>
      </c>
      <c r="B119" s="184" t="s">
        <v>105</v>
      </c>
      <c r="C119" s="188">
        <v>7.3459999999999997E-4</v>
      </c>
      <c r="E119" s="191">
        <v>1126230</v>
      </c>
      <c r="F119" s="191">
        <v>245418</v>
      </c>
      <c r="G119" s="191">
        <v>82502</v>
      </c>
      <c r="H119" s="191">
        <v>51067</v>
      </c>
      <c r="I119" s="191">
        <v>0</v>
      </c>
      <c r="J119" s="118"/>
      <c r="K119" s="191">
        <v>275125</v>
      </c>
      <c r="L119" s="191">
        <v>248252</v>
      </c>
      <c r="M119" s="191">
        <v>98411</v>
      </c>
      <c r="N119" s="191">
        <v>0</v>
      </c>
      <c r="O119" s="191">
        <v>0</v>
      </c>
      <c r="P119" s="118"/>
      <c r="Q119" s="191">
        <v>334070</v>
      </c>
      <c r="R119" s="191">
        <v>-277425</v>
      </c>
      <c r="S119" s="191">
        <v>38267</v>
      </c>
      <c r="T119" s="191">
        <v>51067</v>
      </c>
      <c r="U119" s="191">
        <v>0</v>
      </c>
      <c r="V119" s="118"/>
      <c r="W119" s="191">
        <v>510705</v>
      </c>
      <c r="X119" s="191">
        <v>300764</v>
      </c>
      <c r="Y119" s="191">
        <v>0</v>
      </c>
      <c r="Z119" s="191">
        <v>0</v>
      </c>
      <c r="AA119" s="191">
        <v>0</v>
      </c>
      <c r="AB119" s="118"/>
      <c r="AC119" s="191">
        <v>70000</v>
      </c>
      <c r="AD119" s="191">
        <v>28005</v>
      </c>
      <c r="AE119" s="191">
        <v>0</v>
      </c>
      <c r="AF119" s="191">
        <v>0</v>
      </c>
      <c r="AG119" s="191">
        <v>0</v>
      </c>
      <c r="AH119" s="118"/>
      <c r="AI119" s="191">
        <v>-63670</v>
      </c>
      <c r="AJ119" s="191">
        <v>-54178</v>
      </c>
      <c r="AK119" s="191">
        <v>-54176</v>
      </c>
      <c r="AL119" s="191">
        <v>0</v>
      </c>
      <c r="AM119" s="191">
        <v>0</v>
      </c>
    </row>
    <row r="120" spans="1:39">
      <c r="A120" s="204">
        <v>32600</v>
      </c>
      <c r="B120" s="184" t="s">
        <v>106</v>
      </c>
      <c r="C120" s="188">
        <v>1.7727300000000001E-2</v>
      </c>
      <c r="E120" s="191">
        <v>26417616</v>
      </c>
      <c r="F120" s="191">
        <v>7164058</v>
      </c>
      <c r="G120" s="191">
        <v>4011644</v>
      </c>
      <c r="H120" s="191">
        <v>1232349</v>
      </c>
      <c r="I120" s="191">
        <v>0</v>
      </c>
      <c r="J120" s="118"/>
      <c r="K120" s="191">
        <v>6639282</v>
      </c>
      <c r="L120" s="191">
        <v>5990799</v>
      </c>
      <c r="M120" s="191">
        <v>2374838</v>
      </c>
      <c r="N120" s="191">
        <v>0</v>
      </c>
      <c r="O120" s="191">
        <v>0</v>
      </c>
      <c r="P120" s="118"/>
      <c r="Q120" s="191">
        <v>8061756</v>
      </c>
      <c r="R120" s="191">
        <v>-6694786</v>
      </c>
      <c r="S120" s="191">
        <v>923451</v>
      </c>
      <c r="T120" s="191">
        <v>1232349</v>
      </c>
      <c r="U120" s="191">
        <v>0</v>
      </c>
      <c r="V120" s="118"/>
      <c r="W120" s="191">
        <v>12324285</v>
      </c>
      <c r="X120" s="191">
        <v>7258000</v>
      </c>
      <c r="Y120" s="191">
        <v>0</v>
      </c>
      <c r="Z120" s="191">
        <v>0</v>
      </c>
      <c r="AA120" s="191">
        <v>0</v>
      </c>
      <c r="AB120" s="118"/>
      <c r="AC120" s="191">
        <v>713355</v>
      </c>
      <c r="AD120" s="191">
        <v>713355</v>
      </c>
      <c r="AE120" s="191">
        <v>713355</v>
      </c>
      <c r="AF120" s="191">
        <v>0</v>
      </c>
      <c r="AG120" s="191">
        <v>0</v>
      </c>
      <c r="AH120" s="118"/>
      <c r="AI120" s="191">
        <v>-1321062</v>
      </c>
      <c r="AJ120" s="191">
        <v>-103310</v>
      </c>
      <c r="AK120" s="191">
        <v>0</v>
      </c>
      <c r="AL120" s="191">
        <v>0</v>
      </c>
      <c r="AM120" s="191">
        <v>0</v>
      </c>
    </row>
    <row r="121" spans="1:39">
      <c r="A121" s="204">
        <v>32605</v>
      </c>
      <c r="B121" s="184" t="s">
        <v>107</v>
      </c>
      <c r="C121" s="188">
        <v>2.5588E-3</v>
      </c>
      <c r="E121" s="191">
        <v>4156060</v>
      </c>
      <c r="F121" s="191">
        <v>1096451</v>
      </c>
      <c r="G121" s="191">
        <v>572554</v>
      </c>
      <c r="H121" s="191">
        <v>177880</v>
      </c>
      <c r="I121" s="191">
        <v>0</v>
      </c>
      <c r="J121" s="118"/>
      <c r="K121" s="191">
        <v>958329</v>
      </c>
      <c r="L121" s="191">
        <v>864726</v>
      </c>
      <c r="M121" s="191">
        <v>342790</v>
      </c>
      <c r="N121" s="191">
        <v>0</v>
      </c>
      <c r="O121" s="191">
        <v>0</v>
      </c>
      <c r="P121" s="118"/>
      <c r="Q121" s="191">
        <v>1163653</v>
      </c>
      <c r="R121" s="191">
        <v>-966341</v>
      </c>
      <c r="S121" s="191">
        <v>133293</v>
      </c>
      <c r="T121" s="191">
        <v>177880</v>
      </c>
      <c r="U121" s="191">
        <v>0</v>
      </c>
      <c r="V121" s="118"/>
      <c r="W121" s="191">
        <v>1778916</v>
      </c>
      <c r="X121" s="191">
        <v>1047637</v>
      </c>
      <c r="Y121" s="191">
        <v>0</v>
      </c>
      <c r="Z121" s="191">
        <v>0</v>
      </c>
      <c r="AA121" s="191">
        <v>0</v>
      </c>
      <c r="AB121" s="118"/>
      <c r="AC121" s="191">
        <v>255162</v>
      </c>
      <c r="AD121" s="191">
        <v>150429</v>
      </c>
      <c r="AE121" s="191">
        <v>96471</v>
      </c>
      <c r="AF121" s="191">
        <v>0</v>
      </c>
      <c r="AG121" s="191">
        <v>0</v>
      </c>
      <c r="AH121" s="118"/>
      <c r="AI121" s="191">
        <v>0</v>
      </c>
      <c r="AJ121" s="191">
        <v>0</v>
      </c>
      <c r="AK121" s="191">
        <v>0</v>
      </c>
      <c r="AL121" s="191">
        <v>0</v>
      </c>
      <c r="AM121" s="191">
        <v>0</v>
      </c>
    </row>
    <row r="122" spans="1:39">
      <c r="A122" s="204">
        <v>32700</v>
      </c>
      <c r="B122" s="184" t="s">
        <v>108</v>
      </c>
      <c r="C122" s="188">
        <v>1.6184000000000001E-3</v>
      </c>
      <c r="E122" s="191">
        <v>2521228</v>
      </c>
      <c r="F122" s="191">
        <v>580792</v>
      </c>
      <c r="G122" s="191">
        <v>315502</v>
      </c>
      <c r="H122" s="191">
        <v>112506</v>
      </c>
      <c r="I122" s="191">
        <v>0</v>
      </c>
      <c r="J122" s="118"/>
      <c r="K122" s="191">
        <v>606128</v>
      </c>
      <c r="L122" s="191">
        <v>546925</v>
      </c>
      <c r="M122" s="191">
        <v>216809</v>
      </c>
      <c r="N122" s="191">
        <v>0</v>
      </c>
      <c r="O122" s="191">
        <v>0</v>
      </c>
      <c r="P122" s="118"/>
      <c r="Q122" s="191">
        <v>735992</v>
      </c>
      <c r="R122" s="191">
        <v>-611195</v>
      </c>
      <c r="S122" s="191">
        <v>84306</v>
      </c>
      <c r="T122" s="191">
        <v>112506</v>
      </c>
      <c r="U122" s="191">
        <v>0</v>
      </c>
      <c r="V122" s="118"/>
      <c r="W122" s="191">
        <v>1125136</v>
      </c>
      <c r="X122" s="191">
        <v>662613</v>
      </c>
      <c r="Y122" s="191">
        <v>0</v>
      </c>
      <c r="Z122" s="191">
        <v>0</v>
      </c>
      <c r="AA122" s="191">
        <v>0</v>
      </c>
      <c r="AB122" s="118"/>
      <c r="AC122" s="191">
        <v>85910</v>
      </c>
      <c r="AD122" s="191">
        <v>14388</v>
      </c>
      <c r="AE122" s="191">
        <v>14387</v>
      </c>
      <c r="AF122" s="191">
        <v>0</v>
      </c>
      <c r="AG122" s="191">
        <v>0</v>
      </c>
      <c r="AH122" s="118"/>
      <c r="AI122" s="191">
        <v>-31938</v>
      </c>
      <c r="AJ122" s="191">
        <v>-31939</v>
      </c>
      <c r="AK122" s="191">
        <v>0</v>
      </c>
      <c r="AL122" s="191">
        <v>0</v>
      </c>
      <c r="AM122" s="191">
        <v>0</v>
      </c>
    </row>
    <row r="123" spans="1:39">
      <c r="A123" s="204">
        <v>32800</v>
      </c>
      <c r="B123" s="184" t="s">
        <v>109</v>
      </c>
      <c r="C123" s="188">
        <v>2.3178000000000001E-3</v>
      </c>
      <c r="E123" s="191">
        <v>3945613</v>
      </c>
      <c r="F123" s="191">
        <v>1131006</v>
      </c>
      <c r="G123" s="191">
        <v>585487</v>
      </c>
      <c r="H123" s="191">
        <v>161127</v>
      </c>
      <c r="I123" s="191">
        <v>0</v>
      </c>
      <c r="J123" s="118"/>
      <c r="K123" s="191">
        <v>868069</v>
      </c>
      <c r="L123" s="191">
        <v>783282</v>
      </c>
      <c r="M123" s="191">
        <v>310504</v>
      </c>
      <c r="N123" s="191">
        <v>0</v>
      </c>
      <c r="O123" s="191">
        <v>0</v>
      </c>
      <c r="P123" s="118"/>
      <c r="Q123" s="191">
        <v>1054054</v>
      </c>
      <c r="R123" s="191">
        <v>-875326</v>
      </c>
      <c r="S123" s="191">
        <v>120739</v>
      </c>
      <c r="T123" s="191">
        <v>161127</v>
      </c>
      <c r="U123" s="191">
        <v>0</v>
      </c>
      <c r="V123" s="118"/>
      <c r="W123" s="191">
        <v>1611369</v>
      </c>
      <c r="X123" s="191">
        <v>948965</v>
      </c>
      <c r="Y123" s="191">
        <v>0</v>
      </c>
      <c r="Z123" s="191">
        <v>0</v>
      </c>
      <c r="AA123" s="191">
        <v>0</v>
      </c>
      <c r="AB123" s="118"/>
      <c r="AC123" s="191">
        <v>412121</v>
      </c>
      <c r="AD123" s="191">
        <v>274085</v>
      </c>
      <c r="AE123" s="191">
        <v>154244</v>
      </c>
      <c r="AF123" s="191">
        <v>0</v>
      </c>
      <c r="AG123" s="191">
        <v>0</v>
      </c>
      <c r="AH123" s="118"/>
      <c r="AI123" s="191">
        <v>0</v>
      </c>
      <c r="AJ123" s="191">
        <v>0</v>
      </c>
      <c r="AK123" s="191">
        <v>0</v>
      </c>
      <c r="AL123" s="191">
        <v>0</v>
      </c>
      <c r="AM123" s="191">
        <v>0</v>
      </c>
    </row>
    <row r="124" spans="1:39">
      <c r="A124" s="204">
        <v>32900</v>
      </c>
      <c r="B124" s="184" t="s">
        <v>110</v>
      </c>
      <c r="C124" s="188">
        <v>6.4688000000000002E-3</v>
      </c>
      <c r="E124" s="191">
        <v>9301999</v>
      </c>
      <c r="F124" s="191">
        <v>2038852</v>
      </c>
      <c r="G124" s="191">
        <v>882791</v>
      </c>
      <c r="H124" s="191">
        <v>449692</v>
      </c>
      <c r="I124" s="191">
        <v>0</v>
      </c>
      <c r="J124" s="118"/>
      <c r="K124" s="191">
        <v>2422714</v>
      </c>
      <c r="L124" s="191">
        <v>2186079</v>
      </c>
      <c r="M124" s="191">
        <v>866593</v>
      </c>
      <c r="N124" s="191">
        <v>0</v>
      </c>
      <c r="O124" s="191">
        <v>0</v>
      </c>
      <c r="P124" s="118"/>
      <c r="Q124" s="191">
        <v>2941784</v>
      </c>
      <c r="R124" s="191">
        <v>-2442968</v>
      </c>
      <c r="S124" s="191">
        <v>336973</v>
      </c>
      <c r="T124" s="191">
        <v>449692</v>
      </c>
      <c r="U124" s="191">
        <v>0</v>
      </c>
      <c r="V124" s="118"/>
      <c r="W124" s="191">
        <v>4497207</v>
      </c>
      <c r="X124" s="191">
        <v>2648488</v>
      </c>
      <c r="Y124" s="191">
        <v>0</v>
      </c>
      <c r="Z124" s="191">
        <v>0</v>
      </c>
      <c r="AA124" s="191">
        <v>0</v>
      </c>
      <c r="AB124" s="118"/>
      <c r="AC124" s="191">
        <v>0</v>
      </c>
      <c r="AD124" s="191">
        <v>0</v>
      </c>
      <c r="AE124" s="191">
        <v>0</v>
      </c>
      <c r="AF124" s="191">
        <v>0</v>
      </c>
      <c r="AG124" s="191">
        <v>0</v>
      </c>
      <c r="AH124" s="118"/>
      <c r="AI124" s="191">
        <v>-559706</v>
      </c>
      <c r="AJ124" s="191">
        <v>-352747</v>
      </c>
      <c r="AK124" s="191">
        <v>-320775</v>
      </c>
      <c r="AL124" s="191">
        <v>0</v>
      </c>
      <c r="AM124" s="191">
        <v>0</v>
      </c>
    </row>
    <row r="125" spans="1:39">
      <c r="A125" s="204">
        <v>32901</v>
      </c>
      <c r="B125" s="184" t="s">
        <v>393</v>
      </c>
      <c r="C125" s="188">
        <v>1.2579999999999999E-4</v>
      </c>
      <c r="E125" s="191">
        <v>76563</v>
      </c>
      <c r="F125" s="191">
        <v>-7770</v>
      </c>
      <c r="G125" s="191">
        <v>-54815</v>
      </c>
      <c r="H125" s="191">
        <v>8745</v>
      </c>
      <c r="I125" s="191">
        <v>0</v>
      </c>
      <c r="J125" s="118"/>
      <c r="K125" s="191">
        <v>47115</v>
      </c>
      <c r="L125" s="191">
        <v>42513</v>
      </c>
      <c r="M125" s="191">
        <v>16853</v>
      </c>
      <c r="N125" s="191">
        <v>0</v>
      </c>
      <c r="O125" s="191">
        <v>0</v>
      </c>
      <c r="P125" s="118"/>
      <c r="Q125" s="191">
        <v>57209</v>
      </c>
      <c r="R125" s="191">
        <v>-47509</v>
      </c>
      <c r="S125" s="191">
        <v>6553</v>
      </c>
      <c r="T125" s="191">
        <v>8745</v>
      </c>
      <c r="U125" s="191">
        <v>0</v>
      </c>
      <c r="V125" s="118"/>
      <c r="W125" s="191">
        <v>87458</v>
      </c>
      <c r="X125" s="191">
        <v>51506</v>
      </c>
      <c r="Y125" s="191">
        <v>0</v>
      </c>
      <c r="Z125" s="191">
        <v>0</v>
      </c>
      <c r="AA125" s="191">
        <v>0</v>
      </c>
      <c r="AB125" s="118"/>
      <c r="AC125" s="191">
        <v>31043</v>
      </c>
      <c r="AD125" s="191">
        <v>23942</v>
      </c>
      <c r="AE125" s="191">
        <v>0</v>
      </c>
      <c r="AF125" s="191">
        <v>0</v>
      </c>
      <c r="AG125" s="191">
        <v>0</v>
      </c>
      <c r="AH125" s="118"/>
      <c r="AI125" s="191">
        <v>-146262</v>
      </c>
      <c r="AJ125" s="191">
        <v>-78222</v>
      </c>
      <c r="AK125" s="191">
        <v>-78221</v>
      </c>
      <c r="AL125" s="191">
        <v>0</v>
      </c>
      <c r="AM125" s="191">
        <v>0</v>
      </c>
    </row>
    <row r="126" spans="1:39">
      <c r="A126" s="204">
        <v>32905</v>
      </c>
      <c r="B126" s="184" t="s">
        <v>111</v>
      </c>
      <c r="C126" s="188">
        <v>8.7589999999999999E-4</v>
      </c>
      <c r="E126" s="191">
        <v>1291618</v>
      </c>
      <c r="F126" s="191">
        <v>226421</v>
      </c>
      <c r="G126" s="191">
        <v>85107</v>
      </c>
      <c r="H126" s="191">
        <v>60890</v>
      </c>
      <c r="I126" s="191">
        <v>0</v>
      </c>
      <c r="J126" s="118"/>
      <c r="K126" s="191">
        <v>328045</v>
      </c>
      <c r="L126" s="191">
        <v>296003</v>
      </c>
      <c r="M126" s="191">
        <v>117340</v>
      </c>
      <c r="N126" s="191">
        <v>0</v>
      </c>
      <c r="O126" s="191">
        <v>0</v>
      </c>
      <c r="P126" s="118"/>
      <c r="Q126" s="191">
        <v>398329</v>
      </c>
      <c r="R126" s="191">
        <v>-330787</v>
      </c>
      <c r="S126" s="191">
        <v>45627</v>
      </c>
      <c r="T126" s="191">
        <v>60890</v>
      </c>
      <c r="U126" s="191">
        <v>0</v>
      </c>
      <c r="V126" s="118"/>
      <c r="W126" s="191">
        <v>608939</v>
      </c>
      <c r="X126" s="191">
        <v>358615</v>
      </c>
      <c r="Y126" s="191">
        <v>0</v>
      </c>
      <c r="Z126" s="191">
        <v>0</v>
      </c>
      <c r="AA126" s="191">
        <v>0</v>
      </c>
      <c r="AB126" s="118"/>
      <c r="AC126" s="191">
        <v>53716</v>
      </c>
      <c r="AD126" s="191">
        <v>0</v>
      </c>
      <c r="AE126" s="191">
        <v>0</v>
      </c>
      <c r="AF126" s="191">
        <v>0</v>
      </c>
      <c r="AG126" s="191">
        <v>0</v>
      </c>
      <c r="AH126" s="118"/>
      <c r="AI126" s="191">
        <v>-97411</v>
      </c>
      <c r="AJ126" s="191">
        <v>-97410</v>
      </c>
      <c r="AK126" s="191">
        <v>-77860</v>
      </c>
      <c r="AL126" s="191">
        <v>0</v>
      </c>
      <c r="AM126" s="191">
        <v>0</v>
      </c>
    </row>
    <row r="127" spans="1:39">
      <c r="A127" s="204">
        <v>32910</v>
      </c>
      <c r="B127" s="184" t="s">
        <v>112</v>
      </c>
      <c r="C127" s="188">
        <v>1.2367999999999999E-3</v>
      </c>
      <c r="E127" s="191">
        <v>1919446</v>
      </c>
      <c r="F127" s="191">
        <v>491979</v>
      </c>
      <c r="G127" s="191">
        <v>263562</v>
      </c>
      <c r="H127" s="191">
        <v>85979</v>
      </c>
      <c r="I127" s="191">
        <v>0</v>
      </c>
      <c r="J127" s="118"/>
      <c r="K127" s="191">
        <v>463210</v>
      </c>
      <c r="L127" s="191">
        <v>417967</v>
      </c>
      <c r="M127" s="191">
        <v>165688</v>
      </c>
      <c r="N127" s="191">
        <v>0</v>
      </c>
      <c r="O127" s="191">
        <v>0</v>
      </c>
      <c r="P127" s="118"/>
      <c r="Q127" s="191">
        <v>562453</v>
      </c>
      <c r="R127" s="191">
        <v>-467082</v>
      </c>
      <c r="S127" s="191">
        <v>64427</v>
      </c>
      <c r="T127" s="191">
        <v>85979</v>
      </c>
      <c r="U127" s="191">
        <v>0</v>
      </c>
      <c r="V127" s="118"/>
      <c r="W127" s="191">
        <v>859842</v>
      </c>
      <c r="X127" s="191">
        <v>506377</v>
      </c>
      <c r="Y127" s="191">
        <v>0</v>
      </c>
      <c r="Z127" s="191">
        <v>0</v>
      </c>
      <c r="AA127" s="191">
        <v>0</v>
      </c>
      <c r="AB127" s="118"/>
      <c r="AC127" s="191">
        <v>44016</v>
      </c>
      <c r="AD127" s="191">
        <v>34717</v>
      </c>
      <c r="AE127" s="191">
        <v>33447</v>
      </c>
      <c r="AF127" s="191">
        <v>0</v>
      </c>
      <c r="AG127" s="191">
        <v>0</v>
      </c>
      <c r="AH127" s="118"/>
      <c r="AI127" s="191">
        <v>-10075</v>
      </c>
      <c r="AJ127" s="191">
        <v>0</v>
      </c>
      <c r="AK127" s="191">
        <v>0</v>
      </c>
      <c r="AL127" s="191">
        <v>0</v>
      </c>
      <c r="AM127" s="191">
        <v>0</v>
      </c>
    </row>
    <row r="128" spans="1:39">
      <c r="A128" s="204">
        <v>32920</v>
      </c>
      <c r="B128" s="184" t="s">
        <v>113</v>
      </c>
      <c r="C128" s="188">
        <v>1.0413E-3</v>
      </c>
      <c r="E128" s="191">
        <v>1551324</v>
      </c>
      <c r="F128" s="191">
        <v>370638</v>
      </c>
      <c r="G128" s="191">
        <v>154626</v>
      </c>
      <c r="H128" s="191">
        <v>72388</v>
      </c>
      <c r="I128" s="191">
        <v>0</v>
      </c>
      <c r="J128" s="118"/>
      <c r="K128" s="191">
        <v>389991</v>
      </c>
      <c r="L128" s="191">
        <v>351899</v>
      </c>
      <c r="M128" s="191">
        <v>139498</v>
      </c>
      <c r="N128" s="191">
        <v>0</v>
      </c>
      <c r="O128" s="191">
        <v>0</v>
      </c>
      <c r="P128" s="118"/>
      <c r="Q128" s="191">
        <v>473547</v>
      </c>
      <c r="R128" s="191">
        <v>-393251</v>
      </c>
      <c r="S128" s="191">
        <v>54243</v>
      </c>
      <c r="T128" s="191">
        <v>72388</v>
      </c>
      <c r="U128" s="191">
        <v>0</v>
      </c>
      <c r="V128" s="118"/>
      <c r="W128" s="191">
        <v>723927</v>
      </c>
      <c r="X128" s="191">
        <v>426334</v>
      </c>
      <c r="Y128" s="191">
        <v>0</v>
      </c>
      <c r="Z128" s="191">
        <v>0</v>
      </c>
      <c r="AA128" s="191">
        <v>0</v>
      </c>
      <c r="AB128" s="118"/>
      <c r="AC128" s="191">
        <v>24772</v>
      </c>
      <c r="AD128" s="191">
        <v>24773</v>
      </c>
      <c r="AE128" s="191">
        <v>0</v>
      </c>
      <c r="AF128" s="191">
        <v>0</v>
      </c>
      <c r="AG128" s="191">
        <v>0</v>
      </c>
      <c r="AH128" s="118"/>
      <c r="AI128" s="191">
        <v>-60913</v>
      </c>
      <c r="AJ128" s="191">
        <v>-39117</v>
      </c>
      <c r="AK128" s="191">
        <v>-39115</v>
      </c>
      <c r="AL128" s="191">
        <v>0</v>
      </c>
      <c r="AM128" s="191">
        <v>0</v>
      </c>
    </row>
    <row r="129" spans="1:39">
      <c r="A129" s="204">
        <v>33000</v>
      </c>
      <c r="B129" s="184" t="s">
        <v>114</v>
      </c>
      <c r="C129" s="188">
        <v>2.4646E-3</v>
      </c>
      <c r="E129" s="191">
        <v>3445068</v>
      </c>
      <c r="F129" s="191">
        <v>773028</v>
      </c>
      <c r="G129" s="191">
        <v>355773</v>
      </c>
      <c r="H129" s="191">
        <v>171332</v>
      </c>
      <c r="I129" s="191">
        <v>0</v>
      </c>
      <c r="J129" s="118"/>
      <c r="K129" s="191">
        <v>923049</v>
      </c>
      <c r="L129" s="191">
        <v>832892</v>
      </c>
      <c r="M129" s="191">
        <v>330170</v>
      </c>
      <c r="N129" s="191">
        <v>0</v>
      </c>
      <c r="O129" s="191">
        <v>0</v>
      </c>
      <c r="P129" s="118"/>
      <c r="Q129" s="191">
        <v>1120814</v>
      </c>
      <c r="R129" s="191">
        <v>-930766</v>
      </c>
      <c r="S129" s="191">
        <v>128386</v>
      </c>
      <c r="T129" s="191">
        <v>171332</v>
      </c>
      <c r="U129" s="191">
        <v>0</v>
      </c>
      <c r="V129" s="118"/>
      <c r="W129" s="191">
        <v>1713427</v>
      </c>
      <c r="X129" s="191">
        <v>1009069</v>
      </c>
      <c r="Y129" s="191">
        <v>0</v>
      </c>
      <c r="Z129" s="191">
        <v>0</v>
      </c>
      <c r="AA129" s="191">
        <v>0</v>
      </c>
      <c r="AB129" s="118"/>
      <c r="AC129" s="191">
        <v>0</v>
      </c>
      <c r="AD129" s="191">
        <v>0</v>
      </c>
      <c r="AE129" s="191">
        <v>0</v>
      </c>
      <c r="AF129" s="191">
        <v>0</v>
      </c>
      <c r="AG129" s="191">
        <v>0</v>
      </c>
      <c r="AH129" s="118"/>
      <c r="AI129" s="191">
        <v>-312222</v>
      </c>
      <c r="AJ129" s="191">
        <v>-138167</v>
      </c>
      <c r="AK129" s="191">
        <v>-102783</v>
      </c>
      <c r="AL129" s="191">
        <v>0</v>
      </c>
      <c r="AM129" s="191">
        <v>0</v>
      </c>
    </row>
    <row r="130" spans="1:39">
      <c r="A130" s="204">
        <v>33001</v>
      </c>
      <c r="B130" s="184" t="s">
        <v>115</v>
      </c>
      <c r="C130" s="188">
        <v>5.9599999999999999E-5</v>
      </c>
      <c r="E130" s="191">
        <v>62531</v>
      </c>
      <c r="F130" s="191">
        <v>-20652</v>
      </c>
      <c r="G130" s="191">
        <v>-15051</v>
      </c>
      <c r="H130" s="191">
        <v>4143</v>
      </c>
      <c r="I130" s="191">
        <v>0</v>
      </c>
      <c r="J130" s="118"/>
      <c r="K130" s="191">
        <v>22322</v>
      </c>
      <c r="L130" s="191">
        <v>20141</v>
      </c>
      <c r="M130" s="191">
        <v>7984</v>
      </c>
      <c r="N130" s="191">
        <v>0</v>
      </c>
      <c r="O130" s="191">
        <v>0</v>
      </c>
      <c r="P130" s="118"/>
      <c r="Q130" s="191">
        <v>27104</v>
      </c>
      <c r="R130" s="191">
        <v>-22508</v>
      </c>
      <c r="S130" s="191">
        <v>3105</v>
      </c>
      <c r="T130" s="191">
        <v>4143</v>
      </c>
      <c r="U130" s="191">
        <v>0</v>
      </c>
      <c r="V130" s="118"/>
      <c r="W130" s="191">
        <v>41435</v>
      </c>
      <c r="X130" s="191">
        <v>24402</v>
      </c>
      <c r="Y130" s="191">
        <v>0</v>
      </c>
      <c r="Z130" s="191">
        <v>0</v>
      </c>
      <c r="AA130" s="191">
        <v>0</v>
      </c>
      <c r="AB130" s="118"/>
      <c r="AC130" s="191">
        <v>14358</v>
      </c>
      <c r="AD130" s="191">
        <v>0</v>
      </c>
      <c r="AE130" s="191">
        <v>0</v>
      </c>
      <c r="AF130" s="191">
        <v>0</v>
      </c>
      <c r="AG130" s="191">
        <v>0</v>
      </c>
      <c r="AH130" s="118"/>
      <c r="AI130" s="191">
        <v>-42688</v>
      </c>
      <c r="AJ130" s="191">
        <v>-42687</v>
      </c>
      <c r="AK130" s="191">
        <v>-26140</v>
      </c>
      <c r="AL130" s="191">
        <v>0</v>
      </c>
      <c r="AM130" s="191">
        <v>0</v>
      </c>
    </row>
    <row r="131" spans="1:39">
      <c r="A131" s="204">
        <v>33027</v>
      </c>
      <c r="B131" s="184" t="s">
        <v>116</v>
      </c>
      <c r="C131" s="188">
        <v>3.2840000000000001E-4</v>
      </c>
      <c r="E131" s="191">
        <v>578118</v>
      </c>
      <c r="F131" s="191">
        <v>147979</v>
      </c>
      <c r="G131" s="191">
        <v>73753</v>
      </c>
      <c r="H131" s="191">
        <v>22829</v>
      </c>
      <c r="I131" s="191">
        <v>0</v>
      </c>
      <c r="J131" s="118"/>
      <c r="K131" s="191">
        <v>122993</v>
      </c>
      <c r="L131" s="191">
        <v>110980</v>
      </c>
      <c r="M131" s="191">
        <v>43994</v>
      </c>
      <c r="N131" s="191">
        <v>0</v>
      </c>
      <c r="O131" s="191">
        <v>0</v>
      </c>
      <c r="P131" s="118"/>
      <c r="Q131" s="191">
        <v>149345</v>
      </c>
      <c r="R131" s="191">
        <v>-124022</v>
      </c>
      <c r="S131" s="191">
        <v>17107</v>
      </c>
      <c r="T131" s="191">
        <v>22829</v>
      </c>
      <c r="U131" s="191">
        <v>0</v>
      </c>
      <c r="V131" s="118"/>
      <c r="W131" s="191">
        <v>228309</v>
      </c>
      <c r="X131" s="191">
        <v>134455</v>
      </c>
      <c r="Y131" s="191">
        <v>0</v>
      </c>
      <c r="Z131" s="191">
        <v>0</v>
      </c>
      <c r="AA131" s="191">
        <v>0</v>
      </c>
      <c r="AB131" s="118"/>
      <c r="AC131" s="191">
        <v>77471</v>
      </c>
      <c r="AD131" s="191">
        <v>26566</v>
      </c>
      <c r="AE131" s="191">
        <v>12652</v>
      </c>
      <c r="AF131" s="191">
        <v>0</v>
      </c>
      <c r="AG131" s="191">
        <v>0</v>
      </c>
      <c r="AH131" s="118"/>
      <c r="AI131" s="191">
        <v>0</v>
      </c>
      <c r="AJ131" s="191">
        <v>0</v>
      </c>
      <c r="AK131" s="191">
        <v>0</v>
      </c>
      <c r="AL131" s="191">
        <v>0</v>
      </c>
      <c r="AM131" s="191">
        <v>0</v>
      </c>
    </row>
    <row r="132" spans="1:39">
      <c r="A132" s="204">
        <v>33100</v>
      </c>
      <c r="B132" s="184" t="s">
        <v>117</v>
      </c>
      <c r="C132" s="188">
        <v>3.339E-3</v>
      </c>
      <c r="E132" s="191">
        <v>4578342</v>
      </c>
      <c r="F132" s="191">
        <v>871233</v>
      </c>
      <c r="G132" s="191">
        <v>415702</v>
      </c>
      <c r="H132" s="191">
        <v>232117</v>
      </c>
      <c r="I132" s="191">
        <v>0</v>
      </c>
      <c r="J132" s="118"/>
      <c r="K132" s="191">
        <v>1250532</v>
      </c>
      <c r="L132" s="191">
        <v>1128388</v>
      </c>
      <c r="M132" s="191">
        <v>447309</v>
      </c>
      <c r="N132" s="191">
        <v>0</v>
      </c>
      <c r="O132" s="191">
        <v>0</v>
      </c>
      <c r="P132" s="118"/>
      <c r="Q132" s="191">
        <v>1518460</v>
      </c>
      <c r="R132" s="191">
        <v>-1260987</v>
      </c>
      <c r="S132" s="191">
        <v>173935</v>
      </c>
      <c r="T132" s="191">
        <v>232117</v>
      </c>
      <c r="U132" s="191">
        <v>0</v>
      </c>
      <c r="V132" s="118"/>
      <c r="W132" s="191">
        <v>2321323</v>
      </c>
      <c r="X132" s="191">
        <v>1367070</v>
      </c>
      <c r="Y132" s="191">
        <v>0</v>
      </c>
      <c r="Z132" s="191">
        <v>0</v>
      </c>
      <c r="AA132" s="191">
        <v>0</v>
      </c>
      <c r="AB132" s="118"/>
      <c r="AC132" s="191">
        <v>27021</v>
      </c>
      <c r="AD132" s="191">
        <v>0</v>
      </c>
      <c r="AE132" s="191">
        <v>0</v>
      </c>
      <c r="AF132" s="191">
        <v>0</v>
      </c>
      <c r="AG132" s="191">
        <v>0</v>
      </c>
      <c r="AH132" s="118"/>
      <c r="AI132" s="191">
        <v>-538994</v>
      </c>
      <c r="AJ132" s="191">
        <v>-363238</v>
      </c>
      <c r="AK132" s="191">
        <v>-205542</v>
      </c>
      <c r="AL132" s="191">
        <v>0</v>
      </c>
      <c r="AM132" s="191">
        <v>0</v>
      </c>
    </row>
    <row r="133" spans="1:39">
      <c r="A133" s="204">
        <v>33105</v>
      </c>
      <c r="B133" s="184" t="s">
        <v>118</v>
      </c>
      <c r="C133" s="188">
        <v>3.6719999999999998E-4</v>
      </c>
      <c r="E133" s="191">
        <v>515492</v>
      </c>
      <c r="F133" s="191">
        <v>88613</v>
      </c>
      <c r="G133" s="191">
        <v>30095</v>
      </c>
      <c r="H133" s="191">
        <v>25527</v>
      </c>
      <c r="I133" s="191">
        <v>0</v>
      </c>
      <c r="J133" s="118"/>
      <c r="K133" s="191">
        <v>137525</v>
      </c>
      <c r="L133" s="191">
        <v>124092</v>
      </c>
      <c r="M133" s="191">
        <v>49192</v>
      </c>
      <c r="N133" s="191">
        <v>0</v>
      </c>
      <c r="O133" s="191">
        <v>0</v>
      </c>
      <c r="P133" s="118"/>
      <c r="Q133" s="191">
        <v>166990</v>
      </c>
      <c r="R133" s="191">
        <v>-138675</v>
      </c>
      <c r="S133" s="191">
        <v>19128</v>
      </c>
      <c r="T133" s="191">
        <v>25527</v>
      </c>
      <c r="U133" s="191">
        <v>0</v>
      </c>
      <c r="V133" s="118"/>
      <c r="W133" s="191">
        <v>255283</v>
      </c>
      <c r="X133" s="191">
        <v>150341</v>
      </c>
      <c r="Y133" s="191">
        <v>0</v>
      </c>
      <c r="Z133" s="191">
        <v>0</v>
      </c>
      <c r="AA133" s="191">
        <v>0</v>
      </c>
      <c r="AB133" s="118"/>
      <c r="AC133" s="191">
        <v>16197</v>
      </c>
      <c r="AD133" s="191">
        <v>0</v>
      </c>
      <c r="AE133" s="191">
        <v>0</v>
      </c>
      <c r="AF133" s="191">
        <v>0</v>
      </c>
      <c r="AG133" s="191">
        <v>0</v>
      </c>
      <c r="AH133" s="118"/>
      <c r="AI133" s="191">
        <v>-60503</v>
      </c>
      <c r="AJ133" s="191">
        <v>-47145</v>
      </c>
      <c r="AK133" s="191">
        <v>-38225</v>
      </c>
      <c r="AL133" s="191">
        <v>0</v>
      </c>
      <c r="AM133" s="191">
        <v>0</v>
      </c>
    </row>
    <row r="134" spans="1:39">
      <c r="A134" s="204">
        <v>33200</v>
      </c>
      <c r="B134" s="184" t="s">
        <v>119</v>
      </c>
      <c r="C134" s="188">
        <v>1.57863E-2</v>
      </c>
      <c r="E134" s="191">
        <v>23169011</v>
      </c>
      <c r="F134" s="191">
        <v>5587828</v>
      </c>
      <c r="G134" s="191">
        <v>3385042</v>
      </c>
      <c r="H134" s="191">
        <v>1097416</v>
      </c>
      <c r="I134" s="191">
        <v>0</v>
      </c>
      <c r="J134" s="118"/>
      <c r="K134" s="191">
        <v>5912332</v>
      </c>
      <c r="L134" s="191">
        <v>5334854</v>
      </c>
      <c r="M134" s="191">
        <v>2114812</v>
      </c>
      <c r="N134" s="191">
        <v>0</v>
      </c>
      <c r="O134" s="191">
        <v>0</v>
      </c>
      <c r="P134" s="118"/>
      <c r="Q134" s="191">
        <v>7179057</v>
      </c>
      <c r="R134" s="191">
        <v>-5961759</v>
      </c>
      <c r="S134" s="191">
        <v>822340</v>
      </c>
      <c r="T134" s="191">
        <v>1097416</v>
      </c>
      <c r="U134" s="191">
        <v>0</v>
      </c>
      <c r="V134" s="118"/>
      <c r="W134" s="191">
        <v>10974873</v>
      </c>
      <c r="X134" s="191">
        <v>6463306</v>
      </c>
      <c r="Y134" s="191">
        <v>0</v>
      </c>
      <c r="Z134" s="191">
        <v>0</v>
      </c>
      <c r="AA134" s="191">
        <v>0</v>
      </c>
      <c r="AB134" s="118"/>
      <c r="AC134" s="191">
        <v>496371</v>
      </c>
      <c r="AD134" s="191">
        <v>447889</v>
      </c>
      <c r="AE134" s="191">
        <v>447890</v>
      </c>
      <c r="AF134" s="191">
        <v>0</v>
      </c>
      <c r="AG134" s="191">
        <v>0</v>
      </c>
      <c r="AH134" s="118"/>
      <c r="AI134" s="191">
        <v>-1393622</v>
      </c>
      <c r="AJ134" s="191">
        <v>-696462</v>
      </c>
      <c r="AK134" s="191">
        <v>0</v>
      </c>
      <c r="AL134" s="191">
        <v>0</v>
      </c>
      <c r="AM134" s="191">
        <v>0</v>
      </c>
    </row>
    <row r="135" spans="1:39">
      <c r="A135" s="204">
        <v>33202</v>
      </c>
      <c r="B135" s="184" t="s">
        <v>120</v>
      </c>
      <c r="C135" s="188">
        <v>2.587E-4</v>
      </c>
      <c r="E135" s="191">
        <v>442358</v>
      </c>
      <c r="F135" s="191">
        <v>93828</v>
      </c>
      <c r="G135" s="191">
        <v>11843</v>
      </c>
      <c r="H135" s="191">
        <v>17984</v>
      </c>
      <c r="I135" s="191">
        <v>0</v>
      </c>
      <c r="J135" s="118"/>
      <c r="K135" s="191">
        <v>96889</v>
      </c>
      <c r="L135" s="191">
        <v>87426</v>
      </c>
      <c r="M135" s="191">
        <v>34657</v>
      </c>
      <c r="N135" s="191">
        <v>0</v>
      </c>
      <c r="O135" s="191">
        <v>0</v>
      </c>
      <c r="P135" s="118"/>
      <c r="Q135" s="191">
        <v>117648</v>
      </c>
      <c r="R135" s="191">
        <v>-97699</v>
      </c>
      <c r="S135" s="191">
        <v>13476</v>
      </c>
      <c r="T135" s="191">
        <v>17984</v>
      </c>
      <c r="U135" s="191">
        <v>0</v>
      </c>
      <c r="V135" s="118"/>
      <c r="W135" s="191">
        <v>179852</v>
      </c>
      <c r="X135" s="191">
        <v>105918</v>
      </c>
      <c r="Y135" s="191">
        <v>0</v>
      </c>
      <c r="Z135" s="191">
        <v>0</v>
      </c>
      <c r="AA135" s="191">
        <v>0</v>
      </c>
      <c r="AB135" s="118"/>
      <c r="AC135" s="191">
        <v>84261</v>
      </c>
      <c r="AD135" s="191">
        <v>34475</v>
      </c>
      <c r="AE135" s="191">
        <v>0</v>
      </c>
      <c r="AF135" s="191">
        <v>0</v>
      </c>
      <c r="AG135" s="191">
        <v>0</v>
      </c>
      <c r="AH135" s="118"/>
      <c r="AI135" s="191">
        <v>-36292</v>
      </c>
      <c r="AJ135" s="191">
        <v>-36292</v>
      </c>
      <c r="AK135" s="191">
        <v>-36290</v>
      </c>
      <c r="AL135" s="191">
        <v>0</v>
      </c>
      <c r="AM135" s="191">
        <v>0</v>
      </c>
    </row>
    <row r="136" spans="1:39">
      <c r="A136" s="204">
        <v>33203</v>
      </c>
      <c r="B136" s="184" t="s">
        <v>121</v>
      </c>
      <c r="C136" s="188">
        <v>1.5019999999999999E-4</v>
      </c>
      <c r="E136" s="191">
        <v>209513</v>
      </c>
      <c r="F136" s="191">
        <v>44927</v>
      </c>
      <c r="G136" s="191">
        <v>37907</v>
      </c>
      <c r="H136" s="191">
        <v>10441</v>
      </c>
      <c r="I136" s="191">
        <v>0</v>
      </c>
      <c r="J136" s="118"/>
      <c r="K136" s="191">
        <v>56253</v>
      </c>
      <c r="L136" s="191">
        <v>50759</v>
      </c>
      <c r="M136" s="191">
        <v>20122</v>
      </c>
      <c r="N136" s="191">
        <v>0</v>
      </c>
      <c r="O136" s="191">
        <v>0</v>
      </c>
      <c r="P136" s="118"/>
      <c r="Q136" s="191">
        <v>68306</v>
      </c>
      <c r="R136" s="191">
        <v>-56724</v>
      </c>
      <c r="S136" s="191">
        <v>7824</v>
      </c>
      <c r="T136" s="191">
        <v>10441</v>
      </c>
      <c r="U136" s="191">
        <v>0</v>
      </c>
      <c r="V136" s="118"/>
      <c r="W136" s="191">
        <v>104421</v>
      </c>
      <c r="X136" s="191">
        <v>61496</v>
      </c>
      <c r="Y136" s="191">
        <v>0</v>
      </c>
      <c r="Z136" s="191">
        <v>0</v>
      </c>
      <c r="AA136" s="191">
        <v>0</v>
      </c>
      <c r="AB136" s="118"/>
      <c r="AC136" s="191">
        <v>9960</v>
      </c>
      <c r="AD136" s="191">
        <v>9960</v>
      </c>
      <c r="AE136" s="191">
        <v>9961</v>
      </c>
      <c r="AF136" s="191">
        <v>0</v>
      </c>
      <c r="AG136" s="191">
        <v>0</v>
      </c>
      <c r="AH136" s="118"/>
      <c r="AI136" s="191">
        <v>-29427</v>
      </c>
      <c r="AJ136" s="191">
        <v>-20564</v>
      </c>
      <c r="AK136" s="191">
        <v>0</v>
      </c>
      <c r="AL136" s="191">
        <v>0</v>
      </c>
      <c r="AM136" s="191">
        <v>0</v>
      </c>
    </row>
    <row r="137" spans="1:39">
      <c r="A137" s="204">
        <v>33204</v>
      </c>
      <c r="B137" s="184" t="s">
        <v>122</v>
      </c>
      <c r="C137" s="188">
        <v>4.459E-4</v>
      </c>
      <c r="E137" s="191">
        <v>579413</v>
      </c>
      <c r="F137" s="191">
        <v>70958</v>
      </c>
      <c r="G137" s="191">
        <v>85715</v>
      </c>
      <c r="H137" s="191">
        <v>30998</v>
      </c>
      <c r="I137" s="191">
        <v>0</v>
      </c>
      <c r="J137" s="118"/>
      <c r="K137" s="191">
        <v>167000</v>
      </c>
      <c r="L137" s="191">
        <v>150688</v>
      </c>
      <c r="M137" s="191">
        <v>59735</v>
      </c>
      <c r="N137" s="191">
        <v>0</v>
      </c>
      <c r="O137" s="191">
        <v>0</v>
      </c>
      <c r="P137" s="118"/>
      <c r="Q137" s="191">
        <v>202780</v>
      </c>
      <c r="R137" s="191">
        <v>-168396</v>
      </c>
      <c r="S137" s="191">
        <v>23228</v>
      </c>
      <c r="T137" s="191">
        <v>30998</v>
      </c>
      <c r="U137" s="191">
        <v>0</v>
      </c>
      <c r="V137" s="118"/>
      <c r="W137" s="191">
        <v>309996</v>
      </c>
      <c r="X137" s="191">
        <v>182563</v>
      </c>
      <c r="Y137" s="191">
        <v>0</v>
      </c>
      <c r="Z137" s="191">
        <v>0</v>
      </c>
      <c r="AA137" s="191">
        <v>0</v>
      </c>
      <c r="AB137" s="118"/>
      <c r="AC137" s="191">
        <v>5066</v>
      </c>
      <c r="AD137" s="191">
        <v>2752</v>
      </c>
      <c r="AE137" s="191">
        <v>2752</v>
      </c>
      <c r="AF137" s="191">
        <v>0</v>
      </c>
      <c r="AG137" s="191">
        <v>0</v>
      </c>
      <c r="AH137" s="118"/>
      <c r="AI137" s="191">
        <v>-105429</v>
      </c>
      <c r="AJ137" s="191">
        <v>-96649</v>
      </c>
      <c r="AK137" s="191">
        <v>0</v>
      </c>
      <c r="AL137" s="191">
        <v>0</v>
      </c>
      <c r="AM137" s="191">
        <v>0</v>
      </c>
    </row>
    <row r="138" spans="1:39">
      <c r="A138" s="204">
        <v>33205</v>
      </c>
      <c r="B138" s="184" t="s">
        <v>123</v>
      </c>
      <c r="C138" s="188">
        <v>1.2102E-3</v>
      </c>
      <c r="E138" s="191">
        <v>1789978</v>
      </c>
      <c r="F138" s="191">
        <v>302661</v>
      </c>
      <c r="G138" s="191">
        <v>181225</v>
      </c>
      <c r="H138" s="191">
        <v>84129</v>
      </c>
      <c r="I138" s="191">
        <v>0</v>
      </c>
      <c r="J138" s="118"/>
      <c r="K138" s="191">
        <v>453248</v>
      </c>
      <c r="L138" s="191">
        <v>408977</v>
      </c>
      <c r="M138" s="191">
        <v>162124</v>
      </c>
      <c r="N138" s="191">
        <v>0</v>
      </c>
      <c r="O138" s="191">
        <v>0</v>
      </c>
      <c r="P138" s="118"/>
      <c r="Q138" s="191">
        <v>550357</v>
      </c>
      <c r="R138" s="191">
        <v>-457037</v>
      </c>
      <c r="S138" s="191">
        <v>63042</v>
      </c>
      <c r="T138" s="191">
        <v>84129</v>
      </c>
      <c r="U138" s="191">
        <v>0</v>
      </c>
      <c r="V138" s="118"/>
      <c r="W138" s="191">
        <v>841349</v>
      </c>
      <c r="X138" s="191">
        <v>495486</v>
      </c>
      <c r="Y138" s="191">
        <v>0</v>
      </c>
      <c r="Z138" s="191">
        <v>0</v>
      </c>
      <c r="AA138" s="191">
        <v>0</v>
      </c>
      <c r="AB138" s="118"/>
      <c r="AC138" s="191">
        <v>89789</v>
      </c>
      <c r="AD138" s="191">
        <v>0</v>
      </c>
      <c r="AE138" s="191">
        <v>0</v>
      </c>
      <c r="AF138" s="191">
        <v>0</v>
      </c>
      <c r="AG138" s="191">
        <v>0</v>
      </c>
      <c r="AH138" s="118"/>
      <c r="AI138" s="191">
        <v>-144765</v>
      </c>
      <c r="AJ138" s="191">
        <v>-144765</v>
      </c>
      <c r="AK138" s="191">
        <v>-43941</v>
      </c>
      <c r="AL138" s="191">
        <v>0</v>
      </c>
      <c r="AM138" s="191">
        <v>0</v>
      </c>
    </row>
    <row r="139" spans="1:39">
      <c r="A139" s="204">
        <v>33206</v>
      </c>
      <c r="B139" s="184" t="s">
        <v>124</v>
      </c>
      <c r="C139" s="188">
        <v>1.182E-4</v>
      </c>
      <c r="E139" s="191">
        <v>192178</v>
      </c>
      <c r="F139" s="191">
        <v>46170</v>
      </c>
      <c r="G139" s="191">
        <v>15176</v>
      </c>
      <c r="H139" s="191">
        <v>8217</v>
      </c>
      <c r="I139" s="191">
        <v>0</v>
      </c>
      <c r="J139" s="118"/>
      <c r="K139" s="191">
        <v>44269</v>
      </c>
      <c r="L139" s="191">
        <v>39945</v>
      </c>
      <c r="M139" s="191">
        <v>15835</v>
      </c>
      <c r="N139" s="191">
        <v>0</v>
      </c>
      <c r="O139" s="191">
        <v>0</v>
      </c>
      <c r="P139" s="118"/>
      <c r="Q139" s="191">
        <v>53753</v>
      </c>
      <c r="R139" s="191">
        <v>-44639</v>
      </c>
      <c r="S139" s="191">
        <v>6157</v>
      </c>
      <c r="T139" s="191">
        <v>8217</v>
      </c>
      <c r="U139" s="191">
        <v>0</v>
      </c>
      <c r="V139" s="118"/>
      <c r="W139" s="191">
        <v>82174</v>
      </c>
      <c r="X139" s="191">
        <v>48394</v>
      </c>
      <c r="Y139" s="191">
        <v>0</v>
      </c>
      <c r="Z139" s="191">
        <v>0</v>
      </c>
      <c r="AA139" s="191">
        <v>0</v>
      </c>
      <c r="AB139" s="118"/>
      <c r="AC139" s="191">
        <v>20261</v>
      </c>
      <c r="AD139" s="191">
        <v>9287</v>
      </c>
      <c r="AE139" s="191">
        <v>0</v>
      </c>
      <c r="AF139" s="191">
        <v>0</v>
      </c>
      <c r="AG139" s="191">
        <v>0</v>
      </c>
      <c r="AH139" s="118"/>
      <c r="AI139" s="191">
        <v>-8279</v>
      </c>
      <c r="AJ139" s="191">
        <v>-6817</v>
      </c>
      <c r="AK139" s="191">
        <v>-6816</v>
      </c>
      <c r="AL139" s="191">
        <v>0</v>
      </c>
      <c r="AM139" s="191">
        <v>0</v>
      </c>
    </row>
    <row r="140" spans="1:39">
      <c r="A140" s="204">
        <v>33207</v>
      </c>
      <c r="B140" s="184" t="s">
        <v>343</v>
      </c>
      <c r="C140" s="188">
        <v>4.0900000000000002E-4</v>
      </c>
      <c r="E140" s="191">
        <v>818987</v>
      </c>
      <c r="F140" s="191">
        <v>225999</v>
      </c>
      <c r="G140" s="191">
        <v>115674</v>
      </c>
      <c r="H140" s="191">
        <v>28432</v>
      </c>
      <c r="I140" s="191">
        <v>0</v>
      </c>
      <c r="J140" s="118"/>
      <c r="K140" s="191">
        <v>153180</v>
      </c>
      <c r="L140" s="191">
        <v>138218</v>
      </c>
      <c r="M140" s="191">
        <v>54792</v>
      </c>
      <c r="N140" s="191">
        <v>0</v>
      </c>
      <c r="O140" s="191">
        <v>0</v>
      </c>
      <c r="P140" s="118"/>
      <c r="Q140" s="191">
        <v>185999</v>
      </c>
      <c r="R140" s="191">
        <v>-154460</v>
      </c>
      <c r="S140" s="191">
        <v>21306</v>
      </c>
      <c r="T140" s="191">
        <v>28432</v>
      </c>
      <c r="U140" s="191">
        <v>0</v>
      </c>
      <c r="V140" s="118"/>
      <c r="W140" s="191">
        <v>284343</v>
      </c>
      <c r="X140" s="191">
        <v>167455</v>
      </c>
      <c r="Y140" s="191">
        <v>0</v>
      </c>
      <c r="Z140" s="191">
        <v>0</v>
      </c>
      <c r="AA140" s="191">
        <v>0</v>
      </c>
      <c r="AB140" s="118"/>
      <c r="AC140" s="191">
        <v>195465</v>
      </c>
      <c r="AD140" s="191">
        <v>74786</v>
      </c>
      <c r="AE140" s="191">
        <v>39576</v>
      </c>
      <c r="AF140" s="191">
        <v>0</v>
      </c>
      <c r="AG140" s="191">
        <v>0</v>
      </c>
      <c r="AH140" s="118"/>
      <c r="AI140" s="191">
        <v>0</v>
      </c>
      <c r="AJ140" s="191">
        <v>0</v>
      </c>
      <c r="AK140" s="191">
        <v>0</v>
      </c>
      <c r="AL140" s="191">
        <v>0</v>
      </c>
      <c r="AM140" s="191">
        <v>0</v>
      </c>
    </row>
    <row r="141" spans="1:39">
      <c r="A141" s="204">
        <v>33208</v>
      </c>
      <c r="B141" s="184" t="s">
        <v>344</v>
      </c>
      <c r="C141" s="188">
        <v>0</v>
      </c>
      <c r="E141" s="191">
        <v>-46195</v>
      </c>
      <c r="F141" s="191">
        <v>0</v>
      </c>
      <c r="G141" s="191">
        <v>0</v>
      </c>
      <c r="H141" s="191">
        <v>0</v>
      </c>
      <c r="I141" s="191">
        <v>0</v>
      </c>
      <c r="J141" s="118"/>
      <c r="K141" s="191">
        <v>0</v>
      </c>
      <c r="L141" s="191">
        <v>0</v>
      </c>
      <c r="M141" s="191">
        <v>0</v>
      </c>
      <c r="N141" s="191">
        <v>0</v>
      </c>
      <c r="O141" s="191">
        <v>0</v>
      </c>
      <c r="P141" s="118"/>
      <c r="Q141" s="191">
        <v>0</v>
      </c>
      <c r="R141" s="191">
        <v>0</v>
      </c>
      <c r="S141" s="191">
        <v>0</v>
      </c>
      <c r="T141" s="191">
        <v>0</v>
      </c>
      <c r="U141" s="191">
        <v>0</v>
      </c>
      <c r="V141" s="118"/>
      <c r="W141" s="191">
        <v>0</v>
      </c>
      <c r="X141" s="191">
        <v>0</v>
      </c>
      <c r="Y141" s="191">
        <v>0</v>
      </c>
      <c r="Z141" s="191">
        <v>0</v>
      </c>
      <c r="AA141" s="191">
        <v>0</v>
      </c>
      <c r="AB141" s="118"/>
      <c r="AC141" s="191">
        <v>0</v>
      </c>
      <c r="AD141" s="191">
        <v>0</v>
      </c>
      <c r="AE141" s="191">
        <v>0</v>
      </c>
      <c r="AF141" s="191">
        <v>0</v>
      </c>
      <c r="AG141" s="191">
        <v>0</v>
      </c>
      <c r="AH141" s="118"/>
      <c r="AI141" s="191">
        <v>-46195</v>
      </c>
      <c r="AJ141" s="191">
        <v>0</v>
      </c>
      <c r="AK141" s="191">
        <v>0</v>
      </c>
      <c r="AL141" s="191">
        <v>0</v>
      </c>
      <c r="AM141" s="191">
        <v>0</v>
      </c>
    </row>
    <row r="142" spans="1:39">
      <c r="A142" s="204">
        <v>33209</v>
      </c>
      <c r="B142" s="184" t="s">
        <v>345</v>
      </c>
      <c r="C142" s="188">
        <v>1.175E-4</v>
      </c>
      <c r="E142" s="191">
        <v>241409</v>
      </c>
      <c r="F142" s="191">
        <v>92001</v>
      </c>
      <c r="G142" s="191">
        <v>35763</v>
      </c>
      <c r="H142" s="191">
        <v>8168</v>
      </c>
      <c r="I142" s="191">
        <v>0</v>
      </c>
      <c r="J142" s="118"/>
      <c r="K142" s="191">
        <v>44006</v>
      </c>
      <c r="L142" s="191">
        <v>39708</v>
      </c>
      <c r="M142" s="191">
        <v>15741</v>
      </c>
      <c r="N142" s="191">
        <v>0</v>
      </c>
      <c r="O142" s="191">
        <v>0</v>
      </c>
      <c r="P142" s="118"/>
      <c r="Q142" s="191">
        <v>53435</v>
      </c>
      <c r="R142" s="191">
        <v>-44374</v>
      </c>
      <c r="S142" s="191">
        <v>6121</v>
      </c>
      <c r="T142" s="191">
        <v>8168</v>
      </c>
      <c r="U142" s="191">
        <v>0</v>
      </c>
      <c r="V142" s="118"/>
      <c r="W142" s="191">
        <v>81688</v>
      </c>
      <c r="X142" s="191">
        <v>48107</v>
      </c>
      <c r="Y142" s="191">
        <v>0</v>
      </c>
      <c r="Z142" s="191">
        <v>0</v>
      </c>
      <c r="AA142" s="191">
        <v>0</v>
      </c>
      <c r="AB142" s="118"/>
      <c r="AC142" s="191">
        <v>62280</v>
      </c>
      <c r="AD142" s="191">
        <v>48560</v>
      </c>
      <c r="AE142" s="191">
        <v>13901</v>
      </c>
      <c r="AF142" s="191">
        <v>0</v>
      </c>
      <c r="AG142" s="191">
        <v>0</v>
      </c>
      <c r="AH142" s="118"/>
      <c r="AI142" s="191">
        <v>0</v>
      </c>
      <c r="AJ142" s="191">
        <v>0</v>
      </c>
      <c r="AK142" s="191">
        <v>0</v>
      </c>
      <c r="AL142" s="191">
        <v>0</v>
      </c>
      <c r="AM142" s="191">
        <v>0</v>
      </c>
    </row>
    <row r="143" spans="1:39">
      <c r="A143" s="204">
        <v>33300</v>
      </c>
      <c r="B143" s="184" t="s">
        <v>125</v>
      </c>
      <c r="C143" s="188">
        <v>2.2691999999999999E-3</v>
      </c>
      <c r="E143" s="191">
        <v>3353794</v>
      </c>
      <c r="F143" s="191">
        <v>743407</v>
      </c>
      <c r="G143" s="191">
        <v>335607</v>
      </c>
      <c r="H143" s="191">
        <v>157748</v>
      </c>
      <c r="I143" s="191">
        <v>0</v>
      </c>
      <c r="J143" s="118"/>
      <c r="K143" s="191">
        <v>849868</v>
      </c>
      <c r="L143" s="191">
        <v>766858</v>
      </c>
      <c r="M143" s="191">
        <v>303993</v>
      </c>
      <c r="N143" s="191">
        <v>0</v>
      </c>
      <c r="O143" s="191">
        <v>0</v>
      </c>
      <c r="P143" s="118"/>
      <c r="Q143" s="191">
        <v>1031953</v>
      </c>
      <c r="R143" s="191">
        <v>-856972</v>
      </c>
      <c r="S143" s="191">
        <v>118207</v>
      </c>
      <c r="T143" s="191">
        <v>157748</v>
      </c>
      <c r="U143" s="191">
        <v>0</v>
      </c>
      <c r="V143" s="118"/>
      <c r="W143" s="191">
        <v>1577582</v>
      </c>
      <c r="X143" s="191">
        <v>929067</v>
      </c>
      <c r="Y143" s="191">
        <v>0</v>
      </c>
      <c r="Z143" s="191">
        <v>0</v>
      </c>
      <c r="AA143" s="191">
        <v>0</v>
      </c>
      <c r="AB143" s="118"/>
      <c r="AC143" s="191">
        <v>0</v>
      </c>
      <c r="AD143" s="191">
        <v>0</v>
      </c>
      <c r="AE143" s="191">
        <v>0</v>
      </c>
      <c r="AF143" s="191">
        <v>0</v>
      </c>
      <c r="AG143" s="191">
        <v>0</v>
      </c>
      <c r="AH143" s="118"/>
      <c r="AI143" s="191">
        <v>-105609</v>
      </c>
      <c r="AJ143" s="191">
        <v>-95546</v>
      </c>
      <c r="AK143" s="191">
        <v>-86593</v>
      </c>
      <c r="AL143" s="191">
        <v>0</v>
      </c>
      <c r="AM143" s="191">
        <v>0</v>
      </c>
    </row>
    <row r="144" spans="1:39">
      <c r="A144" s="204">
        <v>33305</v>
      </c>
      <c r="B144" s="184" t="s">
        <v>126</v>
      </c>
      <c r="C144" s="188">
        <v>5.3930000000000004E-4</v>
      </c>
      <c r="E144" s="191">
        <v>853384</v>
      </c>
      <c r="F144" s="191">
        <v>233637</v>
      </c>
      <c r="G144" s="191">
        <v>114906</v>
      </c>
      <c r="H144" s="191">
        <v>37491</v>
      </c>
      <c r="I144" s="191">
        <v>0</v>
      </c>
      <c r="J144" s="118"/>
      <c r="K144" s="191">
        <v>201980</v>
      </c>
      <c r="L144" s="191">
        <v>182252</v>
      </c>
      <c r="M144" s="191">
        <v>72247</v>
      </c>
      <c r="N144" s="191">
        <v>0</v>
      </c>
      <c r="O144" s="191">
        <v>0</v>
      </c>
      <c r="P144" s="118"/>
      <c r="Q144" s="191">
        <v>245255</v>
      </c>
      <c r="R144" s="191">
        <v>-203669</v>
      </c>
      <c r="S144" s="191">
        <v>28093</v>
      </c>
      <c r="T144" s="191">
        <v>37491</v>
      </c>
      <c r="U144" s="191">
        <v>0</v>
      </c>
      <c r="V144" s="118"/>
      <c r="W144" s="191">
        <v>374929</v>
      </c>
      <c r="X144" s="191">
        <v>220803</v>
      </c>
      <c r="Y144" s="191">
        <v>0</v>
      </c>
      <c r="Z144" s="191">
        <v>0</v>
      </c>
      <c r="AA144" s="191">
        <v>0</v>
      </c>
      <c r="AB144" s="118"/>
      <c r="AC144" s="191">
        <v>39540</v>
      </c>
      <c r="AD144" s="191">
        <v>34251</v>
      </c>
      <c r="AE144" s="191">
        <v>14566</v>
      </c>
      <c r="AF144" s="191">
        <v>0</v>
      </c>
      <c r="AG144" s="191">
        <v>0</v>
      </c>
      <c r="AH144" s="118"/>
      <c r="AI144" s="191">
        <v>-8320</v>
      </c>
      <c r="AJ144" s="191">
        <v>0</v>
      </c>
      <c r="AK144" s="191">
        <v>0</v>
      </c>
      <c r="AL144" s="191">
        <v>0</v>
      </c>
      <c r="AM144" s="191">
        <v>0</v>
      </c>
    </row>
    <row r="145" spans="1:39">
      <c r="A145" s="204">
        <v>33400</v>
      </c>
      <c r="B145" s="184" t="s">
        <v>127</v>
      </c>
      <c r="C145" s="188">
        <v>2.0634099999999999E-2</v>
      </c>
      <c r="E145" s="191">
        <v>30713491</v>
      </c>
      <c r="F145" s="191">
        <v>6897713</v>
      </c>
      <c r="G145" s="191">
        <v>2946879</v>
      </c>
      <c r="H145" s="191">
        <v>1434421</v>
      </c>
      <c r="I145" s="191">
        <v>0</v>
      </c>
      <c r="J145" s="118"/>
      <c r="K145" s="191">
        <v>7727945</v>
      </c>
      <c r="L145" s="191">
        <v>6973129</v>
      </c>
      <c r="M145" s="191">
        <v>2764247</v>
      </c>
      <c r="N145" s="191">
        <v>0</v>
      </c>
      <c r="O145" s="191">
        <v>0</v>
      </c>
      <c r="P145" s="118"/>
      <c r="Q145" s="191">
        <v>9383666</v>
      </c>
      <c r="R145" s="191">
        <v>-7792550</v>
      </c>
      <c r="S145" s="191">
        <v>1074872</v>
      </c>
      <c r="T145" s="191">
        <v>1434421</v>
      </c>
      <c r="U145" s="191">
        <v>0</v>
      </c>
      <c r="V145" s="118"/>
      <c r="W145" s="191">
        <v>14345136</v>
      </c>
      <c r="X145" s="191">
        <v>8448116</v>
      </c>
      <c r="Y145" s="191">
        <v>0</v>
      </c>
      <c r="Z145" s="191">
        <v>0</v>
      </c>
      <c r="AA145" s="191">
        <v>0</v>
      </c>
      <c r="AB145" s="118"/>
      <c r="AC145" s="191">
        <v>251733</v>
      </c>
      <c r="AD145" s="191">
        <v>161257</v>
      </c>
      <c r="AE145" s="191">
        <v>0</v>
      </c>
      <c r="AF145" s="191">
        <v>0</v>
      </c>
      <c r="AG145" s="191">
        <v>0</v>
      </c>
      <c r="AH145" s="118"/>
      <c r="AI145" s="191">
        <v>-994989</v>
      </c>
      <c r="AJ145" s="191">
        <v>-892239</v>
      </c>
      <c r="AK145" s="191">
        <v>-892240</v>
      </c>
      <c r="AL145" s="191">
        <v>0</v>
      </c>
      <c r="AM145" s="191">
        <v>0</v>
      </c>
    </row>
    <row r="146" spans="1:39">
      <c r="A146" s="204">
        <v>33402</v>
      </c>
      <c r="B146" s="184" t="s">
        <v>128</v>
      </c>
      <c r="C146" s="188">
        <v>1.7259999999999999E-4</v>
      </c>
      <c r="E146" s="191">
        <v>256708</v>
      </c>
      <c r="F146" s="191">
        <v>54957</v>
      </c>
      <c r="G146" s="191">
        <v>19269</v>
      </c>
      <c r="H146" s="191">
        <v>11999</v>
      </c>
      <c r="I146" s="191">
        <v>0</v>
      </c>
      <c r="J146" s="118"/>
      <c r="K146" s="191">
        <v>64643</v>
      </c>
      <c r="L146" s="191">
        <v>58329</v>
      </c>
      <c r="M146" s="191">
        <v>23122</v>
      </c>
      <c r="N146" s="191">
        <v>0</v>
      </c>
      <c r="O146" s="191">
        <v>0</v>
      </c>
      <c r="P146" s="118"/>
      <c r="Q146" s="191">
        <v>78492</v>
      </c>
      <c r="R146" s="191">
        <v>-65183</v>
      </c>
      <c r="S146" s="191">
        <v>8991</v>
      </c>
      <c r="T146" s="191">
        <v>11999</v>
      </c>
      <c r="U146" s="191">
        <v>0</v>
      </c>
      <c r="V146" s="118"/>
      <c r="W146" s="191">
        <v>119994</v>
      </c>
      <c r="X146" s="191">
        <v>70667</v>
      </c>
      <c r="Y146" s="191">
        <v>0</v>
      </c>
      <c r="Z146" s="191">
        <v>0</v>
      </c>
      <c r="AA146" s="191">
        <v>0</v>
      </c>
      <c r="AB146" s="118"/>
      <c r="AC146" s="191">
        <v>6609</v>
      </c>
      <c r="AD146" s="191">
        <v>3987</v>
      </c>
      <c r="AE146" s="191">
        <v>0</v>
      </c>
      <c r="AF146" s="191">
        <v>0</v>
      </c>
      <c r="AG146" s="191">
        <v>0</v>
      </c>
      <c r="AH146" s="118"/>
      <c r="AI146" s="191">
        <v>-13030</v>
      </c>
      <c r="AJ146" s="191">
        <v>-12843</v>
      </c>
      <c r="AK146" s="191">
        <v>-12844</v>
      </c>
      <c r="AL146" s="191">
        <v>0</v>
      </c>
      <c r="AM146" s="191">
        <v>0</v>
      </c>
    </row>
    <row r="147" spans="1:39">
      <c r="A147" s="204">
        <v>33403</v>
      </c>
      <c r="B147" s="184" t="s">
        <v>286</v>
      </c>
      <c r="C147" s="188">
        <v>0</v>
      </c>
      <c r="E147" s="191">
        <v>0</v>
      </c>
      <c r="F147" s="191">
        <v>0</v>
      </c>
      <c r="G147" s="191">
        <v>0</v>
      </c>
      <c r="H147" s="191">
        <v>0</v>
      </c>
      <c r="I147" s="191">
        <v>0</v>
      </c>
      <c r="J147" s="118"/>
      <c r="K147" s="191">
        <v>0</v>
      </c>
      <c r="L147" s="191">
        <v>0</v>
      </c>
      <c r="M147" s="191">
        <v>0</v>
      </c>
      <c r="N147" s="191">
        <v>0</v>
      </c>
      <c r="O147" s="191">
        <v>0</v>
      </c>
      <c r="P147" s="118"/>
      <c r="Q147" s="191">
        <v>0</v>
      </c>
      <c r="R147" s="191">
        <v>0</v>
      </c>
      <c r="S147" s="191">
        <v>0</v>
      </c>
      <c r="T147" s="191">
        <v>0</v>
      </c>
      <c r="U147" s="191">
        <v>0</v>
      </c>
      <c r="V147" s="118"/>
      <c r="W147" s="191">
        <v>0</v>
      </c>
      <c r="X147" s="191">
        <v>0</v>
      </c>
      <c r="Y147" s="191">
        <v>0</v>
      </c>
      <c r="Z147" s="191">
        <v>0</v>
      </c>
      <c r="AA147" s="191">
        <v>0</v>
      </c>
      <c r="AB147" s="118"/>
      <c r="AC147" s="191">
        <v>0</v>
      </c>
      <c r="AD147" s="191">
        <v>0</v>
      </c>
      <c r="AE147" s="191">
        <v>0</v>
      </c>
      <c r="AF147" s="191">
        <v>0</v>
      </c>
      <c r="AG147" s="191">
        <v>0</v>
      </c>
      <c r="AH147" s="118"/>
      <c r="AI147" s="191">
        <v>0</v>
      </c>
      <c r="AJ147" s="191">
        <v>0</v>
      </c>
      <c r="AK147" s="191">
        <v>0</v>
      </c>
      <c r="AL147" s="191">
        <v>0</v>
      </c>
      <c r="AM147" s="191">
        <v>0</v>
      </c>
    </row>
    <row r="148" spans="1:39">
      <c r="A148" s="204">
        <v>33405</v>
      </c>
      <c r="B148" s="184" t="s">
        <v>129</v>
      </c>
      <c r="C148" s="188">
        <v>1.8158E-3</v>
      </c>
      <c r="E148" s="191">
        <v>2658488</v>
      </c>
      <c r="F148" s="191">
        <v>558265</v>
      </c>
      <c r="G148" s="191">
        <v>340716</v>
      </c>
      <c r="H148" s="191">
        <v>126229</v>
      </c>
      <c r="I148" s="191">
        <v>0</v>
      </c>
      <c r="J148" s="118"/>
      <c r="K148" s="191">
        <v>680059</v>
      </c>
      <c r="L148" s="191">
        <v>613635</v>
      </c>
      <c r="M148" s="191">
        <v>243254</v>
      </c>
      <c r="N148" s="191">
        <v>0</v>
      </c>
      <c r="O148" s="191">
        <v>0</v>
      </c>
      <c r="P148" s="118"/>
      <c r="Q148" s="191">
        <v>825762</v>
      </c>
      <c r="R148" s="191">
        <v>-685744</v>
      </c>
      <c r="S148" s="191">
        <v>94589</v>
      </c>
      <c r="T148" s="191">
        <v>126229</v>
      </c>
      <c r="U148" s="191">
        <v>0</v>
      </c>
      <c r="V148" s="118"/>
      <c r="W148" s="191">
        <v>1262371</v>
      </c>
      <c r="X148" s="191">
        <v>743434</v>
      </c>
      <c r="Y148" s="191">
        <v>0</v>
      </c>
      <c r="Z148" s="191">
        <v>0</v>
      </c>
      <c r="AA148" s="191">
        <v>0</v>
      </c>
      <c r="AB148" s="118"/>
      <c r="AC148" s="191">
        <v>31520</v>
      </c>
      <c r="AD148" s="191">
        <v>2875</v>
      </c>
      <c r="AE148" s="191">
        <v>2873</v>
      </c>
      <c r="AF148" s="191">
        <v>0</v>
      </c>
      <c r="AG148" s="191">
        <v>0</v>
      </c>
      <c r="AH148" s="118"/>
      <c r="AI148" s="191">
        <v>-141224</v>
      </c>
      <c r="AJ148" s="191">
        <v>-115935</v>
      </c>
      <c r="AK148" s="191">
        <v>0</v>
      </c>
      <c r="AL148" s="191">
        <v>0</v>
      </c>
      <c r="AM148" s="191">
        <v>0</v>
      </c>
    </row>
    <row r="149" spans="1:39">
      <c r="A149" s="204">
        <v>33500</v>
      </c>
      <c r="B149" s="184" t="s">
        <v>130</v>
      </c>
      <c r="C149" s="188">
        <v>3.1164000000000001E-3</v>
      </c>
      <c r="E149" s="191">
        <v>4013267</v>
      </c>
      <c r="F149" s="191">
        <v>666131</v>
      </c>
      <c r="G149" s="191">
        <v>308812</v>
      </c>
      <c r="H149" s="191">
        <v>216643</v>
      </c>
      <c r="I149" s="191">
        <v>0</v>
      </c>
      <c r="J149" s="118"/>
      <c r="K149" s="191">
        <v>1167163</v>
      </c>
      <c r="L149" s="191">
        <v>1053162</v>
      </c>
      <c r="M149" s="191">
        <v>417489</v>
      </c>
      <c r="N149" s="191">
        <v>0</v>
      </c>
      <c r="O149" s="191">
        <v>0</v>
      </c>
      <c r="P149" s="118"/>
      <c r="Q149" s="191">
        <v>1417230</v>
      </c>
      <c r="R149" s="191">
        <v>-1176921</v>
      </c>
      <c r="S149" s="191">
        <v>162340</v>
      </c>
      <c r="T149" s="191">
        <v>216643</v>
      </c>
      <c r="U149" s="191">
        <v>0</v>
      </c>
      <c r="V149" s="118"/>
      <c r="W149" s="191">
        <v>2166568</v>
      </c>
      <c r="X149" s="191">
        <v>1275932</v>
      </c>
      <c r="Y149" s="191">
        <v>0</v>
      </c>
      <c r="Z149" s="191">
        <v>0</v>
      </c>
      <c r="AA149" s="191">
        <v>0</v>
      </c>
      <c r="AB149" s="118"/>
      <c r="AC149" s="191">
        <v>23378</v>
      </c>
      <c r="AD149" s="191">
        <v>0</v>
      </c>
      <c r="AE149" s="191">
        <v>0</v>
      </c>
      <c r="AF149" s="191">
        <v>0</v>
      </c>
      <c r="AG149" s="191">
        <v>0</v>
      </c>
      <c r="AH149" s="118"/>
      <c r="AI149" s="191">
        <v>-761072</v>
      </c>
      <c r="AJ149" s="191">
        <v>-486042</v>
      </c>
      <c r="AK149" s="191">
        <v>-271017</v>
      </c>
      <c r="AL149" s="191">
        <v>0</v>
      </c>
      <c r="AM149" s="191">
        <v>0</v>
      </c>
    </row>
    <row r="150" spans="1:39">
      <c r="A150" s="204">
        <v>33501</v>
      </c>
      <c r="B150" s="184" t="s">
        <v>131</v>
      </c>
      <c r="C150" s="188">
        <v>8.3399999999999994E-5</v>
      </c>
      <c r="E150" s="191">
        <v>137390</v>
      </c>
      <c r="F150" s="191">
        <v>35909</v>
      </c>
      <c r="G150" s="191">
        <v>27349</v>
      </c>
      <c r="H150" s="191">
        <v>5798</v>
      </c>
      <c r="I150" s="191">
        <v>0</v>
      </c>
      <c r="J150" s="118"/>
      <c r="K150" s="191">
        <v>31235</v>
      </c>
      <c r="L150" s="191">
        <v>28184</v>
      </c>
      <c r="M150" s="191">
        <v>11173</v>
      </c>
      <c r="N150" s="191">
        <v>0</v>
      </c>
      <c r="O150" s="191">
        <v>0</v>
      </c>
      <c r="P150" s="118"/>
      <c r="Q150" s="191">
        <v>37927</v>
      </c>
      <c r="R150" s="191">
        <v>-31496</v>
      </c>
      <c r="S150" s="191">
        <v>4344</v>
      </c>
      <c r="T150" s="191">
        <v>5798</v>
      </c>
      <c r="U150" s="191">
        <v>0</v>
      </c>
      <c r="V150" s="118"/>
      <c r="W150" s="191">
        <v>57981</v>
      </c>
      <c r="X150" s="191">
        <v>34146</v>
      </c>
      <c r="Y150" s="191">
        <v>0</v>
      </c>
      <c r="Z150" s="191">
        <v>0</v>
      </c>
      <c r="AA150" s="191">
        <v>0</v>
      </c>
      <c r="AB150" s="118"/>
      <c r="AC150" s="191">
        <v>17048</v>
      </c>
      <c r="AD150" s="191">
        <v>11831</v>
      </c>
      <c r="AE150" s="191">
        <v>11832</v>
      </c>
      <c r="AF150" s="191">
        <v>0</v>
      </c>
      <c r="AG150" s="191">
        <v>0</v>
      </c>
      <c r="AH150" s="118"/>
      <c r="AI150" s="191">
        <v>-6801</v>
      </c>
      <c r="AJ150" s="191">
        <v>-6756</v>
      </c>
      <c r="AK150" s="191">
        <v>0</v>
      </c>
      <c r="AL150" s="191">
        <v>0</v>
      </c>
      <c r="AM150" s="191">
        <v>0</v>
      </c>
    </row>
    <row r="151" spans="1:39">
      <c r="A151" s="204">
        <v>33600</v>
      </c>
      <c r="B151" s="184" t="s">
        <v>132</v>
      </c>
      <c r="C151" s="188">
        <v>1.10314E-2</v>
      </c>
      <c r="E151" s="191">
        <v>16387084</v>
      </c>
      <c r="F151" s="191">
        <v>3643755</v>
      </c>
      <c r="G151" s="191">
        <v>1471605</v>
      </c>
      <c r="H151" s="191">
        <v>766870</v>
      </c>
      <c r="I151" s="191">
        <v>0</v>
      </c>
      <c r="J151" s="118"/>
      <c r="K151" s="191">
        <v>4131513</v>
      </c>
      <c r="L151" s="191">
        <v>3727973</v>
      </c>
      <c r="M151" s="191">
        <v>1477822</v>
      </c>
      <c r="N151" s="191">
        <v>0</v>
      </c>
      <c r="O151" s="191">
        <v>0</v>
      </c>
      <c r="P151" s="118"/>
      <c r="Q151" s="191">
        <v>5016695</v>
      </c>
      <c r="R151" s="191">
        <v>-4166052</v>
      </c>
      <c r="S151" s="191">
        <v>574648</v>
      </c>
      <c r="T151" s="191">
        <v>766870</v>
      </c>
      <c r="U151" s="191">
        <v>0</v>
      </c>
      <c r="V151" s="118"/>
      <c r="W151" s="191">
        <v>7669195</v>
      </c>
      <c r="X151" s="191">
        <v>4516531</v>
      </c>
      <c r="Y151" s="191">
        <v>0</v>
      </c>
      <c r="Z151" s="191">
        <v>0</v>
      </c>
      <c r="AA151" s="191">
        <v>0</v>
      </c>
      <c r="AB151" s="118"/>
      <c r="AC151" s="191">
        <v>224169</v>
      </c>
      <c r="AD151" s="191">
        <v>146170</v>
      </c>
      <c r="AE151" s="191">
        <v>0</v>
      </c>
      <c r="AF151" s="191">
        <v>0</v>
      </c>
      <c r="AG151" s="191">
        <v>0</v>
      </c>
      <c r="AH151" s="118"/>
      <c r="AI151" s="191">
        <v>-654488</v>
      </c>
      <c r="AJ151" s="191">
        <v>-580867</v>
      </c>
      <c r="AK151" s="191">
        <v>-580865</v>
      </c>
      <c r="AL151" s="191">
        <v>0</v>
      </c>
      <c r="AM151" s="191">
        <v>0</v>
      </c>
    </row>
    <row r="152" spans="1:39">
      <c r="A152" s="204">
        <v>33605</v>
      </c>
      <c r="B152" s="184" t="s">
        <v>133</v>
      </c>
      <c r="C152" s="188">
        <v>1.3113999999999999E-3</v>
      </c>
      <c r="E152" s="191">
        <v>1955542</v>
      </c>
      <c r="F152" s="191">
        <v>410902</v>
      </c>
      <c r="G152" s="191">
        <v>219830</v>
      </c>
      <c r="H152" s="191">
        <v>91165</v>
      </c>
      <c r="I152" s="191">
        <v>0</v>
      </c>
      <c r="J152" s="118"/>
      <c r="K152" s="191">
        <v>491149</v>
      </c>
      <c r="L152" s="191">
        <v>443177</v>
      </c>
      <c r="M152" s="191">
        <v>175682</v>
      </c>
      <c r="N152" s="191">
        <v>0</v>
      </c>
      <c r="O152" s="191">
        <v>0</v>
      </c>
      <c r="P152" s="118"/>
      <c r="Q152" s="191">
        <v>596379</v>
      </c>
      <c r="R152" s="191">
        <v>-495255</v>
      </c>
      <c r="S152" s="191">
        <v>68313</v>
      </c>
      <c r="T152" s="191">
        <v>91165</v>
      </c>
      <c r="U152" s="191">
        <v>0</v>
      </c>
      <c r="V152" s="118"/>
      <c r="W152" s="191">
        <v>911705</v>
      </c>
      <c r="X152" s="191">
        <v>536920</v>
      </c>
      <c r="Y152" s="191">
        <v>0</v>
      </c>
      <c r="Z152" s="191">
        <v>0</v>
      </c>
      <c r="AA152" s="191">
        <v>0</v>
      </c>
      <c r="AB152" s="118"/>
      <c r="AC152" s="191">
        <v>30248</v>
      </c>
      <c r="AD152" s="191">
        <v>0</v>
      </c>
      <c r="AE152" s="191">
        <v>0</v>
      </c>
      <c r="AF152" s="191">
        <v>0</v>
      </c>
      <c r="AG152" s="191">
        <v>0</v>
      </c>
      <c r="AH152" s="118"/>
      <c r="AI152" s="191">
        <v>-73939</v>
      </c>
      <c r="AJ152" s="191">
        <v>-73940</v>
      </c>
      <c r="AK152" s="191">
        <v>-24165</v>
      </c>
      <c r="AL152" s="191">
        <v>0</v>
      </c>
      <c r="AM152" s="191">
        <v>0</v>
      </c>
    </row>
    <row r="153" spans="1:39">
      <c r="A153" s="204">
        <v>33700</v>
      </c>
      <c r="B153" s="184" t="s">
        <v>134</v>
      </c>
      <c r="C153" s="188">
        <v>7.4089999999999996E-4</v>
      </c>
      <c r="E153" s="191">
        <v>1043196</v>
      </c>
      <c r="F153" s="191">
        <v>249423</v>
      </c>
      <c r="G153" s="191">
        <v>133328</v>
      </c>
      <c r="H153" s="191">
        <v>51505</v>
      </c>
      <c r="I153" s="191">
        <v>0</v>
      </c>
      <c r="J153" s="118"/>
      <c r="K153" s="191">
        <v>277484</v>
      </c>
      <c r="L153" s="191">
        <v>250381</v>
      </c>
      <c r="M153" s="191">
        <v>99255</v>
      </c>
      <c r="N153" s="191">
        <v>0</v>
      </c>
      <c r="O153" s="191">
        <v>0</v>
      </c>
      <c r="P153" s="118"/>
      <c r="Q153" s="191">
        <v>336935</v>
      </c>
      <c r="R153" s="191">
        <v>-279804</v>
      </c>
      <c r="S153" s="191">
        <v>38595</v>
      </c>
      <c r="T153" s="191">
        <v>51505</v>
      </c>
      <c r="U153" s="191">
        <v>0</v>
      </c>
      <c r="V153" s="118"/>
      <c r="W153" s="191">
        <v>515085</v>
      </c>
      <c r="X153" s="191">
        <v>303343</v>
      </c>
      <c r="Y153" s="191">
        <v>0</v>
      </c>
      <c r="Z153" s="191">
        <v>0</v>
      </c>
      <c r="AA153" s="191">
        <v>0</v>
      </c>
      <c r="AB153" s="118"/>
      <c r="AC153" s="191">
        <v>0</v>
      </c>
      <c r="AD153" s="191">
        <v>0</v>
      </c>
      <c r="AE153" s="191">
        <v>0</v>
      </c>
      <c r="AF153" s="191">
        <v>0</v>
      </c>
      <c r="AG153" s="191">
        <v>0</v>
      </c>
      <c r="AH153" s="118"/>
      <c r="AI153" s="191">
        <v>-86308</v>
      </c>
      <c r="AJ153" s="191">
        <v>-24497</v>
      </c>
      <c r="AK153" s="191">
        <v>-4522</v>
      </c>
      <c r="AL153" s="191">
        <v>0</v>
      </c>
      <c r="AM153" s="191">
        <v>0</v>
      </c>
    </row>
    <row r="154" spans="1:39">
      <c r="A154" s="204">
        <v>33800</v>
      </c>
      <c r="B154" s="184" t="s">
        <v>135</v>
      </c>
      <c r="C154" s="188">
        <v>5.4410000000000005E-4</v>
      </c>
      <c r="E154" s="191">
        <v>766925</v>
      </c>
      <c r="F154" s="191">
        <v>139776</v>
      </c>
      <c r="G154" s="191">
        <v>75972</v>
      </c>
      <c r="H154" s="191">
        <v>37824</v>
      </c>
      <c r="I154" s="191">
        <v>0</v>
      </c>
      <c r="J154" s="118"/>
      <c r="K154" s="191">
        <v>203778</v>
      </c>
      <c r="L154" s="191">
        <v>183874</v>
      </c>
      <c r="M154" s="191">
        <v>72890</v>
      </c>
      <c r="N154" s="191">
        <v>0</v>
      </c>
      <c r="O154" s="191">
        <v>0</v>
      </c>
      <c r="P154" s="118"/>
      <c r="Q154" s="191">
        <v>247438</v>
      </c>
      <c r="R154" s="191">
        <v>-205482</v>
      </c>
      <c r="S154" s="191">
        <v>28343</v>
      </c>
      <c r="T154" s="191">
        <v>37824</v>
      </c>
      <c r="U154" s="191">
        <v>0</v>
      </c>
      <c r="V154" s="118"/>
      <c r="W154" s="191">
        <v>378266</v>
      </c>
      <c r="X154" s="191">
        <v>222768</v>
      </c>
      <c r="Y154" s="191">
        <v>0</v>
      </c>
      <c r="Z154" s="191">
        <v>0</v>
      </c>
      <c r="AA154" s="191">
        <v>0</v>
      </c>
      <c r="AB154" s="118"/>
      <c r="AC154" s="191">
        <v>2316</v>
      </c>
      <c r="AD154" s="191">
        <v>0</v>
      </c>
      <c r="AE154" s="191">
        <v>0</v>
      </c>
      <c r="AF154" s="191">
        <v>0</v>
      </c>
      <c r="AG154" s="191">
        <v>0</v>
      </c>
      <c r="AH154" s="118"/>
      <c r="AI154" s="191">
        <v>-64873</v>
      </c>
      <c r="AJ154" s="191">
        <v>-61384</v>
      </c>
      <c r="AK154" s="191">
        <v>-25261</v>
      </c>
      <c r="AL154" s="191">
        <v>0</v>
      </c>
      <c r="AM154" s="191">
        <v>0</v>
      </c>
    </row>
    <row r="155" spans="1:39">
      <c r="A155" s="204">
        <v>33900</v>
      </c>
      <c r="B155" s="184" t="s">
        <v>439</v>
      </c>
      <c r="C155" s="188">
        <v>2.7558000000000001E-3</v>
      </c>
      <c r="E155" s="191">
        <v>3864899</v>
      </c>
      <c r="F155" s="191">
        <v>817625</v>
      </c>
      <c r="G155" s="191">
        <v>463339</v>
      </c>
      <c r="H155" s="191">
        <v>191575</v>
      </c>
      <c r="I155" s="191">
        <v>0</v>
      </c>
      <c r="J155" s="118"/>
      <c r="K155" s="191">
        <v>1032110</v>
      </c>
      <c r="L155" s="191">
        <v>931301</v>
      </c>
      <c r="M155" s="191">
        <v>369181</v>
      </c>
      <c r="N155" s="191">
        <v>0</v>
      </c>
      <c r="O155" s="191">
        <v>0</v>
      </c>
      <c r="P155" s="118"/>
      <c r="Q155" s="191">
        <v>1253241</v>
      </c>
      <c r="R155" s="191">
        <v>-1040739</v>
      </c>
      <c r="S155" s="191">
        <v>143555</v>
      </c>
      <c r="T155" s="191">
        <v>191575</v>
      </c>
      <c r="U155" s="191">
        <v>0</v>
      </c>
      <c r="V155" s="118"/>
      <c r="W155" s="191">
        <v>1915873</v>
      </c>
      <c r="X155" s="191">
        <v>1128293</v>
      </c>
      <c r="Y155" s="191">
        <v>0</v>
      </c>
      <c r="Z155" s="191">
        <v>0</v>
      </c>
      <c r="AA155" s="191">
        <v>0</v>
      </c>
      <c r="AB155" s="118"/>
      <c r="AC155" s="191">
        <v>32227</v>
      </c>
      <c r="AD155" s="191">
        <v>0</v>
      </c>
      <c r="AE155" s="191">
        <v>0</v>
      </c>
      <c r="AF155" s="191">
        <v>0</v>
      </c>
      <c r="AG155" s="191">
        <v>0</v>
      </c>
      <c r="AH155" s="118"/>
      <c r="AI155" s="191">
        <v>-368552</v>
      </c>
      <c r="AJ155" s="191">
        <v>-201230</v>
      </c>
      <c r="AK155" s="191">
        <v>-49397</v>
      </c>
      <c r="AL155" s="191">
        <v>0</v>
      </c>
      <c r="AM155" s="191">
        <v>0</v>
      </c>
    </row>
    <row r="156" spans="1:39">
      <c r="A156" s="204">
        <v>34000</v>
      </c>
      <c r="B156" s="184" t="s">
        <v>137</v>
      </c>
      <c r="C156" s="188">
        <v>1.2504E-3</v>
      </c>
      <c r="E156" s="191">
        <v>1708512</v>
      </c>
      <c r="F156" s="191">
        <v>307916</v>
      </c>
      <c r="G156" s="191">
        <v>141329</v>
      </c>
      <c r="H156" s="191">
        <v>86924</v>
      </c>
      <c r="I156" s="191">
        <v>0</v>
      </c>
      <c r="J156" s="118"/>
      <c r="K156" s="191">
        <v>468304</v>
      </c>
      <c r="L156" s="191">
        <v>422563</v>
      </c>
      <c r="M156" s="191">
        <v>167510</v>
      </c>
      <c r="N156" s="191">
        <v>0</v>
      </c>
      <c r="O156" s="191">
        <v>0</v>
      </c>
      <c r="P156" s="118"/>
      <c r="Q156" s="191">
        <v>568638</v>
      </c>
      <c r="R156" s="191">
        <v>-472219</v>
      </c>
      <c r="S156" s="191">
        <v>65136</v>
      </c>
      <c r="T156" s="191">
        <v>86924</v>
      </c>
      <c r="U156" s="191">
        <v>0</v>
      </c>
      <c r="V156" s="118"/>
      <c r="W156" s="191">
        <v>869297</v>
      </c>
      <c r="X156" s="191">
        <v>511945</v>
      </c>
      <c r="Y156" s="191">
        <v>0</v>
      </c>
      <c r="Z156" s="191">
        <v>0</v>
      </c>
      <c r="AA156" s="191">
        <v>0</v>
      </c>
      <c r="AB156" s="118"/>
      <c r="AC156" s="191">
        <v>0</v>
      </c>
      <c r="AD156" s="191">
        <v>0</v>
      </c>
      <c r="AE156" s="191">
        <v>0</v>
      </c>
      <c r="AF156" s="191">
        <v>0</v>
      </c>
      <c r="AG156" s="191">
        <v>0</v>
      </c>
      <c r="AH156" s="118"/>
      <c r="AI156" s="191">
        <v>-197727</v>
      </c>
      <c r="AJ156" s="191">
        <v>-154373</v>
      </c>
      <c r="AK156" s="191">
        <v>-91317</v>
      </c>
      <c r="AL156" s="191">
        <v>0</v>
      </c>
      <c r="AM156" s="191">
        <v>0</v>
      </c>
    </row>
    <row r="157" spans="1:39">
      <c r="A157" s="204">
        <v>34100</v>
      </c>
      <c r="B157" s="184" t="s">
        <v>138</v>
      </c>
      <c r="C157" s="188">
        <v>2.9095900000000001E-2</v>
      </c>
      <c r="E157" s="191">
        <v>40948764</v>
      </c>
      <c r="F157" s="191">
        <v>9056589</v>
      </c>
      <c r="G157" s="191">
        <v>5248521</v>
      </c>
      <c r="H157" s="191">
        <v>2022660</v>
      </c>
      <c r="I157" s="191">
        <v>0</v>
      </c>
      <c r="J157" s="118"/>
      <c r="K157" s="191">
        <v>10897084</v>
      </c>
      <c r="L157" s="191">
        <v>9832727</v>
      </c>
      <c r="M157" s="191">
        <v>3897832</v>
      </c>
      <c r="N157" s="191">
        <v>0</v>
      </c>
      <c r="O157" s="191">
        <v>0</v>
      </c>
      <c r="P157" s="118"/>
      <c r="Q157" s="191">
        <v>13231797</v>
      </c>
      <c r="R157" s="191">
        <v>-10988183</v>
      </c>
      <c r="S157" s="191">
        <v>1515664</v>
      </c>
      <c r="T157" s="191">
        <v>2022660</v>
      </c>
      <c r="U157" s="191">
        <v>0</v>
      </c>
      <c r="V157" s="118"/>
      <c r="W157" s="191">
        <v>20227906</v>
      </c>
      <c r="X157" s="191">
        <v>11912589</v>
      </c>
      <c r="Y157" s="191">
        <v>0</v>
      </c>
      <c r="Z157" s="191">
        <v>0</v>
      </c>
      <c r="AA157" s="191">
        <v>0</v>
      </c>
      <c r="AB157" s="118"/>
      <c r="AC157" s="191">
        <v>0</v>
      </c>
      <c r="AD157" s="191">
        <v>0</v>
      </c>
      <c r="AE157" s="191">
        <v>0</v>
      </c>
      <c r="AF157" s="191">
        <v>0</v>
      </c>
      <c r="AG157" s="191">
        <v>0</v>
      </c>
      <c r="AH157" s="118"/>
      <c r="AI157" s="191">
        <v>-3408023</v>
      </c>
      <c r="AJ157" s="191">
        <v>-1700544</v>
      </c>
      <c r="AK157" s="191">
        <v>-164975</v>
      </c>
      <c r="AL157" s="191">
        <v>0</v>
      </c>
      <c r="AM157" s="191">
        <v>0</v>
      </c>
    </row>
    <row r="158" spans="1:39">
      <c r="A158" s="204">
        <v>34105</v>
      </c>
      <c r="B158" s="184" t="s">
        <v>139</v>
      </c>
      <c r="C158" s="188">
        <v>2.2555000000000001E-3</v>
      </c>
      <c r="E158" s="191">
        <v>3193268</v>
      </c>
      <c r="F158" s="191">
        <v>542680</v>
      </c>
      <c r="G158" s="191">
        <v>372447</v>
      </c>
      <c r="H158" s="191">
        <v>156796</v>
      </c>
      <c r="I158" s="191">
        <v>0</v>
      </c>
      <c r="J158" s="118"/>
      <c r="K158" s="191">
        <v>844737</v>
      </c>
      <c r="L158" s="191">
        <v>762228</v>
      </c>
      <c r="M158" s="191">
        <v>302158</v>
      </c>
      <c r="N158" s="191">
        <v>0</v>
      </c>
      <c r="O158" s="191">
        <v>0</v>
      </c>
      <c r="P158" s="118"/>
      <c r="Q158" s="191">
        <v>1025722</v>
      </c>
      <c r="R158" s="191">
        <v>-851799</v>
      </c>
      <c r="S158" s="191">
        <v>117494</v>
      </c>
      <c r="T158" s="191">
        <v>156796</v>
      </c>
      <c r="U158" s="191">
        <v>0</v>
      </c>
      <c r="V158" s="118"/>
      <c r="W158" s="191">
        <v>1568057</v>
      </c>
      <c r="X158" s="191">
        <v>923458</v>
      </c>
      <c r="Y158" s="191">
        <v>0</v>
      </c>
      <c r="Z158" s="191">
        <v>0</v>
      </c>
      <c r="AA158" s="191">
        <v>0</v>
      </c>
      <c r="AB158" s="118"/>
      <c r="AC158" s="191">
        <v>109349</v>
      </c>
      <c r="AD158" s="191">
        <v>0</v>
      </c>
      <c r="AE158" s="191">
        <v>0</v>
      </c>
      <c r="AF158" s="191">
        <v>0</v>
      </c>
      <c r="AG158" s="191">
        <v>0</v>
      </c>
      <c r="AH158" s="118"/>
      <c r="AI158" s="191">
        <v>-354597</v>
      </c>
      <c r="AJ158" s="191">
        <v>-291207</v>
      </c>
      <c r="AK158" s="191">
        <v>-47205</v>
      </c>
      <c r="AL158" s="191">
        <v>0</v>
      </c>
      <c r="AM158" s="191">
        <v>0</v>
      </c>
    </row>
    <row r="159" spans="1:39">
      <c r="A159" s="204">
        <v>34200</v>
      </c>
      <c r="B159" s="184" t="s">
        <v>140</v>
      </c>
      <c r="C159" s="188">
        <v>1.0296000000000001E-3</v>
      </c>
      <c r="E159" s="191">
        <v>1453385</v>
      </c>
      <c r="F159" s="191">
        <v>535170</v>
      </c>
      <c r="G159" s="191">
        <v>312670</v>
      </c>
      <c r="H159" s="191">
        <v>71575</v>
      </c>
      <c r="I159" s="191">
        <v>0</v>
      </c>
      <c r="J159" s="118"/>
      <c r="K159" s="191">
        <v>385609</v>
      </c>
      <c r="L159" s="191">
        <v>347945</v>
      </c>
      <c r="M159" s="191">
        <v>137930</v>
      </c>
      <c r="N159" s="191">
        <v>0</v>
      </c>
      <c r="O159" s="191">
        <v>0</v>
      </c>
      <c r="P159" s="118"/>
      <c r="Q159" s="191">
        <v>468226</v>
      </c>
      <c r="R159" s="191">
        <v>-388833</v>
      </c>
      <c r="S159" s="191">
        <v>53634</v>
      </c>
      <c r="T159" s="191">
        <v>71575</v>
      </c>
      <c r="U159" s="191">
        <v>0</v>
      </c>
      <c r="V159" s="118"/>
      <c r="W159" s="191">
        <v>715793</v>
      </c>
      <c r="X159" s="191">
        <v>421544</v>
      </c>
      <c r="Y159" s="191">
        <v>0</v>
      </c>
      <c r="Z159" s="191">
        <v>0</v>
      </c>
      <c r="AA159" s="191">
        <v>0</v>
      </c>
      <c r="AB159" s="118"/>
      <c r="AC159" s="191">
        <v>154516</v>
      </c>
      <c r="AD159" s="191">
        <v>154514</v>
      </c>
      <c r="AE159" s="191">
        <v>121106</v>
      </c>
      <c r="AF159" s="191">
        <v>0</v>
      </c>
      <c r="AG159" s="191">
        <v>0</v>
      </c>
      <c r="AH159" s="118"/>
      <c r="AI159" s="191">
        <v>-270759</v>
      </c>
      <c r="AJ159" s="191">
        <v>0</v>
      </c>
      <c r="AK159" s="191">
        <v>0</v>
      </c>
      <c r="AL159" s="191">
        <v>0</v>
      </c>
      <c r="AM159" s="191">
        <v>0</v>
      </c>
    </row>
    <row r="160" spans="1:39">
      <c r="A160" s="204">
        <v>34205</v>
      </c>
      <c r="B160" s="184" t="s">
        <v>141</v>
      </c>
      <c r="C160" s="188">
        <v>4.0850000000000001E-4</v>
      </c>
      <c r="E160" s="191">
        <v>593032</v>
      </c>
      <c r="F160" s="191">
        <v>100169</v>
      </c>
      <c r="G160" s="191">
        <v>64098</v>
      </c>
      <c r="H160" s="191">
        <v>28398</v>
      </c>
      <c r="I160" s="191">
        <v>0</v>
      </c>
      <c r="J160" s="118"/>
      <c r="K160" s="191">
        <v>152993</v>
      </c>
      <c r="L160" s="191">
        <v>138049</v>
      </c>
      <c r="M160" s="191">
        <v>54725</v>
      </c>
      <c r="N160" s="191">
        <v>0</v>
      </c>
      <c r="O160" s="191">
        <v>0</v>
      </c>
      <c r="P160" s="118"/>
      <c r="Q160" s="191">
        <v>185772</v>
      </c>
      <c r="R160" s="191">
        <v>-154272</v>
      </c>
      <c r="S160" s="191">
        <v>21280</v>
      </c>
      <c r="T160" s="191">
        <v>28398</v>
      </c>
      <c r="U160" s="191">
        <v>0</v>
      </c>
      <c r="V160" s="118"/>
      <c r="W160" s="191">
        <v>283995</v>
      </c>
      <c r="X160" s="191">
        <v>167250</v>
      </c>
      <c r="Y160" s="191">
        <v>0</v>
      </c>
      <c r="Z160" s="191">
        <v>0</v>
      </c>
      <c r="AA160" s="191">
        <v>0</v>
      </c>
      <c r="AB160" s="118"/>
      <c r="AC160" s="191">
        <v>31246</v>
      </c>
      <c r="AD160" s="191">
        <v>0</v>
      </c>
      <c r="AE160" s="191">
        <v>0</v>
      </c>
      <c r="AF160" s="191">
        <v>0</v>
      </c>
      <c r="AG160" s="191">
        <v>0</v>
      </c>
      <c r="AH160" s="118"/>
      <c r="AI160" s="191">
        <v>-60974</v>
      </c>
      <c r="AJ160" s="191">
        <v>-50858</v>
      </c>
      <c r="AK160" s="191">
        <v>-11907</v>
      </c>
      <c r="AL160" s="191">
        <v>0</v>
      </c>
      <c r="AM160" s="191">
        <v>0</v>
      </c>
    </row>
    <row r="161" spans="1:39">
      <c r="A161" s="204">
        <v>34220</v>
      </c>
      <c r="B161" s="184" t="s">
        <v>142</v>
      </c>
      <c r="C161" s="188">
        <v>1.0988E-3</v>
      </c>
      <c r="E161" s="191">
        <v>1743250</v>
      </c>
      <c r="F161" s="191">
        <v>426299</v>
      </c>
      <c r="G161" s="191">
        <v>156168</v>
      </c>
      <c r="H161" s="191">
        <v>76385</v>
      </c>
      <c r="I161" s="191">
        <v>0</v>
      </c>
      <c r="J161" s="118"/>
      <c r="K161" s="191">
        <v>411526</v>
      </c>
      <c r="L161" s="191">
        <v>371331</v>
      </c>
      <c r="M161" s="191">
        <v>147201</v>
      </c>
      <c r="N161" s="191">
        <v>0</v>
      </c>
      <c r="O161" s="191">
        <v>0</v>
      </c>
      <c r="P161" s="118"/>
      <c r="Q161" s="191">
        <v>499696</v>
      </c>
      <c r="R161" s="191">
        <v>-414966</v>
      </c>
      <c r="S161" s="191">
        <v>57239</v>
      </c>
      <c r="T161" s="191">
        <v>76385</v>
      </c>
      <c r="U161" s="191">
        <v>0</v>
      </c>
      <c r="V161" s="118"/>
      <c r="W161" s="191">
        <v>763902</v>
      </c>
      <c r="X161" s="191">
        <v>449876</v>
      </c>
      <c r="Y161" s="191">
        <v>0</v>
      </c>
      <c r="Z161" s="191">
        <v>0</v>
      </c>
      <c r="AA161" s="191">
        <v>0</v>
      </c>
      <c r="AB161" s="118"/>
      <c r="AC161" s="191">
        <v>116398</v>
      </c>
      <c r="AD161" s="191">
        <v>68330</v>
      </c>
      <c r="AE161" s="191">
        <v>0</v>
      </c>
      <c r="AF161" s="191">
        <v>0</v>
      </c>
      <c r="AG161" s="191">
        <v>0</v>
      </c>
      <c r="AH161" s="118"/>
      <c r="AI161" s="191">
        <v>-48272</v>
      </c>
      <c r="AJ161" s="191">
        <v>-48272</v>
      </c>
      <c r="AK161" s="191">
        <v>-48272</v>
      </c>
      <c r="AL161" s="191">
        <v>0</v>
      </c>
      <c r="AM161" s="191">
        <v>0</v>
      </c>
    </row>
    <row r="162" spans="1:39">
      <c r="A162" s="204">
        <v>34230</v>
      </c>
      <c r="B162" s="184" t="s">
        <v>143</v>
      </c>
      <c r="C162" s="188">
        <v>3.6539999999999999E-4</v>
      </c>
      <c r="E162" s="191">
        <v>399417</v>
      </c>
      <c r="F162" s="191">
        <v>48154</v>
      </c>
      <c r="G162" s="191">
        <v>-7745</v>
      </c>
      <c r="H162" s="191">
        <v>25402</v>
      </c>
      <c r="I162" s="191">
        <v>0</v>
      </c>
      <c r="J162" s="118"/>
      <c r="K162" s="191">
        <v>136851</v>
      </c>
      <c r="L162" s="191">
        <v>123484</v>
      </c>
      <c r="M162" s="191">
        <v>48951</v>
      </c>
      <c r="N162" s="191">
        <v>0</v>
      </c>
      <c r="O162" s="191">
        <v>0</v>
      </c>
      <c r="P162" s="118"/>
      <c r="Q162" s="191">
        <v>166171</v>
      </c>
      <c r="R162" s="191">
        <v>-137995</v>
      </c>
      <c r="S162" s="191">
        <v>19034</v>
      </c>
      <c r="T162" s="191">
        <v>25402</v>
      </c>
      <c r="U162" s="191">
        <v>0</v>
      </c>
      <c r="V162" s="118"/>
      <c r="W162" s="191">
        <v>254032</v>
      </c>
      <c r="X162" s="191">
        <v>149604</v>
      </c>
      <c r="Y162" s="191">
        <v>0</v>
      </c>
      <c r="Z162" s="191">
        <v>0</v>
      </c>
      <c r="AA162" s="191">
        <v>0</v>
      </c>
      <c r="AB162" s="118"/>
      <c r="AC162" s="191">
        <v>0</v>
      </c>
      <c r="AD162" s="191">
        <v>0</v>
      </c>
      <c r="AE162" s="191">
        <v>0</v>
      </c>
      <c r="AF162" s="191">
        <v>0</v>
      </c>
      <c r="AG162" s="191">
        <v>0</v>
      </c>
      <c r="AH162" s="118"/>
      <c r="AI162" s="191">
        <v>-157637</v>
      </c>
      <c r="AJ162" s="191">
        <v>-86939</v>
      </c>
      <c r="AK162" s="191">
        <v>-75730</v>
      </c>
      <c r="AL162" s="191">
        <v>0</v>
      </c>
      <c r="AM162" s="191">
        <v>0</v>
      </c>
    </row>
    <row r="163" spans="1:39">
      <c r="A163" s="204">
        <v>34300</v>
      </c>
      <c r="B163" s="184" t="s">
        <v>144</v>
      </c>
      <c r="C163" s="188">
        <v>7.1031000000000002E-3</v>
      </c>
      <c r="E163" s="191">
        <v>10269989</v>
      </c>
      <c r="F163" s="191">
        <v>2226911</v>
      </c>
      <c r="G163" s="191">
        <v>1041355</v>
      </c>
      <c r="H163" s="191">
        <v>493786</v>
      </c>
      <c r="I163" s="191">
        <v>0</v>
      </c>
      <c r="J163" s="118"/>
      <c r="K163" s="191">
        <v>2660274</v>
      </c>
      <c r="L163" s="191">
        <v>2400436</v>
      </c>
      <c r="M163" s="191">
        <v>951567</v>
      </c>
      <c r="N163" s="191">
        <v>0</v>
      </c>
      <c r="O163" s="191">
        <v>0</v>
      </c>
      <c r="P163" s="118"/>
      <c r="Q163" s="191">
        <v>3230241</v>
      </c>
      <c r="R163" s="191">
        <v>-2682514</v>
      </c>
      <c r="S163" s="191">
        <v>370015</v>
      </c>
      <c r="T163" s="191">
        <v>493786</v>
      </c>
      <c r="U163" s="191">
        <v>0</v>
      </c>
      <c r="V163" s="118"/>
      <c r="W163" s="191">
        <v>4938182</v>
      </c>
      <c r="X163" s="191">
        <v>2908187</v>
      </c>
      <c r="Y163" s="191">
        <v>0</v>
      </c>
      <c r="Z163" s="191">
        <v>0</v>
      </c>
      <c r="AA163" s="191">
        <v>0</v>
      </c>
      <c r="AB163" s="118"/>
      <c r="AC163" s="191">
        <v>0</v>
      </c>
      <c r="AD163" s="191">
        <v>0</v>
      </c>
      <c r="AE163" s="191">
        <v>0</v>
      </c>
      <c r="AF163" s="191">
        <v>0</v>
      </c>
      <c r="AG163" s="191">
        <v>0</v>
      </c>
      <c r="AH163" s="118"/>
      <c r="AI163" s="191">
        <v>-558708</v>
      </c>
      <c r="AJ163" s="191">
        <v>-399198</v>
      </c>
      <c r="AK163" s="191">
        <v>-280227</v>
      </c>
      <c r="AL163" s="191">
        <v>0</v>
      </c>
      <c r="AM163" s="191">
        <v>0</v>
      </c>
    </row>
    <row r="164" spans="1:39">
      <c r="A164" s="204">
        <v>34400</v>
      </c>
      <c r="B164" s="184" t="s">
        <v>145</v>
      </c>
      <c r="C164" s="188">
        <v>2.8321000000000002E-3</v>
      </c>
      <c r="E164" s="191">
        <v>3972803</v>
      </c>
      <c r="F164" s="191">
        <v>981882</v>
      </c>
      <c r="G164" s="191">
        <v>547981</v>
      </c>
      <c r="H164" s="191">
        <v>196879</v>
      </c>
      <c r="I164" s="191">
        <v>0</v>
      </c>
      <c r="J164" s="118"/>
      <c r="K164" s="191">
        <v>1060687</v>
      </c>
      <c r="L164" s="191">
        <v>957086</v>
      </c>
      <c r="M164" s="191">
        <v>379402</v>
      </c>
      <c r="N164" s="191">
        <v>0</v>
      </c>
      <c r="O164" s="191">
        <v>0</v>
      </c>
      <c r="P164" s="118"/>
      <c r="Q164" s="191">
        <v>1287940</v>
      </c>
      <c r="R164" s="191">
        <v>-1069554</v>
      </c>
      <c r="S164" s="191">
        <v>147530</v>
      </c>
      <c r="T164" s="191">
        <v>196879</v>
      </c>
      <c r="U164" s="191">
        <v>0</v>
      </c>
      <c r="V164" s="118"/>
      <c r="W164" s="191">
        <v>1968918</v>
      </c>
      <c r="X164" s="191">
        <v>1159533</v>
      </c>
      <c r="Y164" s="191">
        <v>0</v>
      </c>
      <c r="Z164" s="191">
        <v>0</v>
      </c>
      <c r="AA164" s="191">
        <v>0</v>
      </c>
      <c r="AB164" s="118"/>
      <c r="AC164" s="191">
        <v>21049</v>
      </c>
      <c r="AD164" s="191">
        <v>21049</v>
      </c>
      <c r="AE164" s="191">
        <v>21049</v>
      </c>
      <c r="AF164" s="191">
        <v>0</v>
      </c>
      <c r="AG164" s="191">
        <v>0</v>
      </c>
      <c r="AH164" s="118"/>
      <c r="AI164" s="191">
        <v>-365791</v>
      </c>
      <c r="AJ164" s="191">
        <v>-86232</v>
      </c>
      <c r="AK164" s="191">
        <v>0</v>
      </c>
      <c r="AL164" s="191">
        <v>0</v>
      </c>
      <c r="AM164" s="191">
        <v>0</v>
      </c>
    </row>
    <row r="165" spans="1:39">
      <c r="A165" s="204">
        <v>34405</v>
      </c>
      <c r="B165" s="184" t="s">
        <v>146</v>
      </c>
      <c r="C165" s="188">
        <v>5.6110000000000003E-4</v>
      </c>
      <c r="E165" s="191">
        <v>785531</v>
      </c>
      <c r="F165" s="191">
        <v>194815</v>
      </c>
      <c r="G165" s="191">
        <v>99389</v>
      </c>
      <c r="H165" s="191">
        <v>39006</v>
      </c>
      <c r="I165" s="191">
        <v>0</v>
      </c>
      <c r="J165" s="118"/>
      <c r="K165" s="191">
        <v>210145</v>
      </c>
      <c r="L165" s="191">
        <v>189619</v>
      </c>
      <c r="M165" s="191">
        <v>75168</v>
      </c>
      <c r="N165" s="191">
        <v>0</v>
      </c>
      <c r="O165" s="191">
        <v>0</v>
      </c>
      <c r="P165" s="118"/>
      <c r="Q165" s="191">
        <v>255169</v>
      </c>
      <c r="R165" s="191">
        <v>-211902</v>
      </c>
      <c r="S165" s="191">
        <v>29229</v>
      </c>
      <c r="T165" s="191">
        <v>39006</v>
      </c>
      <c r="U165" s="191">
        <v>0</v>
      </c>
      <c r="V165" s="118"/>
      <c r="W165" s="191">
        <v>390085</v>
      </c>
      <c r="X165" s="191">
        <v>229728</v>
      </c>
      <c r="Y165" s="191">
        <v>0</v>
      </c>
      <c r="Z165" s="191">
        <v>0</v>
      </c>
      <c r="AA165" s="191">
        <v>0</v>
      </c>
      <c r="AB165" s="118"/>
      <c r="AC165" s="191">
        <v>0</v>
      </c>
      <c r="AD165" s="191">
        <v>0</v>
      </c>
      <c r="AE165" s="191">
        <v>0</v>
      </c>
      <c r="AF165" s="191">
        <v>0</v>
      </c>
      <c r="AG165" s="191">
        <v>0</v>
      </c>
      <c r="AH165" s="118"/>
      <c r="AI165" s="191">
        <v>-69868</v>
      </c>
      <c r="AJ165" s="191">
        <v>-12630</v>
      </c>
      <c r="AK165" s="191">
        <v>-5008</v>
      </c>
      <c r="AL165" s="191">
        <v>0</v>
      </c>
      <c r="AM165" s="191">
        <v>0</v>
      </c>
    </row>
    <row r="166" spans="1:39">
      <c r="A166" s="204">
        <v>34500</v>
      </c>
      <c r="B166" s="184" t="s">
        <v>147</v>
      </c>
      <c r="C166" s="188">
        <v>5.1795000000000001E-3</v>
      </c>
      <c r="E166" s="191">
        <v>7736649</v>
      </c>
      <c r="F166" s="191">
        <v>1865387</v>
      </c>
      <c r="G166" s="191">
        <v>988420</v>
      </c>
      <c r="H166" s="191">
        <v>360063</v>
      </c>
      <c r="I166" s="191">
        <v>0</v>
      </c>
      <c r="J166" s="118"/>
      <c r="K166" s="191">
        <v>1939842</v>
      </c>
      <c r="L166" s="191">
        <v>1750371</v>
      </c>
      <c r="M166" s="191">
        <v>693872</v>
      </c>
      <c r="N166" s="191">
        <v>0</v>
      </c>
      <c r="O166" s="191">
        <v>0</v>
      </c>
      <c r="P166" s="118"/>
      <c r="Q166" s="191">
        <v>2355455</v>
      </c>
      <c r="R166" s="191">
        <v>-1956059</v>
      </c>
      <c r="S166" s="191">
        <v>269811</v>
      </c>
      <c r="T166" s="191">
        <v>360063</v>
      </c>
      <c r="U166" s="191">
        <v>0</v>
      </c>
      <c r="V166" s="118"/>
      <c r="W166" s="191">
        <v>3600866</v>
      </c>
      <c r="X166" s="191">
        <v>2120617</v>
      </c>
      <c r="Y166" s="191">
        <v>0</v>
      </c>
      <c r="Z166" s="191">
        <v>0</v>
      </c>
      <c r="AA166" s="191">
        <v>0</v>
      </c>
      <c r="AB166" s="118"/>
      <c r="AC166" s="191">
        <v>58949</v>
      </c>
      <c r="AD166" s="191">
        <v>24737</v>
      </c>
      <c r="AE166" s="191">
        <v>24737</v>
      </c>
      <c r="AF166" s="191">
        <v>0</v>
      </c>
      <c r="AG166" s="191">
        <v>0</v>
      </c>
      <c r="AH166" s="118"/>
      <c r="AI166" s="191">
        <v>-218463</v>
      </c>
      <c r="AJ166" s="191">
        <v>-74279</v>
      </c>
      <c r="AK166" s="191">
        <v>0</v>
      </c>
      <c r="AL166" s="191">
        <v>0</v>
      </c>
      <c r="AM166" s="191">
        <v>0</v>
      </c>
    </row>
    <row r="167" spans="1:39">
      <c r="A167" s="204">
        <v>34501</v>
      </c>
      <c r="B167" s="184" t="s">
        <v>148</v>
      </c>
      <c r="C167" s="188">
        <v>6.9200000000000002E-5</v>
      </c>
      <c r="E167" s="191">
        <v>104316</v>
      </c>
      <c r="F167" s="191">
        <v>27672</v>
      </c>
      <c r="G167" s="191">
        <v>7793</v>
      </c>
      <c r="H167" s="191">
        <v>4811</v>
      </c>
      <c r="I167" s="191">
        <v>0</v>
      </c>
      <c r="J167" s="118"/>
      <c r="K167" s="191">
        <v>25917</v>
      </c>
      <c r="L167" s="191">
        <v>23386</v>
      </c>
      <c r="M167" s="191">
        <v>9270</v>
      </c>
      <c r="N167" s="191">
        <v>0</v>
      </c>
      <c r="O167" s="191">
        <v>0</v>
      </c>
      <c r="P167" s="118"/>
      <c r="Q167" s="191">
        <v>31470</v>
      </c>
      <c r="R167" s="191">
        <v>-26134</v>
      </c>
      <c r="S167" s="191">
        <v>3605</v>
      </c>
      <c r="T167" s="191">
        <v>4811</v>
      </c>
      <c r="U167" s="191">
        <v>0</v>
      </c>
      <c r="V167" s="118"/>
      <c r="W167" s="191">
        <v>48109</v>
      </c>
      <c r="X167" s="191">
        <v>28332</v>
      </c>
      <c r="Y167" s="191">
        <v>0</v>
      </c>
      <c r="Z167" s="191">
        <v>0</v>
      </c>
      <c r="AA167" s="191">
        <v>0</v>
      </c>
      <c r="AB167" s="118"/>
      <c r="AC167" s="191">
        <v>7168</v>
      </c>
      <c r="AD167" s="191">
        <v>7169</v>
      </c>
      <c r="AE167" s="191">
        <v>0</v>
      </c>
      <c r="AF167" s="191">
        <v>0</v>
      </c>
      <c r="AG167" s="191">
        <v>0</v>
      </c>
      <c r="AH167" s="118"/>
      <c r="AI167" s="191">
        <v>-8348</v>
      </c>
      <c r="AJ167" s="191">
        <v>-5081</v>
      </c>
      <c r="AK167" s="191">
        <v>-5082</v>
      </c>
      <c r="AL167" s="191">
        <v>0</v>
      </c>
      <c r="AM167" s="191">
        <v>0</v>
      </c>
    </row>
    <row r="168" spans="1:39">
      <c r="A168" s="204">
        <v>34505</v>
      </c>
      <c r="B168" s="184" t="s">
        <v>149</v>
      </c>
      <c r="C168" s="188">
        <v>6.4590000000000003E-4</v>
      </c>
      <c r="E168" s="191">
        <v>1072396</v>
      </c>
      <c r="F168" s="191">
        <v>247625</v>
      </c>
      <c r="G168" s="191">
        <v>120838</v>
      </c>
      <c r="H168" s="191">
        <v>44901</v>
      </c>
      <c r="I168" s="191">
        <v>0</v>
      </c>
      <c r="J168" s="118"/>
      <c r="K168" s="191">
        <v>241904</v>
      </c>
      <c r="L168" s="191">
        <v>218277</v>
      </c>
      <c r="M168" s="191">
        <v>86528</v>
      </c>
      <c r="N168" s="191">
        <v>0</v>
      </c>
      <c r="O168" s="191">
        <v>0</v>
      </c>
      <c r="P168" s="118"/>
      <c r="Q168" s="191">
        <v>293733</v>
      </c>
      <c r="R168" s="191">
        <v>-243927</v>
      </c>
      <c r="S168" s="191">
        <v>33646</v>
      </c>
      <c r="T168" s="191">
        <v>44901</v>
      </c>
      <c r="U168" s="191">
        <v>0</v>
      </c>
      <c r="V168" s="118"/>
      <c r="W168" s="191">
        <v>449039</v>
      </c>
      <c r="X168" s="191">
        <v>264448</v>
      </c>
      <c r="Y168" s="191">
        <v>0</v>
      </c>
      <c r="Z168" s="191">
        <v>0</v>
      </c>
      <c r="AA168" s="191">
        <v>0</v>
      </c>
      <c r="AB168" s="118"/>
      <c r="AC168" s="191">
        <v>87720</v>
      </c>
      <c r="AD168" s="191">
        <v>8827</v>
      </c>
      <c r="AE168" s="191">
        <v>664</v>
      </c>
      <c r="AF168" s="191">
        <v>0</v>
      </c>
      <c r="AG168" s="191">
        <v>0</v>
      </c>
      <c r="AH168" s="118"/>
      <c r="AI168" s="191">
        <v>0</v>
      </c>
      <c r="AJ168" s="191">
        <v>0</v>
      </c>
      <c r="AK168" s="191">
        <v>0</v>
      </c>
      <c r="AL168" s="191">
        <v>0</v>
      </c>
      <c r="AM168" s="191">
        <v>0</v>
      </c>
    </row>
    <row r="169" spans="1:39">
      <c r="A169" s="204">
        <v>34600</v>
      </c>
      <c r="B169" s="184" t="s">
        <v>150</v>
      </c>
      <c r="C169" s="188">
        <v>1.1515E-3</v>
      </c>
      <c r="E169" s="191">
        <v>1681060</v>
      </c>
      <c r="F169" s="191">
        <v>351177</v>
      </c>
      <c r="G169" s="191">
        <v>143201</v>
      </c>
      <c r="H169" s="191">
        <v>80049</v>
      </c>
      <c r="I169" s="191">
        <v>0</v>
      </c>
      <c r="J169" s="118"/>
      <c r="K169" s="191">
        <v>431263</v>
      </c>
      <c r="L169" s="191">
        <v>389140</v>
      </c>
      <c r="M169" s="191">
        <v>154261</v>
      </c>
      <c r="N169" s="191">
        <v>0</v>
      </c>
      <c r="O169" s="191">
        <v>0</v>
      </c>
      <c r="P169" s="118"/>
      <c r="Q169" s="191">
        <v>523662</v>
      </c>
      <c r="R169" s="191">
        <v>-434869</v>
      </c>
      <c r="S169" s="191">
        <v>59984</v>
      </c>
      <c r="T169" s="191">
        <v>80049</v>
      </c>
      <c r="U169" s="191">
        <v>0</v>
      </c>
      <c r="V169" s="118"/>
      <c r="W169" s="191">
        <v>800540</v>
      </c>
      <c r="X169" s="191">
        <v>471453</v>
      </c>
      <c r="Y169" s="191">
        <v>0</v>
      </c>
      <c r="Z169" s="191">
        <v>0</v>
      </c>
      <c r="AA169" s="191">
        <v>0</v>
      </c>
      <c r="AB169" s="118"/>
      <c r="AC169" s="191">
        <v>9657</v>
      </c>
      <c r="AD169" s="191">
        <v>0</v>
      </c>
      <c r="AE169" s="191">
        <v>0</v>
      </c>
      <c r="AF169" s="191">
        <v>0</v>
      </c>
      <c r="AG169" s="191">
        <v>0</v>
      </c>
      <c r="AH169" s="118"/>
      <c r="AI169" s="191">
        <v>-84062</v>
      </c>
      <c r="AJ169" s="191">
        <v>-74547</v>
      </c>
      <c r="AK169" s="191">
        <v>-71044</v>
      </c>
      <c r="AL169" s="191">
        <v>0</v>
      </c>
      <c r="AM169" s="191">
        <v>0</v>
      </c>
    </row>
    <row r="170" spans="1:39">
      <c r="A170" s="204">
        <v>34605</v>
      </c>
      <c r="B170" s="184" t="s">
        <v>151</v>
      </c>
      <c r="C170" s="188">
        <v>2.1139999999999999E-4</v>
      </c>
      <c r="E170" s="191">
        <v>258553</v>
      </c>
      <c r="F170" s="191">
        <v>34241</v>
      </c>
      <c r="G170" s="191">
        <v>14379</v>
      </c>
      <c r="H170" s="191">
        <v>14696</v>
      </c>
      <c r="I170" s="191">
        <v>0</v>
      </c>
      <c r="J170" s="118"/>
      <c r="K170" s="191">
        <v>79174</v>
      </c>
      <c r="L170" s="191">
        <v>71441</v>
      </c>
      <c r="M170" s="191">
        <v>28320</v>
      </c>
      <c r="N170" s="191">
        <v>0</v>
      </c>
      <c r="O170" s="191">
        <v>0</v>
      </c>
      <c r="P170" s="118"/>
      <c r="Q170" s="191">
        <v>96137</v>
      </c>
      <c r="R170" s="191">
        <v>-79836</v>
      </c>
      <c r="S170" s="191">
        <v>11012</v>
      </c>
      <c r="T170" s="191">
        <v>14696</v>
      </c>
      <c r="U170" s="191">
        <v>0</v>
      </c>
      <c r="V170" s="118"/>
      <c r="W170" s="191">
        <v>146968</v>
      </c>
      <c r="X170" s="191">
        <v>86552</v>
      </c>
      <c r="Y170" s="191">
        <v>0</v>
      </c>
      <c r="Z170" s="191">
        <v>0</v>
      </c>
      <c r="AA170" s="191">
        <v>0</v>
      </c>
      <c r="AB170" s="118"/>
      <c r="AC170" s="191">
        <v>5991</v>
      </c>
      <c r="AD170" s="191">
        <v>0</v>
      </c>
      <c r="AE170" s="191">
        <v>0</v>
      </c>
      <c r="AF170" s="191">
        <v>0</v>
      </c>
      <c r="AG170" s="191">
        <v>0</v>
      </c>
      <c r="AH170" s="118"/>
      <c r="AI170" s="191">
        <v>-69717</v>
      </c>
      <c r="AJ170" s="191">
        <v>-43916</v>
      </c>
      <c r="AK170" s="191">
        <v>-24953</v>
      </c>
      <c r="AL170" s="191">
        <v>0</v>
      </c>
      <c r="AM170" s="191">
        <v>0</v>
      </c>
    </row>
    <row r="171" spans="1:39">
      <c r="A171" s="204">
        <v>34700</v>
      </c>
      <c r="B171" s="184" t="s">
        <v>152</v>
      </c>
      <c r="C171" s="188">
        <v>3.3346000000000001E-3</v>
      </c>
      <c r="E171" s="191">
        <v>4658991</v>
      </c>
      <c r="F171" s="191">
        <v>994682</v>
      </c>
      <c r="G171" s="191">
        <v>496989</v>
      </c>
      <c r="H171" s="191">
        <v>231811</v>
      </c>
      <c r="I171" s="191">
        <v>0</v>
      </c>
      <c r="J171" s="118"/>
      <c r="K171" s="191">
        <v>1248884</v>
      </c>
      <c r="L171" s="191">
        <v>1126901</v>
      </c>
      <c r="M171" s="191">
        <v>446720</v>
      </c>
      <c r="N171" s="191">
        <v>0</v>
      </c>
      <c r="O171" s="191">
        <v>0</v>
      </c>
      <c r="P171" s="118"/>
      <c r="Q171" s="191">
        <v>1516459</v>
      </c>
      <c r="R171" s="191">
        <v>-1259325</v>
      </c>
      <c r="S171" s="191">
        <v>173706</v>
      </c>
      <c r="T171" s="191">
        <v>231811</v>
      </c>
      <c r="U171" s="191">
        <v>0</v>
      </c>
      <c r="V171" s="118"/>
      <c r="W171" s="191">
        <v>2318264</v>
      </c>
      <c r="X171" s="191">
        <v>1365269</v>
      </c>
      <c r="Y171" s="191">
        <v>0</v>
      </c>
      <c r="Z171" s="191">
        <v>0</v>
      </c>
      <c r="AA171" s="191">
        <v>0</v>
      </c>
      <c r="AB171" s="118"/>
      <c r="AC171" s="191">
        <v>0</v>
      </c>
      <c r="AD171" s="191">
        <v>0</v>
      </c>
      <c r="AE171" s="191">
        <v>0</v>
      </c>
      <c r="AF171" s="191">
        <v>0</v>
      </c>
      <c r="AG171" s="191">
        <v>0</v>
      </c>
      <c r="AH171" s="118"/>
      <c r="AI171" s="191">
        <v>-424616</v>
      </c>
      <c r="AJ171" s="191">
        <v>-238163</v>
      </c>
      <c r="AK171" s="191">
        <v>-123437</v>
      </c>
      <c r="AL171" s="191">
        <v>0</v>
      </c>
      <c r="AM171" s="191">
        <v>0</v>
      </c>
    </row>
    <row r="172" spans="1:39">
      <c r="A172" s="204">
        <v>34800</v>
      </c>
      <c r="B172" s="184" t="s">
        <v>153</v>
      </c>
      <c r="C172" s="188">
        <v>3.5510000000000001E-4</v>
      </c>
      <c r="E172" s="191">
        <v>564562</v>
      </c>
      <c r="F172" s="191">
        <v>110067</v>
      </c>
      <c r="G172" s="191">
        <v>33686</v>
      </c>
      <c r="H172" s="191">
        <v>24685</v>
      </c>
      <c r="I172" s="191">
        <v>0</v>
      </c>
      <c r="J172" s="118"/>
      <c r="K172" s="191">
        <v>132993</v>
      </c>
      <c r="L172" s="191">
        <v>120003</v>
      </c>
      <c r="M172" s="191">
        <v>47571</v>
      </c>
      <c r="N172" s="191">
        <v>0</v>
      </c>
      <c r="O172" s="191">
        <v>0</v>
      </c>
      <c r="P172" s="118"/>
      <c r="Q172" s="191">
        <v>161487</v>
      </c>
      <c r="R172" s="191">
        <v>-134105</v>
      </c>
      <c r="S172" s="191">
        <v>18498</v>
      </c>
      <c r="T172" s="191">
        <v>24685</v>
      </c>
      <c r="U172" s="191">
        <v>0</v>
      </c>
      <c r="V172" s="118"/>
      <c r="W172" s="191">
        <v>246871</v>
      </c>
      <c r="X172" s="191">
        <v>145387</v>
      </c>
      <c r="Y172" s="191">
        <v>0</v>
      </c>
      <c r="Z172" s="191">
        <v>0</v>
      </c>
      <c r="AA172" s="191">
        <v>0</v>
      </c>
      <c r="AB172" s="118"/>
      <c r="AC172" s="191">
        <v>55596</v>
      </c>
      <c r="AD172" s="191">
        <v>11167</v>
      </c>
      <c r="AE172" s="191">
        <v>0</v>
      </c>
      <c r="AF172" s="191">
        <v>0</v>
      </c>
      <c r="AG172" s="191">
        <v>0</v>
      </c>
      <c r="AH172" s="118"/>
      <c r="AI172" s="191">
        <v>-32385</v>
      </c>
      <c r="AJ172" s="191">
        <v>-32385</v>
      </c>
      <c r="AK172" s="191">
        <v>-32383</v>
      </c>
      <c r="AL172" s="191">
        <v>0</v>
      </c>
      <c r="AM172" s="191">
        <v>0</v>
      </c>
    </row>
    <row r="173" spans="1:39">
      <c r="A173" s="204">
        <v>34900</v>
      </c>
      <c r="B173" s="184" t="s">
        <v>394</v>
      </c>
      <c r="C173" s="188">
        <v>7.2302E-3</v>
      </c>
      <c r="E173" s="191">
        <v>10475152</v>
      </c>
      <c r="F173" s="191">
        <v>2384424</v>
      </c>
      <c r="G173" s="191">
        <v>1285875</v>
      </c>
      <c r="H173" s="191">
        <v>502622</v>
      </c>
      <c r="I173" s="191">
        <v>0</v>
      </c>
      <c r="J173" s="118"/>
      <c r="K173" s="191">
        <v>2707876</v>
      </c>
      <c r="L173" s="191">
        <v>2443388</v>
      </c>
      <c r="M173" s="191">
        <v>968594</v>
      </c>
      <c r="N173" s="191">
        <v>0</v>
      </c>
      <c r="O173" s="191">
        <v>0</v>
      </c>
      <c r="P173" s="118"/>
      <c r="Q173" s="191">
        <v>3288042</v>
      </c>
      <c r="R173" s="191">
        <v>-2730514</v>
      </c>
      <c r="S173" s="191">
        <v>376636</v>
      </c>
      <c r="T173" s="191">
        <v>502622</v>
      </c>
      <c r="U173" s="191">
        <v>0</v>
      </c>
      <c r="V173" s="118"/>
      <c r="W173" s="191">
        <v>5026543</v>
      </c>
      <c r="X173" s="191">
        <v>2960225</v>
      </c>
      <c r="Y173" s="191">
        <v>0</v>
      </c>
      <c r="Z173" s="191">
        <v>0</v>
      </c>
      <c r="AA173" s="191">
        <v>0</v>
      </c>
      <c r="AB173" s="118"/>
      <c r="AC173" s="191">
        <v>0</v>
      </c>
      <c r="AD173" s="191">
        <v>0</v>
      </c>
      <c r="AE173" s="191">
        <v>0</v>
      </c>
      <c r="AF173" s="191">
        <v>0</v>
      </c>
      <c r="AG173" s="191">
        <v>0</v>
      </c>
      <c r="AH173" s="118"/>
      <c r="AI173" s="191">
        <v>-547309</v>
      </c>
      <c r="AJ173" s="191">
        <v>-288675</v>
      </c>
      <c r="AK173" s="191">
        <v>-59355</v>
      </c>
      <c r="AL173" s="191">
        <v>0</v>
      </c>
      <c r="AM173" s="191">
        <v>0</v>
      </c>
    </row>
    <row r="174" spans="1:39">
      <c r="A174" s="204">
        <v>34901</v>
      </c>
      <c r="B174" s="184" t="s">
        <v>395</v>
      </c>
      <c r="C174" s="188">
        <v>1.9090000000000001E-4</v>
      </c>
      <c r="E174" s="191">
        <v>259942</v>
      </c>
      <c r="F174" s="191">
        <v>61390</v>
      </c>
      <c r="G174" s="191">
        <v>21412</v>
      </c>
      <c r="H174" s="191">
        <v>13271</v>
      </c>
      <c r="I174" s="191">
        <v>0</v>
      </c>
      <c r="J174" s="118"/>
      <c r="K174" s="191">
        <v>71496</v>
      </c>
      <c r="L174" s="191">
        <v>64513</v>
      </c>
      <c r="M174" s="191">
        <v>25574</v>
      </c>
      <c r="N174" s="191">
        <v>0</v>
      </c>
      <c r="O174" s="191">
        <v>0</v>
      </c>
      <c r="P174" s="118"/>
      <c r="Q174" s="191">
        <v>86815</v>
      </c>
      <c r="R174" s="191">
        <v>-72094</v>
      </c>
      <c r="S174" s="191">
        <v>9944</v>
      </c>
      <c r="T174" s="191">
        <v>13271</v>
      </c>
      <c r="U174" s="191">
        <v>0</v>
      </c>
      <c r="V174" s="118"/>
      <c r="W174" s="191">
        <v>132717</v>
      </c>
      <c r="X174" s="191">
        <v>78159</v>
      </c>
      <c r="Y174" s="191">
        <v>0</v>
      </c>
      <c r="Z174" s="191">
        <v>0</v>
      </c>
      <c r="AA174" s="191">
        <v>0</v>
      </c>
      <c r="AB174" s="118"/>
      <c r="AC174" s="191">
        <v>4917</v>
      </c>
      <c r="AD174" s="191">
        <v>4918</v>
      </c>
      <c r="AE174" s="191">
        <v>0</v>
      </c>
      <c r="AF174" s="191">
        <v>0</v>
      </c>
      <c r="AG174" s="191">
        <v>0</v>
      </c>
      <c r="AH174" s="118"/>
      <c r="AI174" s="191">
        <v>-36003</v>
      </c>
      <c r="AJ174" s="191">
        <v>-14106</v>
      </c>
      <c r="AK174" s="191">
        <v>-14106</v>
      </c>
      <c r="AL174" s="191">
        <v>0</v>
      </c>
      <c r="AM174" s="191">
        <v>0</v>
      </c>
    </row>
    <row r="175" spans="1:39">
      <c r="A175" s="204">
        <v>34903</v>
      </c>
      <c r="B175" s="184" t="s">
        <v>154</v>
      </c>
      <c r="C175" s="188">
        <v>1.01E-5</v>
      </c>
      <c r="E175" s="191">
        <v>16600</v>
      </c>
      <c r="F175" s="191">
        <v>6515</v>
      </c>
      <c r="G175" s="191">
        <v>7538</v>
      </c>
      <c r="H175" s="191">
        <v>702</v>
      </c>
      <c r="I175" s="191">
        <v>0</v>
      </c>
      <c r="J175" s="118"/>
      <c r="K175" s="191">
        <v>3783</v>
      </c>
      <c r="L175" s="191">
        <v>3413</v>
      </c>
      <c r="M175" s="191">
        <v>1353</v>
      </c>
      <c r="N175" s="191">
        <v>0</v>
      </c>
      <c r="O175" s="191">
        <v>0</v>
      </c>
      <c r="P175" s="118"/>
      <c r="Q175" s="191">
        <v>4593</v>
      </c>
      <c r="R175" s="191">
        <v>-3814</v>
      </c>
      <c r="S175" s="191">
        <v>526</v>
      </c>
      <c r="T175" s="191">
        <v>702</v>
      </c>
      <c r="U175" s="191">
        <v>0</v>
      </c>
      <c r="V175" s="118"/>
      <c r="W175" s="191">
        <v>7022</v>
      </c>
      <c r="X175" s="191">
        <v>4135</v>
      </c>
      <c r="Y175" s="191">
        <v>0</v>
      </c>
      <c r="Z175" s="191">
        <v>0</v>
      </c>
      <c r="AA175" s="191">
        <v>0</v>
      </c>
      <c r="AB175" s="118"/>
      <c r="AC175" s="191">
        <v>6576</v>
      </c>
      <c r="AD175" s="191">
        <v>5659</v>
      </c>
      <c r="AE175" s="191">
        <v>5659</v>
      </c>
      <c r="AF175" s="191">
        <v>0</v>
      </c>
      <c r="AG175" s="191">
        <v>0</v>
      </c>
      <c r="AH175" s="118"/>
      <c r="AI175" s="191">
        <v>-5374</v>
      </c>
      <c r="AJ175" s="191">
        <v>-2878</v>
      </c>
      <c r="AK175" s="191">
        <v>0</v>
      </c>
      <c r="AL175" s="191">
        <v>0</v>
      </c>
      <c r="AM175" s="191">
        <v>0</v>
      </c>
    </row>
    <row r="176" spans="1:39">
      <c r="A176" s="204">
        <v>34905</v>
      </c>
      <c r="B176" s="184" t="s">
        <v>155</v>
      </c>
      <c r="C176" s="188">
        <v>6.8559999999999997E-4</v>
      </c>
      <c r="E176" s="191">
        <v>967427</v>
      </c>
      <c r="F176" s="191">
        <v>197551</v>
      </c>
      <c r="G176" s="191">
        <v>113153</v>
      </c>
      <c r="H176" s="191">
        <v>47661</v>
      </c>
      <c r="I176" s="191">
        <v>0</v>
      </c>
      <c r="J176" s="118"/>
      <c r="K176" s="191">
        <v>256773</v>
      </c>
      <c r="L176" s="191">
        <v>231693</v>
      </c>
      <c r="M176" s="191">
        <v>91846</v>
      </c>
      <c r="N176" s="191">
        <v>0</v>
      </c>
      <c r="O176" s="191">
        <v>0</v>
      </c>
      <c r="P176" s="118"/>
      <c r="Q176" s="191">
        <v>311787</v>
      </c>
      <c r="R176" s="191">
        <v>-258920</v>
      </c>
      <c r="S176" s="191">
        <v>35714</v>
      </c>
      <c r="T176" s="191">
        <v>47661</v>
      </c>
      <c r="U176" s="191">
        <v>0</v>
      </c>
      <c r="V176" s="118"/>
      <c r="W176" s="191">
        <v>476639</v>
      </c>
      <c r="X176" s="191">
        <v>280702</v>
      </c>
      <c r="Y176" s="191">
        <v>0</v>
      </c>
      <c r="Z176" s="191">
        <v>0</v>
      </c>
      <c r="AA176" s="191">
        <v>0</v>
      </c>
      <c r="AB176" s="118"/>
      <c r="AC176" s="191">
        <v>3445</v>
      </c>
      <c r="AD176" s="191">
        <v>0</v>
      </c>
      <c r="AE176" s="191">
        <v>0</v>
      </c>
      <c r="AF176" s="191">
        <v>0</v>
      </c>
      <c r="AG176" s="191">
        <v>0</v>
      </c>
      <c r="AH176" s="118"/>
      <c r="AI176" s="191">
        <v>-81217</v>
      </c>
      <c r="AJ176" s="191">
        <v>-55924</v>
      </c>
      <c r="AK176" s="191">
        <v>-14407</v>
      </c>
      <c r="AL176" s="191">
        <v>0</v>
      </c>
      <c r="AM176" s="191">
        <v>0</v>
      </c>
    </row>
    <row r="177" spans="1:39">
      <c r="A177" s="204">
        <v>34910</v>
      </c>
      <c r="B177" s="184" t="s">
        <v>156</v>
      </c>
      <c r="C177" s="188">
        <v>2.3059999999999999E-3</v>
      </c>
      <c r="E177" s="191">
        <v>3332952</v>
      </c>
      <c r="F177" s="191">
        <v>751027</v>
      </c>
      <c r="G177" s="191">
        <v>348425</v>
      </c>
      <c r="H177" s="191">
        <v>160306</v>
      </c>
      <c r="I177" s="191">
        <v>0</v>
      </c>
      <c r="J177" s="118"/>
      <c r="K177" s="191">
        <v>863650</v>
      </c>
      <c r="L177" s="191">
        <v>779294</v>
      </c>
      <c r="M177" s="191">
        <v>308923</v>
      </c>
      <c r="N177" s="191">
        <v>0</v>
      </c>
      <c r="O177" s="191">
        <v>0</v>
      </c>
      <c r="P177" s="118"/>
      <c r="Q177" s="191">
        <v>1048688</v>
      </c>
      <c r="R177" s="191">
        <v>-870870</v>
      </c>
      <c r="S177" s="191">
        <v>120124</v>
      </c>
      <c r="T177" s="191">
        <v>160306</v>
      </c>
      <c r="U177" s="191">
        <v>0</v>
      </c>
      <c r="V177" s="118"/>
      <c r="W177" s="191">
        <v>1603166</v>
      </c>
      <c r="X177" s="191">
        <v>944134</v>
      </c>
      <c r="Y177" s="191">
        <v>0</v>
      </c>
      <c r="Z177" s="191">
        <v>0</v>
      </c>
      <c r="AA177" s="191">
        <v>0</v>
      </c>
      <c r="AB177" s="118"/>
      <c r="AC177" s="191">
        <v>26708</v>
      </c>
      <c r="AD177" s="191">
        <v>0</v>
      </c>
      <c r="AE177" s="191">
        <v>0</v>
      </c>
      <c r="AF177" s="191">
        <v>0</v>
      </c>
      <c r="AG177" s="191">
        <v>0</v>
      </c>
      <c r="AH177" s="118"/>
      <c r="AI177" s="191">
        <v>-209260</v>
      </c>
      <c r="AJ177" s="191">
        <v>-101531</v>
      </c>
      <c r="AK177" s="191">
        <v>-80622</v>
      </c>
      <c r="AL177" s="191">
        <v>0</v>
      </c>
      <c r="AM177" s="191">
        <v>0</v>
      </c>
    </row>
    <row r="178" spans="1:39">
      <c r="A178" s="204">
        <v>35000</v>
      </c>
      <c r="B178" s="184" t="s">
        <v>157</v>
      </c>
      <c r="C178" s="188">
        <v>1.5169999999999999E-3</v>
      </c>
      <c r="E178" s="191">
        <v>2189462</v>
      </c>
      <c r="F178" s="191">
        <v>519274</v>
      </c>
      <c r="G178" s="191">
        <v>288208</v>
      </c>
      <c r="H178" s="191">
        <v>105457</v>
      </c>
      <c r="I178" s="191">
        <v>0</v>
      </c>
      <c r="J178" s="118"/>
      <c r="K178" s="191">
        <v>568151</v>
      </c>
      <c r="L178" s="191">
        <v>512658</v>
      </c>
      <c r="M178" s="191">
        <v>203225</v>
      </c>
      <c r="N178" s="191">
        <v>0</v>
      </c>
      <c r="O178" s="191">
        <v>0</v>
      </c>
      <c r="P178" s="118"/>
      <c r="Q178" s="191">
        <v>689879</v>
      </c>
      <c r="R178" s="191">
        <v>-572901</v>
      </c>
      <c r="S178" s="191">
        <v>79024</v>
      </c>
      <c r="T178" s="191">
        <v>105457</v>
      </c>
      <c r="U178" s="191">
        <v>0</v>
      </c>
      <c r="V178" s="118"/>
      <c r="W178" s="191">
        <v>1054641</v>
      </c>
      <c r="X178" s="191">
        <v>621098</v>
      </c>
      <c r="Y178" s="191">
        <v>0</v>
      </c>
      <c r="Z178" s="191">
        <v>0</v>
      </c>
      <c r="AA178" s="191">
        <v>0</v>
      </c>
      <c r="AB178" s="118"/>
      <c r="AC178" s="191">
        <v>14252</v>
      </c>
      <c r="AD178" s="191">
        <v>5959</v>
      </c>
      <c r="AE178" s="191">
        <v>5959</v>
      </c>
      <c r="AF178" s="191">
        <v>0</v>
      </c>
      <c r="AG178" s="191">
        <v>0</v>
      </c>
      <c r="AH178" s="118"/>
      <c r="AI178" s="191">
        <v>-137461</v>
      </c>
      <c r="AJ178" s="191">
        <v>-47540</v>
      </c>
      <c r="AK178" s="191">
        <v>0</v>
      </c>
      <c r="AL178" s="191">
        <v>0</v>
      </c>
      <c r="AM178" s="191">
        <v>0</v>
      </c>
    </row>
    <row r="179" spans="1:39">
      <c r="A179" s="204">
        <v>35005</v>
      </c>
      <c r="B179" s="184" t="s">
        <v>158</v>
      </c>
      <c r="C179" s="188">
        <v>6.8409999999999999E-4</v>
      </c>
      <c r="E179" s="191">
        <v>1006133</v>
      </c>
      <c r="F179" s="191">
        <v>222578</v>
      </c>
      <c r="G179" s="191">
        <v>94313</v>
      </c>
      <c r="H179" s="191">
        <v>47557</v>
      </c>
      <c r="I179" s="191">
        <v>0</v>
      </c>
      <c r="J179" s="118"/>
      <c r="K179" s="191">
        <v>256211</v>
      </c>
      <c r="L179" s="191">
        <v>231186</v>
      </c>
      <c r="M179" s="191">
        <v>91645</v>
      </c>
      <c r="N179" s="191">
        <v>0</v>
      </c>
      <c r="O179" s="191">
        <v>0</v>
      </c>
      <c r="P179" s="118"/>
      <c r="Q179" s="191">
        <v>311105</v>
      </c>
      <c r="R179" s="191">
        <v>-258353</v>
      </c>
      <c r="S179" s="191">
        <v>35636</v>
      </c>
      <c r="T179" s="191">
        <v>47557</v>
      </c>
      <c r="U179" s="191">
        <v>0</v>
      </c>
      <c r="V179" s="118"/>
      <c r="W179" s="191">
        <v>475597</v>
      </c>
      <c r="X179" s="191">
        <v>280088</v>
      </c>
      <c r="Y179" s="191">
        <v>0</v>
      </c>
      <c r="Z179" s="191">
        <v>0</v>
      </c>
      <c r="AA179" s="191">
        <v>0</v>
      </c>
      <c r="AB179" s="118"/>
      <c r="AC179" s="191">
        <v>4033</v>
      </c>
      <c r="AD179" s="191">
        <v>2626</v>
      </c>
      <c r="AE179" s="191">
        <v>0</v>
      </c>
      <c r="AF179" s="191">
        <v>0</v>
      </c>
      <c r="AG179" s="191">
        <v>0</v>
      </c>
      <c r="AH179" s="118"/>
      <c r="AI179" s="191">
        <v>-40813</v>
      </c>
      <c r="AJ179" s="191">
        <v>-32969</v>
      </c>
      <c r="AK179" s="191">
        <v>-32968</v>
      </c>
      <c r="AL179" s="191">
        <v>0</v>
      </c>
      <c r="AM179" s="191">
        <v>0</v>
      </c>
    </row>
    <row r="180" spans="1:39">
      <c r="A180" s="204">
        <v>35100</v>
      </c>
      <c r="B180" s="184" t="s">
        <v>159</v>
      </c>
      <c r="C180" s="188">
        <v>1.37482E-2</v>
      </c>
      <c r="E180" s="191">
        <v>20516654</v>
      </c>
      <c r="F180" s="191">
        <v>4864328</v>
      </c>
      <c r="G180" s="191">
        <v>2432792</v>
      </c>
      <c r="H180" s="191">
        <v>955734</v>
      </c>
      <c r="I180" s="191">
        <v>0</v>
      </c>
      <c r="J180" s="118"/>
      <c r="K180" s="191">
        <v>5149017</v>
      </c>
      <c r="L180" s="191">
        <v>4646094</v>
      </c>
      <c r="M180" s="191">
        <v>1841778</v>
      </c>
      <c r="N180" s="191">
        <v>0</v>
      </c>
      <c r="O180" s="191">
        <v>0</v>
      </c>
      <c r="P180" s="118"/>
      <c r="Q180" s="191">
        <v>6252200</v>
      </c>
      <c r="R180" s="191">
        <v>-5192063</v>
      </c>
      <c r="S180" s="191">
        <v>716171</v>
      </c>
      <c r="T180" s="191">
        <v>955734</v>
      </c>
      <c r="U180" s="191">
        <v>0</v>
      </c>
      <c r="V180" s="118"/>
      <c r="W180" s="191">
        <v>9557955</v>
      </c>
      <c r="X180" s="191">
        <v>5628857</v>
      </c>
      <c r="Y180" s="191">
        <v>0</v>
      </c>
      <c r="Z180" s="191">
        <v>0</v>
      </c>
      <c r="AA180" s="191">
        <v>0</v>
      </c>
      <c r="AB180" s="118"/>
      <c r="AC180" s="191">
        <v>0</v>
      </c>
      <c r="AD180" s="191">
        <v>0</v>
      </c>
      <c r="AE180" s="191">
        <v>0</v>
      </c>
      <c r="AF180" s="191">
        <v>0</v>
      </c>
      <c r="AG180" s="191">
        <v>0</v>
      </c>
      <c r="AH180" s="118"/>
      <c r="AI180" s="191">
        <v>-442518</v>
      </c>
      <c r="AJ180" s="191">
        <v>-218560</v>
      </c>
      <c r="AK180" s="191">
        <v>-125157</v>
      </c>
      <c r="AL180" s="191">
        <v>0</v>
      </c>
      <c r="AM180" s="191">
        <v>0</v>
      </c>
    </row>
    <row r="181" spans="1:39">
      <c r="A181" s="204">
        <v>35105</v>
      </c>
      <c r="B181" s="184" t="s">
        <v>160</v>
      </c>
      <c r="C181" s="188">
        <v>1.1762999999999999E-3</v>
      </c>
      <c r="E181" s="191">
        <v>1749948</v>
      </c>
      <c r="F181" s="191">
        <v>441172</v>
      </c>
      <c r="G181" s="191">
        <v>247338</v>
      </c>
      <c r="H181" s="191">
        <v>81773</v>
      </c>
      <c r="I181" s="191">
        <v>0</v>
      </c>
      <c r="J181" s="118"/>
      <c r="K181" s="191">
        <v>440551</v>
      </c>
      <c r="L181" s="191">
        <v>397521</v>
      </c>
      <c r="M181" s="191">
        <v>157583</v>
      </c>
      <c r="N181" s="191">
        <v>0</v>
      </c>
      <c r="O181" s="191">
        <v>0</v>
      </c>
      <c r="P181" s="118"/>
      <c r="Q181" s="191">
        <v>534940</v>
      </c>
      <c r="R181" s="191">
        <v>-444234</v>
      </c>
      <c r="S181" s="191">
        <v>61276</v>
      </c>
      <c r="T181" s="191">
        <v>81773</v>
      </c>
      <c r="U181" s="191">
        <v>0</v>
      </c>
      <c r="V181" s="118"/>
      <c r="W181" s="191">
        <v>817781</v>
      </c>
      <c r="X181" s="191">
        <v>481607</v>
      </c>
      <c r="Y181" s="191">
        <v>0</v>
      </c>
      <c r="Z181" s="191">
        <v>0</v>
      </c>
      <c r="AA181" s="191">
        <v>0</v>
      </c>
      <c r="AB181" s="118"/>
      <c r="AC181" s="191">
        <v>28479</v>
      </c>
      <c r="AD181" s="191">
        <v>28479</v>
      </c>
      <c r="AE181" s="191">
        <v>28479</v>
      </c>
      <c r="AF181" s="191">
        <v>0</v>
      </c>
      <c r="AG181" s="191">
        <v>0</v>
      </c>
      <c r="AH181" s="118"/>
      <c r="AI181" s="191">
        <v>-71803</v>
      </c>
      <c r="AJ181" s="191">
        <v>-22201</v>
      </c>
      <c r="AK181" s="191">
        <v>0</v>
      </c>
      <c r="AL181" s="191">
        <v>0</v>
      </c>
      <c r="AM181" s="191">
        <v>0</v>
      </c>
    </row>
    <row r="182" spans="1:39">
      <c r="A182" s="204">
        <v>35106</v>
      </c>
      <c r="B182" s="184" t="s">
        <v>161</v>
      </c>
      <c r="C182" s="188">
        <v>2.9540000000000002E-4</v>
      </c>
      <c r="E182" s="191">
        <v>399383</v>
      </c>
      <c r="F182" s="191">
        <v>81381</v>
      </c>
      <c r="G182" s="191">
        <v>36952</v>
      </c>
      <c r="H182" s="191">
        <v>20535</v>
      </c>
      <c r="I182" s="191">
        <v>0</v>
      </c>
      <c r="J182" s="118"/>
      <c r="K182" s="191">
        <v>110634</v>
      </c>
      <c r="L182" s="191">
        <v>99828</v>
      </c>
      <c r="M182" s="191">
        <v>39573</v>
      </c>
      <c r="N182" s="191">
        <v>0</v>
      </c>
      <c r="O182" s="191">
        <v>0</v>
      </c>
      <c r="P182" s="118"/>
      <c r="Q182" s="191">
        <v>134338</v>
      </c>
      <c r="R182" s="191">
        <v>-111559</v>
      </c>
      <c r="S182" s="191">
        <v>15388</v>
      </c>
      <c r="T182" s="191">
        <v>20535</v>
      </c>
      <c r="U182" s="191">
        <v>0</v>
      </c>
      <c r="V182" s="118"/>
      <c r="W182" s="191">
        <v>205367</v>
      </c>
      <c r="X182" s="191">
        <v>120944</v>
      </c>
      <c r="Y182" s="191">
        <v>0</v>
      </c>
      <c r="Z182" s="191">
        <v>0</v>
      </c>
      <c r="AA182" s="191">
        <v>0</v>
      </c>
      <c r="AB182" s="118"/>
      <c r="AC182" s="191">
        <v>9886</v>
      </c>
      <c r="AD182" s="191">
        <v>0</v>
      </c>
      <c r="AE182" s="191">
        <v>0</v>
      </c>
      <c r="AF182" s="191">
        <v>0</v>
      </c>
      <c r="AG182" s="191">
        <v>0</v>
      </c>
      <c r="AH182" s="118"/>
      <c r="AI182" s="191">
        <v>-60842</v>
      </c>
      <c r="AJ182" s="191">
        <v>-27832</v>
      </c>
      <c r="AK182" s="191">
        <v>-18009</v>
      </c>
      <c r="AL182" s="191">
        <v>0</v>
      </c>
      <c r="AM182" s="191">
        <v>0</v>
      </c>
    </row>
    <row r="183" spans="1:39">
      <c r="A183" s="204">
        <v>35200</v>
      </c>
      <c r="B183" s="184" t="s">
        <v>162</v>
      </c>
      <c r="C183" s="188">
        <v>5.4429999999999995E-4</v>
      </c>
      <c r="E183" s="191">
        <v>831298</v>
      </c>
      <c r="F183" s="191">
        <v>201513</v>
      </c>
      <c r="G183" s="191">
        <v>91541</v>
      </c>
      <c r="H183" s="191">
        <v>37838</v>
      </c>
      <c r="I183" s="191">
        <v>0</v>
      </c>
      <c r="J183" s="118"/>
      <c r="K183" s="191">
        <v>203853</v>
      </c>
      <c r="L183" s="191">
        <v>183942</v>
      </c>
      <c r="M183" s="191">
        <v>72917</v>
      </c>
      <c r="N183" s="191">
        <v>0</v>
      </c>
      <c r="O183" s="191">
        <v>0</v>
      </c>
      <c r="P183" s="118"/>
      <c r="Q183" s="191">
        <v>247529</v>
      </c>
      <c r="R183" s="191">
        <v>-205557</v>
      </c>
      <c r="S183" s="191">
        <v>28354</v>
      </c>
      <c r="T183" s="191">
        <v>37838</v>
      </c>
      <c r="U183" s="191">
        <v>0</v>
      </c>
      <c r="V183" s="118"/>
      <c r="W183" s="191">
        <v>378406</v>
      </c>
      <c r="X183" s="191">
        <v>222850</v>
      </c>
      <c r="Y183" s="191">
        <v>0</v>
      </c>
      <c r="Z183" s="191">
        <v>0</v>
      </c>
      <c r="AA183" s="191">
        <v>0</v>
      </c>
      <c r="AB183" s="118"/>
      <c r="AC183" s="191">
        <v>23588</v>
      </c>
      <c r="AD183" s="191">
        <v>10007</v>
      </c>
      <c r="AE183" s="191">
        <v>0</v>
      </c>
      <c r="AF183" s="191">
        <v>0</v>
      </c>
      <c r="AG183" s="191">
        <v>0</v>
      </c>
      <c r="AH183" s="118"/>
      <c r="AI183" s="191">
        <v>-22078</v>
      </c>
      <c r="AJ183" s="191">
        <v>-9729</v>
      </c>
      <c r="AK183" s="191">
        <v>-9730</v>
      </c>
      <c r="AL183" s="191">
        <v>0</v>
      </c>
      <c r="AM183" s="191">
        <v>0</v>
      </c>
    </row>
    <row r="184" spans="1:39">
      <c r="A184" s="204">
        <v>35300</v>
      </c>
      <c r="B184" s="184" t="s">
        <v>440</v>
      </c>
      <c r="C184" s="188">
        <v>3.9890000000000004E-3</v>
      </c>
      <c r="E184" s="191">
        <v>5862589</v>
      </c>
      <c r="F184" s="191">
        <v>1084059</v>
      </c>
      <c r="G184" s="191">
        <v>389471</v>
      </c>
      <c r="H184" s="191">
        <v>277303</v>
      </c>
      <c r="I184" s="191">
        <v>0</v>
      </c>
      <c r="J184" s="118"/>
      <c r="K184" s="191">
        <v>1493972</v>
      </c>
      <c r="L184" s="191">
        <v>1348051</v>
      </c>
      <c r="M184" s="191">
        <v>534386</v>
      </c>
      <c r="N184" s="191">
        <v>0</v>
      </c>
      <c r="O184" s="191">
        <v>0</v>
      </c>
      <c r="P184" s="118"/>
      <c r="Q184" s="191">
        <v>1814058</v>
      </c>
      <c r="R184" s="191">
        <v>-1506462</v>
      </c>
      <c r="S184" s="191">
        <v>207795</v>
      </c>
      <c r="T184" s="191">
        <v>277303</v>
      </c>
      <c r="U184" s="191">
        <v>0</v>
      </c>
      <c r="V184" s="118"/>
      <c r="W184" s="191">
        <v>2773213</v>
      </c>
      <c r="X184" s="191">
        <v>1633196</v>
      </c>
      <c r="Y184" s="191">
        <v>0</v>
      </c>
      <c r="Z184" s="191">
        <v>0</v>
      </c>
      <c r="AA184" s="191">
        <v>0</v>
      </c>
      <c r="AB184" s="118"/>
      <c r="AC184" s="191">
        <v>172074</v>
      </c>
      <c r="AD184" s="191">
        <v>0</v>
      </c>
      <c r="AE184" s="191">
        <v>0</v>
      </c>
      <c r="AF184" s="191">
        <v>0</v>
      </c>
      <c r="AG184" s="191">
        <v>0</v>
      </c>
      <c r="AH184" s="118"/>
      <c r="AI184" s="191">
        <v>-390728</v>
      </c>
      <c r="AJ184" s="191">
        <v>-390726</v>
      </c>
      <c r="AK184" s="191">
        <v>-352710</v>
      </c>
      <c r="AL184" s="191">
        <v>0</v>
      </c>
      <c r="AM184" s="191">
        <v>0</v>
      </c>
    </row>
    <row r="185" spans="1:39">
      <c r="A185" s="204">
        <v>35305</v>
      </c>
      <c r="B185" s="184" t="s">
        <v>164</v>
      </c>
      <c r="C185" s="188">
        <v>1.4300999999999999E-3</v>
      </c>
      <c r="E185" s="191">
        <v>2265887</v>
      </c>
      <c r="F185" s="191">
        <v>573890</v>
      </c>
      <c r="G185" s="191">
        <v>231446</v>
      </c>
      <c r="H185" s="191">
        <v>99416</v>
      </c>
      <c r="I185" s="191">
        <v>0</v>
      </c>
      <c r="J185" s="118"/>
      <c r="K185" s="191">
        <v>535605</v>
      </c>
      <c r="L185" s="191">
        <v>483291</v>
      </c>
      <c r="M185" s="191">
        <v>191583</v>
      </c>
      <c r="N185" s="191">
        <v>0</v>
      </c>
      <c r="O185" s="191">
        <v>0</v>
      </c>
      <c r="P185" s="118"/>
      <c r="Q185" s="191">
        <v>650359</v>
      </c>
      <c r="R185" s="191">
        <v>-540083</v>
      </c>
      <c r="S185" s="191">
        <v>74497</v>
      </c>
      <c r="T185" s="191">
        <v>99416</v>
      </c>
      <c r="U185" s="191">
        <v>0</v>
      </c>
      <c r="V185" s="118"/>
      <c r="W185" s="191">
        <v>994227</v>
      </c>
      <c r="X185" s="191">
        <v>585519</v>
      </c>
      <c r="Y185" s="191">
        <v>0</v>
      </c>
      <c r="Z185" s="191">
        <v>0</v>
      </c>
      <c r="AA185" s="191">
        <v>0</v>
      </c>
      <c r="AB185" s="118"/>
      <c r="AC185" s="191">
        <v>124517</v>
      </c>
      <c r="AD185" s="191">
        <v>79796</v>
      </c>
      <c r="AE185" s="191">
        <v>0</v>
      </c>
      <c r="AF185" s="191">
        <v>0</v>
      </c>
      <c r="AG185" s="191">
        <v>0</v>
      </c>
      <c r="AH185" s="118"/>
      <c r="AI185" s="191">
        <v>-38821</v>
      </c>
      <c r="AJ185" s="191">
        <v>-34633</v>
      </c>
      <c r="AK185" s="191">
        <v>-34634</v>
      </c>
      <c r="AL185" s="191">
        <v>0</v>
      </c>
      <c r="AM185" s="191">
        <v>0</v>
      </c>
    </row>
    <row r="186" spans="1:39">
      <c r="A186" s="204">
        <v>35400</v>
      </c>
      <c r="B186" s="184" t="s">
        <v>165</v>
      </c>
      <c r="C186" s="188">
        <v>2.9683000000000001E-3</v>
      </c>
      <c r="E186" s="191">
        <v>4324082</v>
      </c>
      <c r="F186" s="191">
        <v>1072995</v>
      </c>
      <c r="G186" s="191">
        <v>501176</v>
      </c>
      <c r="H186" s="191">
        <v>206347</v>
      </c>
      <c r="I186" s="191">
        <v>0</v>
      </c>
      <c r="J186" s="118"/>
      <c r="K186" s="191">
        <v>1111697</v>
      </c>
      <c r="L186" s="191">
        <v>1003113</v>
      </c>
      <c r="M186" s="191">
        <v>397648</v>
      </c>
      <c r="N186" s="191">
        <v>0</v>
      </c>
      <c r="O186" s="191">
        <v>0</v>
      </c>
      <c r="P186" s="118"/>
      <c r="Q186" s="191">
        <v>1349879</v>
      </c>
      <c r="R186" s="191">
        <v>-1120990</v>
      </c>
      <c r="S186" s="191">
        <v>154625</v>
      </c>
      <c r="T186" s="191">
        <v>206347</v>
      </c>
      <c r="U186" s="191">
        <v>0</v>
      </c>
      <c r="V186" s="118"/>
      <c r="W186" s="191">
        <v>2063607</v>
      </c>
      <c r="X186" s="191">
        <v>1215296</v>
      </c>
      <c r="Y186" s="191">
        <v>0</v>
      </c>
      <c r="Z186" s="191">
        <v>0</v>
      </c>
      <c r="AA186" s="191">
        <v>0</v>
      </c>
      <c r="AB186" s="118"/>
      <c r="AC186" s="191">
        <v>26675</v>
      </c>
      <c r="AD186" s="191">
        <v>26674</v>
      </c>
      <c r="AE186" s="191">
        <v>0</v>
      </c>
      <c r="AF186" s="191">
        <v>0</v>
      </c>
      <c r="AG186" s="191">
        <v>0</v>
      </c>
      <c r="AH186" s="118"/>
      <c r="AI186" s="191">
        <v>-227776</v>
      </c>
      <c r="AJ186" s="191">
        <v>-51098</v>
      </c>
      <c r="AK186" s="191">
        <v>-51097</v>
      </c>
      <c r="AL186" s="191">
        <v>0</v>
      </c>
      <c r="AM186" s="191">
        <v>0</v>
      </c>
    </row>
    <row r="187" spans="1:39">
      <c r="A187" s="204">
        <v>35401</v>
      </c>
      <c r="B187" s="184" t="s">
        <v>166</v>
      </c>
      <c r="C187" s="188">
        <v>3.1199999999999999E-5</v>
      </c>
      <c r="E187" s="191">
        <v>45370</v>
      </c>
      <c r="F187" s="191">
        <v>2102</v>
      </c>
      <c r="G187" s="191">
        <v>4236</v>
      </c>
      <c r="H187" s="191">
        <v>2169</v>
      </c>
      <c r="I187" s="191">
        <v>0</v>
      </c>
      <c r="J187" s="118"/>
      <c r="K187" s="191">
        <v>11685</v>
      </c>
      <c r="L187" s="191">
        <v>10544</v>
      </c>
      <c r="M187" s="191">
        <v>4180</v>
      </c>
      <c r="N187" s="191">
        <v>0</v>
      </c>
      <c r="O187" s="191">
        <v>0</v>
      </c>
      <c r="P187" s="118"/>
      <c r="Q187" s="191">
        <v>14189</v>
      </c>
      <c r="R187" s="191">
        <v>-11783</v>
      </c>
      <c r="S187" s="191">
        <v>1625</v>
      </c>
      <c r="T187" s="191">
        <v>2169</v>
      </c>
      <c r="U187" s="191">
        <v>0</v>
      </c>
      <c r="V187" s="118"/>
      <c r="W187" s="191">
        <v>21691</v>
      </c>
      <c r="X187" s="191">
        <v>12774</v>
      </c>
      <c r="Y187" s="191">
        <v>0</v>
      </c>
      <c r="Z187" s="191">
        <v>0</v>
      </c>
      <c r="AA187" s="191">
        <v>0</v>
      </c>
      <c r="AB187" s="118"/>
      <c r="AC187" s="191">
        <v>9527</v>
      </c>
      <c r="AD187" s="191">
        <v>0</v>
      </c>
      <c r="AE187" s="191">
        <v>0</v>
      </c>
      <c r="AF187" s="191">
        <v>0</v>
      </c>
      <c r="AG187" s="191">
        <v>0</v>
      </c>
      <c r="AH187" s="118"/>
      <c r="AI187" s="191">
        <v>-11722</v>
      </c>
      <c r="AJ187" s="191">
        <v>-9433</v>
      </c>
      <c r="AK187" s="191">
        <v>-1569</v>
      </c>
      <c r="AL187" s="191">
        <v>0</v>
      </c>
      <c r="AM187" s="191">
        <v>0</v>
      </c>
    </row>
    <row r="188" spans="1:39">
      <c r="A188" s="204">
        <v>35402</v>
      </c>
      <c r="B188" s="184" t="s">
        <v>167</v>
      </c>
      <c r="C188" s="188">
        <v>0</v>
      </c>
      <c r="E188" s="191">
        <v>0</v>
      </c>
      <c r="F188" s="191">
        <v>0</v>
      </c>
      <c r="G188" s="191">
        <v>0</v>
      </c>
      <c r="H188" s="191">
        <v>0</v>
      </c>
      <c r="I188" s="191">
        <v>0</v>
      </c>
      <c r="J188" s="118"/>
      <c r="K188" s="191">
        <v>0</v>
      </c>
      <c r="L188" s="191">
        <v>0</v>
      </c>
      <c r="M188" s="191">
        <v>0</v>
      </c>
      <c r="N188" s="191">
        <v>0</v>
      </c>
      <c r="O188" s="191">
        <v>0</v>
      </c>
      <c r="P188" s="118"/>
      <c r="Q188" s="191">
        <v>0</v>
      </c>
      <c r="R188" s="191">
        <v>0</v>
      </c>
      <c r="S188" s="191">
        <v>0</v>
      </c>
      <c r="T188" s="191">
        <v>0</v>
      </c>
      <c r="U188" s="191">
        <v>0</v>
      </c>
      <c r="V188" s="118"/>
      <c r="W188" s="191">
        <v>0</v>
      </c>
      <c r="X188" s="191">
        <v>0</v>
      </c>
      <c r="Y188" s="191">
        <v>0</v>
      </c>
      <c r="Z188" s="191">
        <v>0</v>
      </c>
      <c r="AA188" s="191">
        <v>0</v>
      </c>
      <c r="AB188" s="118"/>
      <c r="AC188" s="191">
        <v>0</v>
      </c>
      <c r="AD188" s="191">
        <v>0</v>
      </c>
      <c r="AE188" s="191">
        <v>0</v>
      </c>
      <c r="AF188" s="191">
        <v>0</v>
      </c>
      <c r="AG188" s="191">
        <v>0</v>
      </c>
      <c r="AH188" s="118"/>
      <c r="AI188" s="191">
        <v>0</v>
      </c>
      <c r="AJ188" s="191">
        <v>0</v>
      </c>
      <c r="AK188" s="191">
        <v>0</v>
      </c>
      <c r="AL188" s="191">
        <v>0</v>
      </c>
      <c r="AM188" s="191">
        <v>0</v>
      </c>
    </row>
    <row r="189" spans="1:39">
      <c r="A189" s="204">
        <v>35405</v>
      </c>
      <c r="B189" s="184" t="s">
        <v>168</v>
      </c>
      <c r="C189" s="188">
        <v>9.7170000000000004E-4</v>
      </c>
      <c r="E189" s="191">
        <v>1296549</v>
      </c>
      <c r="F189" s="191">
        <v>222555</v>
      </c>
      <c r="G189" s="191">
        <v>109137</v>
      </c>
      <c r="H189" s="191">
        <v>67550</v>
      </c>
      <c r="I189" s="191">
        <v>0</v>
      </c>
      <c r="J189" s="118"/>
      <c r="K189" s="191">
        <v>363924</v>
      </c>
      <c r="L189" s="191">
        <v>328378</v>
      </c>
      <c r="M189" s="191">
        <v>130174</v>
      </c>
      <c r="N189" s="191">
        <v>0</v>
      </c>
      <c r="O189" s="191">
        <v>0</v>
      </c>
      <c r="P189" s="118"/>
      <c r="Q189" s="191">
        <v>441895</v>
      </c>
      <c r="R189" s="191">
        <v>-366966</v>
      </c>
      <c r="S189" s="191">
        <v>50618</v>
      </c>
      <c r="T189" s="191">
        <v>67550</v>
      </c>
      <c r="U189" s="191">
        <v>0</v>
      </c>
      <c r="V189" s="118"/>
      <c r="W189" s="191">
        <v>675540</v>
      </c>
      <c r="X189" s="191">
        <v>397838</v>
      </c>
      <c r="Y189" s="191">
        <v>0</v>
      </c>
      <c r="Z189" s="191">
        <v>0</v>
      </c>
      <c r="AA189" s="191">
        <v>0</v>
      </c>
      <c r="AB189" s="118"/>
      <c r="AC189" s="191">
        <v>5387</v>
      </c>
      <c r="AD189" s="191">
        <v>0</v>
      </c>
      <c r="AE189" s="191">
        <v>0</v>
      </c>
      <c r="AF189" s="191">
        <v>0</v>
      </c>
      <c r="AG189" s="191">
        <v>0</v>
      </c>
      <c r="AH189" s="118"/>
      <c r="AI189" s="191">
        <v>-190197</v>
      </c>
      <c r="AJ189" s="191">
        <v>-136695</v>
      </c>
      <c r="AK189" s="191">
        <v>-71655</v>
      </c>
      <c r="AL189" s="191">
        <v>0</v>
      </c>
      <c r="AM189" s="191">
        <v>0</v>
      </c>
    </row>
    <row r="190" spans="1:39">
      <c r="A190" s="204">
        <v>35500</v>
      </c>
      <c r="B190" s="184" t="s">
        <v>169</v>
      </c>
      <c r="C190" s="188">
        <v>4.0363999999999999E-3</v>
      </c>
      <c r="E190" s="191">
        <v>5492332</v>
      </c>
      <c r="F190" s="191">
        <v>1223200</v>
      </c>
      <c r="G190" s="191">
        <v>615503</v>
      </c>
      <c r="H190" s="191">
        <v>280598</v>
      </c>
      <c r="I190" s="191">
        <v>0</v>
      </c>
      <c r="J190" s="118"/>
      <c r="K190" s="191">
        <v>1511725</v>
      </c>
      <c r="L190" s="191">
        <v>1364069</v>
      </c>
      <c r="M190" s="191">
        <v>540736</v>
      </c>
      <c r="N190" s="191">
        <v>0</v>
      </c>
      <c r="O190" s="191">
        <v>0</v>
      </c>
      <c r="P190" s="118"/>
      <c r="Q190" s="191">
        <v>1835613</v>
      </c>
      <c r="R190" s="191">
        <v>-1524363</v>
      </c>
      <c r="S190" s="191">
        <v>210264</v>
      </c>
      <c r="T190" s="191">
        <v>280598</v>
      </c>
      <c r="U190" s="191">
        <v>0</v>
      </c>
      <c r="V190" s="118"/>
      <c r="W190" s="191">
        <v>2806166</v>
      </c>
      <c r="X190" s="191">
        <v>1652603</v>
      </c>
      <c r="Y190" s="191">
        <v>0</v>
      </c>
      <c r="Z190" s="191">
        <v>0</v>
      </c>
      <c r="AA190" s="191">
        <v>0</v>
      </c>
      <c r="AB190" s="118"/>
      <c r="AC190" s="191">
        <v>0</v>
      </c>
      <c r="AD190" s="191">
        <v>0</v>
      </c>
      <c r="AE190" s="191">
        <v>0</v>
      </c>
      <c r="AF190" s="191">
        <v>0</v>
      </c>
      <c r="AG190" s="191">
        <v>0</v>
      </c>
      <c r="AH190" s="118"/>
      <c r="AI190" s="191">
        <v>-661172</v>
      </c>
      <c r="AJ190" s="191">
        <v>-269109</v>
      </c>
      <c r="AK190" s="191">
        <v>-135497</v>
      </c>
      <c r="AL190" s="191">
        <v>0</v>
      </c>
      <c r="AM190" s="191">
        <v>0</v>
      </c>
    </row>
    <row r="191" spans="1:39">
      <c r="A191" s="204">
        <v>35600</v>
      </c>
      <c r="B191" s="184" t="s">
        <v>170</v>
      </c>
      <c r="C191" s="188">
        <v>1.6775E-3</v>
      </c>
      <c r="E191" s="191">
        <v>2444462</v>
      </c>
      <c r="F191" s="191">
        <v>494598</v>
      </c>
      <c r="G191" s="191">
        <v>188326</v>
      </c>
      <c r="H191" s="191">
        <v>116615</v>
      </c>
      <c r="I191" s="191">
        <v>0</v>
      </c>
      <c r="J191" s="118"/>
      <c r="K191" s="191">
        <v>628262</v>
      </c>
      <c r="L191" s="191">
        <v>566898</v>
      </c>
      <c r="M191" s="191">
        <v>224726</v>
      </c>
      <c r="N191" s="191">
        <v>0</v>
      </c>
      <c r="O191" s="191">
        <v>0</v>
      </c>
      <c r="P191" s="118"/>
      <c r="Q191" s="191">
        <v>762868</v>
      </c>
      <c r="R191" s="191">
        <v>-633515</v>
      </c>
      <c r="S191" s="191">
        <v>87384</v>
      </c>
      <c r="T191" s="191">
        <v>116615</v>
      </c>
      <c r="U191" s="191">
        <v>0</v>
      </c>
      <c r="V191" s="118"/>
      <c r="W191" s="191">
        <v>1166223</v>
      </c>
      <c r="X191" s="191">
        <v>686810</v>
      </c>
      <c r="Y191" s="191">
        <v>0</v>
      </c>
      <c r="Z191" s="191">
        <v>0</v>
      </c>
      <c r="AA191" s="191">
        <v>0</v>
      </c>
      <c r="AB191" s="118"/>
      <c r="AC191" s="191">
        <v>12705</v>
      </c>
      <c r="AD191" s="191">
        <v>0</v>
      </c>
      <c r="AE191" s="191">
        <v>0</v>
      </c>
      <c r="AF191" s="191">
        <v>0</v>
      </c>
      <c r="AG191" s="191">
        <v>0</v>
      </c>
      <c r="AH191" s="118"/>
      <c r="AI191" s="191">
        <v>-125596</v>
      </c>
      <c r="AJ191" s="191">
        <v>-125595</v>
      </c>
      <c r="AK191" s="191">
        <v>-123784</v>
      </c>
      <c r="AL191" s="191">
        <v>0</v>
      </c>
      <c r="AM191" s="191">
        <v>0</v>
      </c>
    </row>
    <row r="192" spans="1:39">
      <c r="A192" s="204">
        <v>35700</v>
      </c>
      <c r="B192" s="184" t="s">
        <v>171</v>
      </c>
      <c r="C192" s="188">
        <v>9.2579999999999995E-4</v>
      </c>
      <c r="E192" s="191">
        <v>1316357</v>
      </c>
      <c r="F192" s="191">
        <v>293027</v>
      </c>
      <c r="G192" s="191">
        <v>150208</v>
      </c>
      <c r="H192" s="191">
        <v>64359</v>
      </c>
      <c r="I192" s="191">
        <v>0</v>
      </c>
      <c r="J192" s="118"/>
      <c r="K192" s="191">
        <v>346733</v>
      </c>
      <c r="L192" s="191">
        <v>312867</v>
      </c>
      <c r="M192" s="191">
        <v>124025</v>
      </c>
      <c r="N192" s="191">
        <v>0</v>
      </c>
      <c r="O192" s="191">
        <v>0</v>
      </c>
      <c r="P192" s="118"/>
      <c r="Q192" s="191">
        <v>421021</v>
      </c>
      <c r="R192" s="191">
        <v>-349632</v>
      </c>
      <c r="S192" s="191">
        <v>48227</v>
      </c>
      <c r="T192" s="191">
        <v>64359</v>
      </c>
      <c r="U192" s="191">
        <v>0</v>
      </c>
      <c r="V192" s="118"/>
      <c r="W192" s="191">
        <v>643630</v>
      </c>
      <c r="X192" s="191">
        <v>379046</v>
      </c>
      <c r="Y192" s="191">
        <v>0</v>
      </c>
      <c r="Z192" s="191">
        <v>0</v>
      </c>
      <c r="AA192" s="191">
        <v>0</v>
      </c>
      <c r="AB192" s="118"/>
      <c r="AC192" s="191">
        <v>0</v>
      </c>
      <c r="AD192" s="191">
        <v>0</v>
      </c>
      <c r="AE192" s="191">
        <v>0</v>
      </c>
      <c r="AF192" s="191">
        <v>0</v>
      </c>
      <c r="AG192" s="191">
        <v>0</v>
      </c>
      <c r="AH192" s="118"/>
      <c r="AI192" s="191">
        <v>-95027</v>
      </c>
      <c r="AJ192" s="191">
        <v>-49254</v>
      </c>
      <c r="AK192" s="191">
        <v>-22044</v>
      </c>
      <c r="AL192" s="191">
        <v>0</v>
      </c>
      <c r="AM192" s="191">
        <v>0</v>
      </c>
    </row>
    <row r="193" spans="1:39">
      <c r="A193" s="204">
        <v>35800</v>
      </c>
      <c r="B193" s="184" t="s">
        <v>172</v>
      </c>
      <c r="C193" s="188">
        <v>1.2562999999999999E-3</v>
      </c>
      <c r="E193" s="191">
        <v>1822595</v>
      </c>
      <c r="F193" s="191">
        <v>425932</v>
      </c>
      <c r="G193" s="191">
        <v>256190</v>
      </c>
      <c r="H193" s="191">
        <v>87334</v>
      </c>
      <c r="I193" s="191">
        <v>0</v>
      </c>
      <c r="J193" s="118"/>
      <c r="K193" s="191">
        <v>470513</v>
      </c>
      <c r="L193" s="191">
        <v>424557</v>
      </c>
      <c r="M193" s="191">
        <v>168300</v>
      </c>
      <c r="N193" s="191">
        <v>0</v>
      </c>
      <c r="O193" s="191">
        <v>0</v>
      </c>
      <c r="P193" s="118"/>
      <c r="Q193" s="191">
        <v>571321</v>
      </c>
      <c r="R193" s="191">
        <v>-474447</v>
      </c>
      <c r="S193" s="191">
        <v>65443</v>
      </c>
      <c r="T193" s="191">
        <v>87334</v>
      </c>
      <c r="U193" s="191">
        <v>0</v>
      </c>
      <c r="V193" s="118"/>
      <c r="W193" s="191">
        <v>873399</v>
      </c>
      <c r="X193" s="191">
        <v>514361</v>
      </c>
      <c r="Y193" s="191">
        <v>0</v>
      </c>
      <c r="Z193" s="191">
        <v>0</v>
      </c>
      <c r="AA193" s="191">
        <v>0</v>
      </c>
      <c r="AB193" s="118"/>
      <c r="AC193" s="191">
        <v>22446</v>
      </c>
      <c r="AD193" s="191">
        <v>22446</v>
      </c>
      <c r="AE193" s="191">
        <v>22447</v>
      </c>
      <c r="AF193" s="191">
        <v>0</v>
      </c>
      <c r="AG193" s="191">
        <v>0</v>
      </c>
      <c r="AH193" s="118"/>
      <c r="AI193" s="191">
        <v>-115084</v>
      </c>
      <c r="AJ193" s="191">
        <v>-60985</v>
      </c>
      <c r="AK193" s="191">
        <v>0</v>
      </c>
      <c r="AL193" s="191">
        <v>0</v>
      </c>
      <c r="AM193" s="191">
        <v>0</v>
      </c>
    </row>
    <row r="194" spans="1:39">
      <c r="A194" s="204">
        <v>35805</v>
      </c>
      <c r="B194" s="184" t="s">
        <v>173</v>
      </c>
      <c r="C194" s="188">
        <v>2.6640000000000002E-4</v>
      </c>
      <c r="E194" s="191">
        <v>546192</v>
      </c>
      <c r="F194" s="191">
        <v>181646</v>
      </c>
      <c r="G194" s="191">
        <v>102107</v>
      </c>
      <c r="H194" s="191">
        <v>18519</v>
      </c>
      <c r="I194" s="191">
        <v>0</v>
      </c>
      <c r="J194" s="118"/>
      <c r="K194" s="191">
        <v>99773</v>
      </c>
      <c r="L194" s="191">
        <v>90028</v>
      </c>
      <c r="M194" s="191">
        <v>35688</v>
      </c>
      <c r="N194" s="191">
        <v>0</v>
      </c>
      <c r="O194" s="191">
        <v>0</v>
      </c>
      <c r="P194" s="118"/>
      <c r="Q194" s="191">
        <v>121149</v>
      </c>
      <c r="R194" s="191">
        <v>-100607</v>
      </c>
      <c r="S194" s="191">
        <v>13877</v>
      </c>
      <c r="T194" s="191">
        <v>18519</v>
      </c>
      <c r="U194" s="191">
        <v>0</v>
      </c>
      <c r="V194" s="118"/>
      <c r="W194" s="191">
        <v>185205</v>
      </c>
      <c r="X194" s="191">
        <v>109071</v>
      </c>
      <c r="Y194" s="191">
        <v>0</v>
      </c>
      <c r="Z194" s="191">
        <v>0</v>
      </c>
      <c r="AA194" s="191">
        <v>0</v>
      </c>
      <c r="AB194" s="118"/>
      <c r="AC194" s="191">
        <v>140065</v>
      </c>
      <c r="AD194" s="191">
        <v>83154</v>
      </c>
      <c r="AE194" s="191">
        <v>52542</v>
      </c>
      <c r="AF194" s="191">
        <v>0</v>
      </c>
      <c r="AG194" s="191">
        <v>0</v>
      </c>
      <c r="AH194" s="118"/>
      <c r="AI194" s="191">
        <v>0</v>
      </c>
      <c r="AJ194" s="191">
        <v>0</v>
      </c>
      <c r="AK194" s="191">
        <v>0</v>
      </c>
      <c r="AL194" s="191">
        <v>0</v>
      </c>
      <c r="AM194" s="191">
        <v>0</v>
      </c>
    </row>
    <row r="195" spans="1:39">
      <c r="A195" s="204">
        <v>35900</v>
      </c>
      <c r="B195" s="184" t="s">
        <v>174</v>
      </c>
      <c r="C195" s="188">
        <v>2.4377999999999999E-3</v>
      </c>
      <c r="E195" s="191">
        <v>3406726</v>
      </c>
      <c r="F195" s="191">
        <v>744130</v>
      </c>
      <c r="G195" s="191">
        <v>335078</v>
      </c>
      <c r="H195" s="191">
        <v>169469</v>
      </c>
      <c r="I195" s="191">
        <v>0</v>
      </c>
      <c r="J195" s="118"/>
      <c r="K195" s="191">
        <v>913012</v>
      </c>
      <c r="L195" s="191">
        <v>823835</v>
      </c>
      <c r="M195" s="191">
        <v>326580</v>
      </c>
      <c r="N195" s="191">
        <v>0</v>
      </c>
      <c r="O195" s="191">
        <v>0</v>
      </c>
      <c r="P195" s="118"/>
      <c r="Q195" s="191">
        <v>1108626</v>
      </c>
      <c r="R195" s="191">
        <v>-920645</v>
      </c>
      <c r="S195" s="191">
        <v>126990</v>
      </c>
      <c r="T195" s="191">
        <v>169469</v>
      </c>
      <c r="U195" s="191">
        <v>0</v>
      </c>
      <c r="V195" s="118"/>
      <c r="W195" s="191">
        <v>1694795</v>
      </c>
      <c r="X195" s="191">
        <v>998096</v>
      </c>
      <c r="Y195" s="191">
        <v>0</v>
      </c>
      <c r="Z195" s="191">
        <v>0</v>
      </c>
      <c r="AA195" s="191">
        <v>0</v>
      </c>
      <c r="AB195" s="118"/>
      <c r="AC195" s="191">
        <v>0</v>
      </c>
      <c r="AD195" s="191">
        <v>0</v>
      </c>
      <c r="AE195" s="191">
        <v>0</v>
      </c>
      <c r="AF195" s="191">
        <v>0</v>
      </c>
      <c r="AG195" s="191">
        <v>0</v>
      </c>
      <c r="AH195" s="118"/>
      <c r="AI195" s="191">
        <v>-309707</v>
      </c>
      <c r="AJ195" s="191">
        <v>-157156</v>
      </c>
      <c r="AK195" s="191">
        <v>-118492</v>
      </c>
      <c r="AL195" s="191">
        <v>0</v>
      </c>
      <c r="AM195" s="191">
        <v>0</v>
      </c>
    </row>
    <row r="196" spans="1:39">
      <c r="A196" s="204">
        <v>35905</v>
      </c>
      <c r="B196" s="184" t="s">
        <v>175</v>
      </c>
      <c r="C196" s="188">
        <v>2.8509999999999999E-4</v>
      </c>
      <c r="E196" s="191">
        <v>415134</v>
      </c>
      <c r="F196" s="191">
        <v>65312</v>
      </c>
      <c r="G196" s="191">
        <v>36573</v>
      </c>
      <c r="H196" s="191">
        <v>19819</v>
      </c>
      <c r="I196" s="191">
        <v>0</v>
      </c>
      <c r="J196" s="118"/>
      <c r="K196" s="191">
        <v>106777</v>
      </c>
      <c r="L196" s="191">
        <v>96347</v>
      </c>
      <c r="M196" s="191">
        <v>38193</v>
      </c>
      <c r="N196" s="191">
        <v>0</v>
      </c>
      <c r="O196" s="191">
        <v>0</v>
      </c>
      <c r="P196" s="118"/>
      <c r="Q196" s="191">
        <v>129654</v>
      </c>
      <c r="R196" s="191">
        <v>-107669</v>
      </c>
      <c r="S196" s="191">
        <v>14851</v>
      </c>
      <c r="T196" s="191">
        <v>19819</v>
      </c>
      <c r="U196" s="191">
        <v>0</v>
      </c>
      <c r="V196" s="118"/>
      <c r="W196" s="191">
        <v>198206</v>
      </c>
      <c r="X196" s="191">
        <v>116727</v>
      </c>
      <c r="Y196" s="191">
        <v>0</v>
      </c>
      <c r="Z196" s="191">
        <v>0</v>
      </c>
      <c r="AA196" s="191">
        <v>0</v>
      </c>
      <c r="AB196" s="118"/>
      <c r="AC196" s="191">
        <v>20592</v>
      </c>
      <c r="AD196" s="191">
        <v>0</v>
      </c>
      <c r="AE196" s="191">
        <v>0</v>
      </c>
      <c r="AF196" s="191">
        <v>0</v>
      </c>
      <c r="AG196" s="191">
        <v>0</v>
      </c>
      <c r="AH196" s="118"/>
      <c r="AI196" s="191">
        <v>-40095</v>
      </c>
      <c r="AJ196" s="191">
        <v>-40093</v>
      </c>
      <c r="AK196" s="191">
        <v>-16471</v>
      </c>
      <c r="AL196" s="191">
        <v>0</v>
      </c>
      <c r="AM196" s="191">
        <v>0</v>
      </c>
    </row>
    <row r="197" spans="1:39">
      <c r="A197" s="204">
        <v>36000</v>
      </c>
      <c r="B197" s="184" t="s">
        <v>176</v>
      </c>
      <c r="C197" s="188">
        <v>6.0041600000000001E-2</v>
      </c>
      <c r="E197" s="191">
        <v>87174505</v>
      </c>
      <c r="F197" s="191">
        <v>18186215</v>
      </c>
      <c r="G197" s="191">
        <v>8641896</v>
      </c>
      <c r="H197" s="191">
        <v>4173912</v>
      </c>
      <c r="I197" s="191">
        <v>0</v>
      </c>
      <c r="J197" s="118"/>
      <c r="K197" s="191">
        <v>22486960</v>
      </c>
      <c r="L197" s="191">
        <v>20290578</v>
      </c>
      <c r="M197" s="191">
        <v>8043473</v>
      </c>
      <c r="N197" s="191">
        <v>0</v>
      </c>
      <c r="O197" s="191">
        <v>0</v>
      </c>
      <c r="P197" s="118"/>
      <c r="Q197" s="191">
        <v>27304818</v>
      </c>
      <c r="R197" s="191">
        <v>-22674950</v>
      </c>
      <c r="S197" s="191">
        <v>3127687</v>
      </c>
      <c r="T197" s="191">
        <v>4173912</v>
      </c>
      <c r="U197" s="191">
        <v>0</v>
      </c>
      <c r="V197" s="118"/>
      <c r="W197" s="191">
        <v>41741821</v>
      </c>
      <c r="X197" s="191">
        <v>24582532</v>
      </c>
      <c r="Y197" s="191">
        <v>0</v>
      </c>
      <c r="Z197" s="191">
        <v>0</v>
      </c>
      <c r="AA197" s="191">
        <v>0</v>
      </c>
      <c r="AB197" s="118"/>
      <c r="AC197" s="191">
        <v>180566</v>
      </c>
      <c r="AD197" s="191">
        <v>0</v>
      </c>
      <c r="AE197" s="191">
        <v>0</v>
      </c>
      <c r="AF197" s="191">
        <v>0</v>
      </c>
      <c r="AG197" s="191">
        <v>0</v>
      </c>
      <c r="AH197" s="118"/>
      <c r="AI197" s="191">
        <v>-4539660</v>
      </c>
      <c r="AJ197" s="191">
        <v>-4011945</v>
      </c>
      <c r="AK197" s="191">
        <v>-2529264</v>
      </c>
      <c r="AL197" s="191">
        <v>0</v>
      </c>
      <c r="AM197" s="191">
        <v>0</v>
      </c>
    </row>
    <row r="198" spans="1:39">
      <c r="A198" s="204">
        <v>36001</v>
      </c>
      <c r="B198" s="184" t="s">
        <v>177</v>
      </c>
      <c r="C198" s="188">
        <v>0</v>
      </c>
      <c r="E198" s="191">
        <v>-46990</v>
      </c>
      <c r="F198" s="191">
        <v>-41002</v>
      </c>
      <c r="G198" s="191">
        <v>0</v>
      </c>
      <c r="H198" s="191">
        <v>0</v>
      </c>
      <c r="I198" s="191">
        <v>0</v>
      </c>
      <c r="J198" s="118"/>
      <c r="K198" s="191">
        <v>0</v>
      </c>
      <c r="L198" s="191">
        <v>0</v>
      </c>
      <c r="M198" s="191">
        <v>0</v>
      </c>
      <c r="N198" s="191">
        <v>0</v>
      </c>
      <c r="O198" s="191">
        <v>0</v>
      </c>
      <c r="P198" s="118"/>
      <c r="Q198" s="191">
        <v>0</v>
      </c>
      <c r="R198" s="191">
        <v>0</v>
      </c>
      <c r="S198" s="191">
        <v>0</v>
      </c>
      <c r="T198" s="191">
        <v>0</v>
      </c>
      <c r="U198" s="191">
        <v>0</v>
      </c>
      <c r="V198" s="118"/>
      <c r="W198" s="191">
        <v>0</v>
      </c>
      <c r="X198" s="191">
        <v>0</v>
      </c>
      <c r="Y198" s="191">
        <v>0</v>
      </c>
      <c r="Z198" s="191">
        <v>0</v>
      </c>
      <c r="AA198" s="191">
        <v>0</v>
      </c>
      <c r="AB198" s="118"/>
      <c r="AC198" s="191">
        <v>0</v>
      </c>
      <c r="AD198" s="191">
        <v>0</v>
      </c>
      <c r="AE198" s="191">
        <v>0</v>
      </c>
      <c r="AF198" s="191">
        <v>0</v>
      </c>
      <c r="AG198" s="191">
        <v>0</v>
      </c>
      <c r="AH198" s="118"/>
      <c r="AI198" s="191">
        <v>-46990</v>
      </c>
      <c r="AJ198" s="191">
        <v>-41002</v>
      </c>
      <c r="AK198" s="191">
        <v>0</v>
      </c>
      <c r="AL198" s="191">
        <v>0</v>
      </c>
      <c r="AM198" s="191">
        <v>0</v>
      </c>
    </row>
    <row r="199" spans="1:39">
      <c r="A199" s="204">
        <v>36002</v>
      </c>
      <c r="B199" s="184" t="s">
        <v>178</v>
      </c>
      <c r="C199" s="188">
        <v>0</v>
      </c>
      <c r="E199" s="191">
        <v>-226737</v>
      </c>
      <c r="F199" s="191">
        <v>0</v>
      </c>
      <c r="G199" s="191">
        <v>0</v>
      </c>
      <c r="H199" s="191">
        <v>0</v>
      </c>
      <c r="I199" s="191">
        <v>0</v>
      </c>
      <c r="J199" s="118"/>
      <c r="K199" s="191">
        <v>0</v>
      </c>
      <c r="L199" s="191">
        <v>0</v>
      </c>
      <c r="M199" s="191">
        <v>0</v>
      </c>
      <c r="N199" s="191">
        <v>0</v>
      </c>
      <c r="O199" s="191">
        <v>0</v>
      </c>
      <c r="P199" s="118"/>
      <c r="Q199" s="191">
        <v>0</v>
      </c>
      <c r="R199" s="191">
        <v>0</v>
      </c>
      <c r="S199" s="191">
        <v>0</v>
      </c>
      <c r="T199" s="191">
        <v>0</v>
      </c>
      <c r="U199" s="191">
        <v>0</v>
      </c>
      <c r="V199" s="118"/>
      <c r="W199" s="191">
        <v>0</v>
      </c>
      <c r="X199" s="191">
        <v>0</v>
      </c>
      <c r="Y199" s="191">
        <v>0</v>
      </c>
      <c r="Z199" s="191">
        <v>0</v>
      </c>
      <c r="AA199" s="191">
        <v>0</v>
      </c>
      <c r="AB199" s="118"/>
      <c r="AC199" s="191">
        <v>0</v>
      </c>
      <c r="AD199" s="191">
        <v>0</v>
      </c>
      <c r="AE199" s="191">
        <v>0</v>
      </c>
      <c r="AF199" s="191">
        <v>0</v>
      </c>
      <c r="AG199" s="191">
        <v>0</v>
      </c>
      <c r="AH199" s="118"/>
      <c r="AI199" s="191">
        <v>-226737</v>
      </c>
      <c r="AJ199" s="191">
        <v>0</v>
      </c>
      <c r="AK199" s="191">
        <v>0</v>
      </c>
      <c r="AL199" s="191">
        <v>0</v>
      </c>
      <c r="AM199" s="191">
        <v>0</v>
      </c>
    </row>
    <row r="200" spans="1:39">
      <c r="A200" s="204">
        <v>36003</v>
      </c>
      <c r="B200" s="184" t="s">
        <v>179</v>
      </c>
      <c r="C200" s="188">
        <v>4.2010000000000002E-4</v>
      </c>
      <c r="E200" s="191">
        <v>505207</v>
      </c>
      <c r="F200" s="191">
        <v>70976</v>
      </c>
      <c r="G200" s="191">
        <v>36938</v>
      </c>
      <c r="H200" s="191">
        <v>29204</v>
      </c>
      <c r="I200" s="191">
        <v>0</v>
      </c>
      <c r="J200" s="118"/>
      <c r="K200" s="191">
        <v>157337</v>
      </c>
      <c r="L200" s="191">
        <v>141969</v>
      </c>
      <c r="M200" s="191">
        <v>56279</v>
      </c>
      <c r="N200" s="191">
        <v>0</v>
      </c>
      <c r="O200" s="191">
        <v>0</v>
      </c>
      <c r="P200" s="118"/>
      <c r="Q200" s="191">
        <v>191047</v>
      </c>
      <c r="R200" s="191">
        <v>-158652</v>
      </c>
      <c r="S200" s="191">
        <v>21884</v>
      </c>
      <c r="T200" s="191">
        <v>29204</v>
      </c>
      <c r="U200" s="191">
        <v>0</v>
      </c>
      <c r="V200" s="118"/>
      <c r="W200" s="191">
        <v>292060</v>
      </c>
      <c r="X200" s="191">
        <v>171999</v>
      </c>
      <c r="Y200" s="191">
        <v>0</v>
      </c>
      <c r="Z200" s="191">
        <v>0</v>
      </c>
      <c r="AA200" s="191">
        <v>0</v>
      </c>
      <c r="AB200" s="118"/>
      <c r="AC200" s="191">
        <v>0</v>
      </c>
      <c r="AD200" s="191">
        <v>0</v>
      </c>
      <c r="AE200" s="191">
        <v>0</v>
      </c>
      <c r="AF200" s="191">
        <v>0</v>
      </c>
      <c r="AG200" s="191">
        <v>0</v>
      </c>
      <c r="AH200" s="118"/>
      <c r="AI200" s="191">
        <v>-135237</v>
      </c>
      <c r="AJ200" s="191">
        <v>-84340</v>
      </c>
      <c r="AK200" s="191">
        <v>-41225</v>
      </c>
      <c r="AL200" s="191">
        <v>0</v>
      </c>
      <c r="AM200" s="191">
        <v>0</v>
      </c>
    </row>
    <row r="201" spans="1:39">
      <c r="A201" s="204">
        <v>36004</v>
      </c>
      <c r="B201" s="184" t="s">
        <v>396</v>
      </c>
      <c r="C201" s="188">
        <v>2.7549999999999997E-4</v>
      </c>
      <c r="E201" s="191">
        <v>462388</v>
      </c>
      <c r="F201" s="191">
        <v>111893</v>
      </c>
      <c r="G201" s="191">
        <v>59300</v>
      </c>
      <c r="H201" s="191">
        <v>19152</v>
      </c>
      <c r="I201" s="191">
        <v>0</v>
      </c>
      <c r="J201" s="118"/>
      <c r="K201" s="191">
        <v>103181</v>
      </c>
      <c r="L201" s="191">
        <v>93103</v>
      </c>
      <c r="M201" s="191">
        <v>36907</v>
      </c>
      <c r="N201" s="191">
        <v>0</v>
      </c>
      <c r="O201" s="191">
        <v>0</v>
      </c>
      <c r="P201" s="118"/>
      <c r="Q201" s="191">
        <v>125288</v>
      </c>
      <c r="R201" s="191">
        <v>-104044</v>
      </c>
      <c r="S201" s="191">
        <v>14351</v>
      </c>
      <c r="T201" s="191">
        <v>19152</v>
      </c>
      <c r="U201" s="191">
        <v>0</v>
      </c>
      <c r="V201" s="118"/>
      <c r="W201" s="191">
        <v>191532</v>
      </c>
      <c r="X201" s="191">
        <v>112797</v>
      </c>
      <c r="Y201" s="191">
        <v>0</v>
      </c>
      <c r="Z201" s="191">
        <v>0</v>
      </c>
      <c r="AA201" s="191">
        <v>0</v>
      </c>
      <c r="AB201" s="118"/>
      <c r="AC201" s="191">
        <v>42387</v>
      </c>
      <c r="AD201" s="191">
        <v>10037</v>
      </c>
      <c r="AE201" s="191">
        <v>8042</v>
      </c>
      <c r="AF201" s="191">
        <v>0</v>
      </c>
      <c r="AG201" s="191">
        <v>0</v>
      </c>
      <c r="AH201" s="118"/>
      <c r="AI201" s="191">
        <v>0</v>
      </c>
      <c r="AJ201" s="191">
        <v>0</v>
      </c>
      <c r="AK201" s="191">
        <v>0</v>
      </c>
      <c r="AL201" s="191">
        <v>0</v>
      </c>
      <c r="AM201" s="191">
        <v>0</v>
      </c>
    </row>
    <row r="202" spans="1:39">
      <c r="A202" s="204">
        <v>36005</v>
      </c>
      <c r="B202" s="184" t="s">
        <v>180</v>
      </c>
      <c r="C202" s="188">
        <v>4.8085999999999997E-3</v>
      </c>
      <c r="E202" s="191">
        <v>7035413</v>
      </c>
      <c r="F202" s="191">
        <v>1353473</v>
      </c>
      <c r="G202" s="191">
        <v>557384</v>
      </c>
      <c r="H202" s="191">
        <v>334279</v>
      </c>
      <c r="I202" s="191">
        <v>0</v>
      </c>
      <c r="J202" s="118"/>
      <c r="K202" s="191">
        <v>1800931</v>
      </c>
      <c r="L202" s="191">
        <v>1625028</v>
      </c>
      <c r="M202" s="191">
        <v>644184</v>
      </c>
      <c r="N202" s="191">
        <v>0</v>
      </c>
      <c r="O202" s="191">
        <v>0</v>
      </c>
      <c r="P202" s="118"/>
      <c r="Q202" s="191">
        <v>2186783</v>
      </c>
      <c r="R202" s="191">
        <v>-1815987</v>
      </c>
      <c r="S202" s="191">
        <v>250490</v>
      </c>
      <c r="T202" s="191">
        <v>334279</v>
      </c>
      <c r="U202" s="191">
        <v>0</v>
      </c>
      <c r="V202" s="118"/>
      <c r="W202" s="191">
        <v>3343011</v>
      </c>
      <c r="X202" s="191">
        <v>1968761</v>
      </c>
      <c r="Y202" s="191">
        <v>0</v>
      </c>
      <c r="Z202" s="191">
        <v>0</v>
      </c>
      <c r="AA202" s="191">
        <v>0</v>
      </c>
      <c r="AB202" s="118"/>
      <c r="AC202" s="191">
        <v>129018</v>
      </c>
      <c r="AD202" s="191">
        <v>0</v>
      </c>
      <c r="AE202" s="191">
        <v>0</v>
      </c>
      <c r="AF202" s="191">
        <v>0</v>
      </c>
      <c r="AG202" s="191">
        <v>0</v>
      </c>
      <c r="AH202" s="118"/>
      <c r="AI202" s="191">
        <v>-424330</v>
      </c>
      <c r="AJ202" s="191">
        <v>-424329</v>
      </c>
      <c r="AK202" s="191">
        <v>-337290</v>
      </c>
      <c r="AL202" s="191">
        <v>0</v>
      </c>
      <c r="AM202" s="191">
        <v>0</v>
      </c>
    </row>
    <row r="203" spans="1:39">
      <c r="A203" s="204">
        <v>36006</v>
      </c>
      <c r="B203" s="184" t="s">
        <v>181</v>
      </c>
      <c r="C203" s="188">
        <v>6.9990000000000004E-4</v>
      </c>
      <c r="E203" s="191">
        <v>1165402</v>
      </c>
      <c r="F203" s="191">
        <v>383280</v>
      </c>
      <c r="G203" s="191">
        <v>162567</v>
      </c>
      <c r="H203" s="191">
        <v>48655</v>
      </c>
      <c r="I203" s="191">
        <v>0</v>
      </c>
      <c r="J203" s="118"/>
      <c r="K203" s="191">
        <v>262129</v>
      </c>
      <c r="L203" s="191">
        <v>236526</v>
      </c>
      <c r="M203" s="191">
        <v>93762</v>
      </c>
      <c r="N203" s="191">
        <v>0</v>
      </c>
      <c r="O203" s="191">
        <v>0</v>
      </c>
      <c r="P203" s="118"/>
      <c r="Q203" s="191">
        <v>318290</v>
      </c>
      <c r="R203" s="191">
        <v>-264320</v>
      </c>
      <c r="S203" s="191">
        <v>36459</v>
      </c>
      <c r="T203" s="191">
        <v>48655</v>
      </c>
      <c r="U203" s="191">
        <v>0</v>
      </c>
      <c r="V203" s="118"/>
      <c r="W203" s="191">
        <v>486581</v>
      </c>
      <c r="X203" s="191">
        <v>286557</v>
      </c>
      <c r="Y203" s="191">
        <v>0</v>
      </c>
      <c r="Z203" s="191">
        <v>0</v>
      </c>
      <c r="AA203" s="191">
        <v>0</v>
      </c>
      <c r="AB203" s="118"/>
      <c r="AC203" s="191">
        <v>124519</v>
      </c>
      <c r="AD203" s="191">
        <v>124517</v>
      </c>
      <c r="AE203" s="191">
        <v>32346</v>
      </c>
      <c r="AF203" s="191">
        <v>0</v>
      </c>
      <c r="AG203" s="191">
        <v>0</v>
      </c>
      <c r="AH203" s="118"/>
      <c r="AI203" s="191">
        <v>-26117</v>
      </c>
      <c r="AJ203" s="191">
        <v>0</v>
      </c>
      <c r="AK203" s="191">
        <v>0</v>
      </c>
      <c r="AL203" s="191">
        <v>0</v>
      </c>
      <c r="AM203" s="191">
        <v>0</v>
      </c>
    </row>
    <row r="204" spans="1:39">
      <c r="A204" s="204">
        <v>36007</v>
      </c>
      <c r="B204" s="184" t="s">
        <v>182</v>
      </c>
      <c r="C204" s="188">
        <v>2.173E-4</v>
      </c>
      <c r="E204" s="191">
        <v>350237</v>
      </c>
      <c r="F204" s="191">
        <v>93301</v>
      </c>
      <c r="G204" s="191">
        <v>49926</v>
      </c>
      <c r="H204" s="191">
        <v>15106</v>
      </c>
      <c r="I204" s="191">
        <v>0</v>
      </c>
      <c r="J204" s="118"/>
      <c r="K204" s="191">
        <v>81384</v>
      </c>
      <c r="L204" s="191">
        <v>73435</v>
      </c>
      <c r="M204" s="191">
        <v>29111</v>
      </c>
      <c r="N204" s="191">
        <v>0</v>
      </c>
      <c r="O204" s="191">
        <v>0</v>
      </c>
      <c r="P204" s="118"/>
      <c r="Q204" s="191">
        <v>98820</v>
      </c>
      <c r="R204" s="191">
        <v>-82064</v>
      </c>
      <c r="S204" s="191">
        <v>11320</v>
      </c>
      <c r="T204" s="191">
        <v>15106</v>
      </c>
      <c r="U204" s="191">
        <v>0</v>
      </c>
      <c r="V204" s="118"/>
      <c r="W204" s="191">
        <v>151070</v>
      </c>
      <c r="X204" s="191">
        <v>88968</v>
      </c>
      <c r="Y204" s="191">
        <v>0</v>
      </c>
      <c r="Z204" s="191">
        <v>0</v>
      </c>
      <c r="AA204" s="191">
        <v>0</v>
      </c>
      <c r="AB204" s="118"/>
      <c r="AC204" s="191">
        <v>26972</v>
      </c>
      <c r="AD204" s="191">
        <v>12962</v>
      </c>
      <c r="AE204" s="191">
        <v>9495</v>
      </c>
      <c r="AF204" s="191">
        <v>0</v>
      </c>
      <c r="AG204" s="191">
        <v>0</v>
      </c>
      <c r="AH204" s="118"/>
      <c r="AI204" s="191">
        <v>-8009</v>
      </c>
      <c r="AJ204" s="191">
        <v>0</v>
      </c>
      <c r="AK204" s="191">
        <v>0</v>
      </c>
      <c r="AL204" s="191">
        <v>0</v>
      </c>
      <c r="AM204" s="191">
        <v>0</v>
      </c>
    </row>
    <row r="205" spans="1:39">
      <c r="A205" s="204">
        <v>36008</v>
      </c>
      <c r="B205" s="184" t="s">
        <v>183</v>
      </c>
      <c r="C205" s="188">
        <v>6.0320000000000003E-4</v>
      </c>
      <c r="E205" s="191">
        <v>833574</v>
      </c>
      <c r="F205" s="191">
        <v>116637</v>
      </c>
      <c r="G205" s="191">
        <v>100822</v>
      </c>
      <c r="H205" s="191">
        <v>41933</v>
      </c>
      <c r="I205" s="191">
        <v>0</v>
      </c>
      <c r="J205" s="118"/>
      <c r="K205" s="191">
        <v>225912</v>
      </c>
      <c r="L205" s="191">
        <v>203847</v>
      </c>
      <c r="M205" s="191">
        <v>80808</v>
      </c>
      <c r="N205" s="191">
        <v>0</v>
      </c>
      <c r="O205" s="191">
        <v>0</v>
      </c>
      <c r="P205" s="118"/>
      <c r="Q205" s="191">
        <v>274314</v>
      </c>
      <c r="R205" s="191">
        <v>-227801</v>
      </c>
      <c r="S205" s="191">
        <v>31422</v>
      </c>
      <c r="T205" s="191">
        <v>41933</v>
      </c>
      <c r="U205" s="191">
        <v>0</v>
      </c>
      <c r="V205" s="118"/>
      <c r="W205" s="191">
        <v>419354</v>
      </c>
      <c r="X205" s="191">
        <v>246965</v>
      </c>
      <c r="Y205" s="191">
        <v>0</v>
      </c>
      <c r="Z205" s="191">
        <v>0</v>
      </c>
      <c r="AA205" s="191">
        <v>0</v>
      </c>
      <c r="AB205" s="118"/>
      <c r="AC205" s="191">
        <v>37426</v>
      </c>
      <c r="AD205" s="191">
        <v>0</v>
      </c>
      <c r="AE205" s="191">
        <v>0</v>
      </c>
      <c r="AF205" s="191">
        <v>0</v>
      </c>
      <c r="AG205" s="191">
        <v>0</v>
      </c>
      <c r="AH205" s="118"/>
      <c r="AI205" s="191">
        <v>-123432</v>
      </c>
      <c r="AJ205" s="191">
        <v>-106374</v>
      </c>
      <c r="AK205" s="191">
        <v>-11408</v>
      </c>
      <c r="AL205" s="191">
        <v>0</v>
      </c>
      <c r="AM205" s="191">
        <v>0</v>
      </c>
    </row>
    <row r="206" spans="1:39">
      <c r="A206" s="204">
        <v>36009</v>
      </c>
      <c r="B206" s="184" t="s">
        <v>184</v>
      </c>
      <c r="C206" s="188">
        <v>1.08E-4</v>
      </c>
      <c r="E206" s="191">
        <v>43996</v>
      </c>
      <c r="F206" s="191">
        <v>-32053</v>
      </c>
      <c r="G206" s="191">
        <v>-23569</v>
      </c>
      <c r="H206" s="191">
        <v>7508</v>
      </c>
      <c r="I206" s="191">
        <v>0</v>
      </c>
      <c r="J206" s="118"/>
      <c r="K206" s="191">
        <v>40448</v>
      </c>
      <c r="L206" s="191">
        <v>36498</v>
      </c>
      <c r="M206" s="191">
        <v>14468</v>
      </c>
      <c r="N206" s="191">
        <v>0</v>
      </c>
      <c r="O206" s="191">
        <v>0</v>
      </c>
      <c r="P206" s="118"/>
      <c r="Q206" s="191">
        <v>49115</v>
      </c>
      <c r="R206" s="191">
        <v>-40787</v>
      </c>
      <c r="S206" s="191">
        <v>5626</v>
      </c>
      <c r="T206" s="191">
        <v>7508</v>
      </c>
      <c r="U206" s="191">
        <v>0</v>
      </c>
      <c r="V206" s="118"/>
      <c r="W206" s="191">
        <v>75083</v>
      </c>
      <c r="X206" s="191">
        <v>44218</v>
      </c>
      <c r="Y206" s="191">
        <v>0</v>
      </c>
      <c r="Z206" s="191">
        <v>0</v>
      </c>
      <c r="AA206" s="191">
        <v>0</v>
      </c>
      <c r="AB206" s="118"/>
      <c r="AC206" s="191">
        <v>6376</v>
      </c>
      <c r="AD206" s="191">
        <v>0</v>
      </c>
      <c r="AE206" s="191">
        <v>0</v>
      </c>
      <c r="AF206" s="191">
        <v>0</v>
      </c>
      <c r="AG206" s="191">
        <v>0</v>
      </c>
      <c r="AH206" s="118"/>
      <c r="AI206" s="191">
        <v>-127026</v>
      </c>
      <c r="AJ206" s="191">
        <v>-71982</v>
      </c>
      <c r="AK206" s="191">
        <v>-43663</v>
      </c>
      <c r="AL206" s="191">
        <v>0</v>
      </c>
      <c r="AM206" s="191">
        <v>0</v>
      </c>
    </row>
    <row r="207" spans="1:39">
      <c r="A207" s="204">
        <v>36100</v>
      </c>
      <c r="B207" s="184" t="s">
        <v>185</v>
      </c>
      <c r="C207" s="188">
        <v>7.2760000000000001E-4</v>
      </c>
      <c r="E207" s="191">
        <v>1086755</v>
      </c>
      <c r="F207" s="191">
        <v>264822</v>
      </c>
      <c r="G207" s="191">
        <v>145639</v>
      </c>
      <c r="H207" s="191">
        <v>50581</v>
      </c>
      <c r="I207" s="191">
        <v>0</v>
      </c>
      <c r="J207" s="118"/>
      <c r="K207" s="191">
        <v>272503</v>
      </c>
      <c r="L207" s="191">
        <v>245887</v>
      </c>
      <c r="M207" s="191">
        <v>97473</v>
      </c>
      <c r="N207" s="191">
        <v>0</v>
      </c>
      <c r="O207" s="191">
        <v>0</v>
      </c>
      <c r="P207" s="118"/>
      <c r="Q207" s="191">
        <v>330887</v>
      </c>
      <c r="R207" s="191">
        <v>-274781</v>
      </c>
      <c r="S207" s="191">
        <v>37902</v>
      </c>
      <c r="T207" s="191">
        <v>50581</v>
      </c>
      <c r="U207" s="191">
        <v>0</v>
      </c>
      <c r="V207" s="118"/>
      <c r="W207" s="191">
        <v>505838</v>
      </c>
      <c r="X207" s="191">
        <v>297898</v>
      </c>
      <c r="Y207" s="191">
        <v>0</v>
      </c>
      <c r="Z207" s="191">
        <v>0</v>
      </c>
      <c r="AA207" s="191">
        <v>0</v>
      </c>
      <c r="AB207" s="118"/>
      <c r="AC207" s="191">
        <v>10265</v>
      </c>
      <c r="AD207" s="191">
        <v>10265</v>
      </c>
      <c r="AE207" s="191">
        <v>10264</v>
      </c>
      <c r="AF207" s="191">
        <v>0</v>
      </c>
      <c r="AG207" s="191">
        <v>0</v>
      </c>
      <c r="AH207" s="118"/>
      <c r="AI207" s="191">
        <v>-32738</v>
      </c>
      <c r="AJ207" s="191">
        <v>-14447</v>
      </c>
      <c r="AK207" s="191">
        <v>0</v>
      </c>
      <c r="AL207" s="191">
        <v>0</v>
      </c>
      <c r="AM207" s="191">
        <v>0</v>
      </c>
    </row>
    <row r="208" spans="1:39">
      <c r="A208" s="204">
        <v>36102</v>
      </c>
      <c r="B208" s="184" t="s">
        <v>186</v>
      </c>
      <c r="C208" s="188">
        <v>2.654E-4</v>
      </c>
      <c r="E208" s="191">
        <v>491012</v>
      </c>
      <c r="F208" s="191">
        <v>116845</v>
      </c>
      <c r="G208" s="191">
        <v>24132</v>
      </c>
      <c r="H208" s="191">
        <v>18450</v>
      </c>
      <c r="I208" s="191">
        <v>0</v>
      </c>
      <c r="J208" s="118"/>
      <c r="K208" s="191">
        <v>99398</v>
      </c>
      <c r="L208" s="191">
        <v>89690</v>
      </c>
      <c r="M208" s="191">
        <v>35554</v>
      </c>
      <c r="N208" s="191">
        <v>0</v>
      </c>
      <c r="O208" s="191">
        <v>0</v>
      </c>
      <c r="P208" s="118"/>
      <c r="Q208" s="191">
        <v>120695</v>
      </c>
      <c r="R208" s="191">
        <v>-100229</v>
      </c>
      <c r="S208" s="191">
        <v>13825</v>
      </c>
      <c r="T208" s="191">
        <v>18450</v>
      </c>
      <c r="U208" s="191">
        <v>0</v>
      </c>
      <c r="V208" s="118"/>
      <c r="W208" s="191">
        <v>184510</v>
      </c>
      <c r="X208" s="191">
        <v>108661</v>
      </c>
      <c r="Y208" s="191">
        <v>0</v>
      </c>
      <c r="Z208" s="191">
        <v>0</v>
      </c>
      <c r="AA208" s="191">
        <v>0</v>
      </c>
      <c r="AB208" s="118"/>
      <c r="AC208" s="191">
        <v>111658</v>
      </c>
      <c r="AD208" s="191">
        <v>43972</v>
      </c>
      <c r="AE208" s="191">
        <v>0</v>
      </c>
      <c r="AF208" s="191">
        <v>0</v>
      </c>
      <c r="AG208" s="191">
        <v>0</v>
      </c>
      <c r="AH208" s="118"/>
      <c r="AI208" s="191">
        <v>-25249</v>
      </c>
      <c r="AJ208" s="191">
        <v>-25249</v>
      </c>
      <c r="AK208" s="191">
        <v>-25247</v>
      </c>
      <c r="AL208" s="191">
        <v>0</v>
      </c>
      <c r="AM208" s="191">
        <v>0</v>
      </c>
    </row>
    <row r="209" spans="1:39">
      <c r="A209" s="204">
        <v>36105</v>
      </c>
      <c r="B209" s="184" t="s">
        <v>187</v>
      </c>
      <c r="C209" s="188">
        <v>3.6660000000000002E-4</v>
      </c>
      <c r="E209" s="191">
        <v>524729</v>
      </c>
      <c r="F209" s="191">
        <v>82065</v>
      </c>
      <c r="G209" s="191">
        <v>32876</v>
      </c>
      <c r="H209" s="191">
        <v>25485</v>
      </c>
      <c r="I209" s="191">
        <v>0</v>
      </c>
      <c r="J209" s="118"/>
      <c r="K209" s="191">
        <v>137300</v>
      </c>
      <c r="L209" s="191">
        <v>123890</v>
      </c>
      <c r="M209" s="191">
        <v>49112</v>
      </c>
      <c r="N209" s="191">
        <v>0</v>
      </c>
      <c r="O209" s="191">
        <v>0</v>
      </c>
      <c r="P209" s="118"/>
      <c r="Q209" s="191">
        <v>166717</v>
      </c>
      <c r="R209" s="191">
        <v>-138448</v>
      </c>
      <c r="S209" s="191">
        <v>19097</v>
      </c>
      <c r="T209" s="191">
        <v>25485</v>
      </c>
      <c r="U209" s="191">
        <v>0</v>
      </c>
      <c r="V209" s="118"/>
      <c r="W209" s="191">
        <v>254866</v>
      </c>
      <c r="X209" s="191">
        <v>150095</v>
      </c>
      <c r="Y209" s="191">
        <v>0</v>
      </c>
      <c r="Z209" s="191">
        <v>0</v>
      </c>
      <c r="AA209" s="191">
        <v>0</v>
      </c>
      <c r="AB209" s="118"/>
      <c r="AC209" s="191">
        <v>19320</v>
      </c>
      <c r="AD209" s="191">
        <v>0</v>
      </c>
      <c r="AE209" s="191">
        <v>0</v>
      </c>
      <c r="AF209" s="191">
        <v>0</v>
      </c>
      <c r="AG209" s="191">
        <v>0</v>
      </c>
      <c r="AH209" s="118"/>
      <c r="AI209" s="191">
        <v>-53474</v>
      </c>
      <c r="AJ209" s="191">
        <v>-53472</v>
      </c>
      <c r="AK209" s="191">
        <v>-35333</v>
      </c>
      <c r="AL209" s="191">
        <v>0</v>
      </c>
      <c r="AM209" s="191">
        <v>0</v>
      </c>
    </row>
    <row r="210" spans="1:39">
      <c r="A210" s="204">
        <v>36200</v>
      </c>
      <c r="B210" s="184" t="s">
        <v>188</v>
      </c>
      <c r="C210" s="188">
        <v>1.4702000000000001E-3</v>
      </c>
      <c r="E210" s="191">
        <v>2051941</v>
      </c>
      <c r="F210" s="191">
        <v>375878</v>
      </c>
      <c r="G210" s="191">
        <v>111095</v>
      </c>
      <c r="H210" s="191">
        <v>102204</v>
      </c>
      <c r="I210" s="191">
        <v>0</v>
      </c>
      <c r="J210" s="118"/>
      <c r="K210" s="191">
        <v>550624</v>
      </c>
      <c r="L210" s="191">
        <v>496842</v>
      </c>
      <c r="M210" s="191">
        <v>196955</v>
      </c>
      <c r="N210" s="191">
        <v>0</v>
      </c>
      <c r="O210" s="191">
        <v>0</v>
      </c>
      <c r="P210" s="118"/>
      <c r="Q210" s="191">
        <v>668596</v>
      </c>
      <c r="R210" s="191">
        <v>-555227</v>
      </c>
      <c r="S210" s="191">
        <v>76586</v>
      </c>
      <c r="T210" s="191">
        <v>102204</v>
      </c>
      <c r="U210" s="191">
        <v>0</v>
      </c>
      <c r="V210" s="118"/>
      <c r="W210" s="191">
        <v>1022105</v>
      </c>
      <c r="X210" s="191">
        <v>601937</v>
      </c>
      <c r="Y210" s="191">
        <v>0</v>
      </c>
      <c r="Z210" s="191">
        <v>0</v>
      </c>
      <c r="AA210" s="191">
        <v>0</v>
      </c>
      <c r="AB210" s="118"/>
      <c r="AC210" s="191">
        <v>23614</v>
      </c>
      <c r="AD210" s="191">
        <v>0</v>
      </c>
      <c r="AE210" s="191">
        <v>0</v>
      </c>
      <c r="AF210" s="191">
        <v>0</v>
      </c>
      <c r="AG210" s="191">
        <v>0</v>
      </c>
      <c r="AH210" s="118"/>
      <c r="AI210" s="191">
        <v>-212998</v>
      </c>
      <c r="AJ210" s="191">
        <v>-167674</v>
      </c>
      <c r="AK210" s="191">
        <v>-162446</v>
      </c>
      <c r="AL210" s="191">
        <v>0</v>
      </c>
      <c r="AM210" s="191">
        <v>0</v>
      </c>
    </row>
    <row r="211" spans="1:39">
      <c r="A211" s="204">
        <v>36205</v>
      </c>
      <c r="B211" s="184" t="s">
        <v>189</v>
      </c>
      <c r="C211" s="188">
        <v>3.0160000000000001E-4</v>
      </c>
      <c r="E211" s="191">
        <v>484165</v>
      </c>
      <c r="F211" s="191">
        <v>118841</v>
      </c>
      <c r="G211" s="191">
        <v>62067</v>
      </c>
      <c r="H211" s="191">
        <v>20966</v>
      </c>
      <c r="I211" s="191">
        <v>0</v>
      </c>
      <c r="J211" s="118"/>
      <c r="K211" s="191">
        <v>112956</v>
      </c>
      <c r="L211" s="191">
        <v>101923</v>
      </c>
      <c r="M211" s="191">
        <v>40404</v>
      </c>
      <c r="N211" s="191">
        <v>0</v>
      </c>
      <c r="O211" s="191">
        <v>0</v>
      </c>
      <c r="P211" s="118"/>
      <c r="Q211" s="191">
        <v>137157</v>
      </c>
      <c r="R211" s="191">
        <v>-113900</v>
      </c>
      <c r="S211" s="191">
        <v>15711</v>
      </c>
      <c r="T211" s="191">
        <v>20966</v>
      </c>
      <c r="U211" s="191">
        <v>0</v>
      </c>
      <c r="V211" s="118"/>
      <c r="W211" s="191">
        <v>209677</v>
      </c>
      <c r="X211" s="191">
        <v>123483</v>
      </c>
      <c r="Y211" s="191">
        <v>0</v>
      </c>
      <c r="Z211" s="191">
        <v>0</v>
      </c>
      <c r="AA211" s="191">
        <v>0</v>
      </c>
      <c r="AB211" s="118"/>
      <c r="AC211" s="191">
        <v>24375</v>
      </c>
      <c r="AD211" s="191">
        <v>7335</v>
      </c>
      <c r="AE211" s="191">
        <v>5952</v>
      </c>
      <c r="AF211" s="191">
        <v>0</v>
      </c>
      <c r="AG211" s="191">
        <v>0</v>
      </c>
      <c r="AH211" s="118"/>
      <c r="AI211" s="191">
        <v>0</v>
      </c>
      <c r="AJ211" s="191">
        <v>0</v>
      </c>
      <c r="AK211" s="191">
        <v>0</v>
      </c>
      <c r="AL211" s="191">
        <v>0</v>
      </c>
      <c r="AM211" s="191">
        <v>0</v>
      </c>
    </row>
    <row r="212" spans="1:39">
      <c r="A212" s="204">
        <v>36300</v>
      </c>
      <c r="B212" s="184" t="s">
        <v>190</v>
      </c>
      <c r="C212" s="188">
        <v>5.0121999999999996E-3</v>
      </c>
      <c r="E212" s="191">
        <v>7412666</v>
      </c>
      <c r="F212" s="191">
        <v>1639245</v>
      </c>
      <c r="G212" s="191">
        <v>943040</v>
      </c>
      <c r="H212" s="191">
        <v>348433</v>
      </c>
      <c r="I212" s="191">
        <v>0</v>
      </c>
      <c r="J212" s="118"/>
      <c r="K212" s="191">
        <v>1877184</v>
      </c>
      <c r="L212" s="191">
        <v>1693833</v>
      </c>
      <c r="M212" s="191">
        <v>671459</v>
      </c>
      <c r="N212" s="191">
        <v>0</v>
      </c>
      <c r="O212" s="191">
        <v>0</v>
      </c>
      <c r="P212" s="118"/>
      <c r="Q212" s="191">
        <v>2279373</v>
      </c>
      <c r="R212" s="191">
        <v>-1892877</v>
      </c>
      <c r="S212" s="191">
        <v>261096</v>
      </c>
      <c r="T212" s="191">
        <v>348433</v>
      </c>
      <c r="U212" s="191">
        <v>0</v>
      </c>
      <c r="V212" s="118"/>
      <c r="W212" s="191">
        <v>3484557</v>
      </c>
      <c r="X212" s="191">
        <v>2052120</v>
      </c>
      <c r="Y212" s="191">
        <v>0</v>
      </c>
      <c r="Z212" s="191">
        <v>0</v>
      </c>
      <c r="AA212" s="191">
        <v>0</v>
      </c>
      <c r="AB212" s="118"/>
      <c r="AC212" s="191">
        <v>85888</v>
      </c>
      <c r="AD212" s="191">
        <v>10486</v>
      </c>
      <c r="AE212" s="191">
        <v>10485</v>
      </c>
      <c r="AF212" s="191">
        <v>0</v>
      </c>
      <c r="AG212" s="191">
        <v>0</v>
      </c>
      <c r="AH212" s="118"/>
      <c r="AI212" s="191">
        <v>-314336</v>
      </c>
      <c r="AJ212" s="191">
        <v>-224317</v>
      </c>
      <c r="AK212" s="191">
        <v>0</v>
      </c>
      <c r="AL212" s="191">
        <v>0</v>
      </c>
      <c r="AM212" s="191">
        <v>0</v>
      </c>
    </row>
    <row r="213" spans="1:39">
      <c r="A213" s="204">
        <v>36301</v>
      </c>
      <c r="B213" s="184" t="s">
        <v>191</v>
      </c>
      <c r="C213" s="188">
        <v>1.047E-4</v>
      </c>
      <c r="E213" s="191">
        <v>208523</v>
      </c>
      <c r="F213" s="191">
        <v>69760</v>
      </c>
      <c r="G213" s="191">
        <v>46616</v>
      </c>
      <c r="H213" s="191">
        <v>7278</v>
      </c>
      <c r="I213" s="191">
        <v>0</v>
      </c>
      <c r="J213" s="118"/>
      <c r="K213" s="191">
        <v>39213</v>
      </c>
      <c r="L213" s="191">
        <v>35383</v>
      </c>
      <c r="M213" s="191">
        <v>14026</v>
      </c>
      <c r="N213" s="191">
        <v>0</v>
      </c>
      <c r="O213" s="191">
        <v>0</v>
      </c>
      <c r="P213" s="118"/>
      <c r="Q213" s="191">
        <v>47614</v>
      </c>
      <c r="R213" s="191">
        <v>-39540</v>
      </c>
      <c r="S213" s="191">
        <v>5454</v>
      </c>
      <c r="T213" s="191">
        <v>7278</v>
      </c>
      <c r="U213" s="191">
        <v>0</v>
      </c>
      <c r="V213" s="118"/>
      <c r="W213" s="191">
        <v>72789</v>
      </c>
      <c r="X213" s="191">
        <v>42867</v>
      </c>
      <c r="Y213" s="191">
        <v>0</v>
      </c>
      <c r="Z213" s="191">
        <v>0</v>
      </c>
      <c r="AA213" s="191">
        <v>0</v>
      </c>
      <c r="AB213" s="118"/>
      <c r="AC213" s="191">
        <v>48907</v>
      </c>
      <c r="AD213" s="191">
        <v>31050</v>
      </c>
      <c r="AE213" s="191">
        <v>27136</v>
      </c>
      <c r="AF213" s="191">
        <v>0</v>
      </c>
      <c r="AG213" s="191">
        <v>0</v>
      </c>
      <c r="AH213" s="118"/>
      <c r="AI213" s="191">
        <v>0</v>
      </c>
      <c r="AJ213" s="191">
        <v>0</v>
      </c>
      <c r="AK213" s="191">
        <v>0</v>
      </c>
      <c r="AL213" s="191">
        <v>0</v>
      </c>
      <c r="AM213" s="191">
        <v>0</v>
      </c>
    </row>
    <row r="214" spans="1:39">
      <c r="A214" s="204">
        <v>36302</v>
      </c>
      <c r="B214" s="184" t="s">
        <v>192</v>
      </c>
      <c r="C214" s="188">
        <v>1.5210000000000001E-4</v>
      </c>
      <c r="E214" s="191">
        <v>247798</v>
      </c>
      <c r="F214" s="191">
        <v>89158</v>
      </c>
      <c r="G214" s="191">
        <v>57224</v>
      </c>
      <c r="H214" s="191">
        <v>10574</v>
      </c>
      <c r="I214" s="191">
        <v>0</v>
      </c>
      <c r="J214" s="118"/>
      <c r="K214" s="191">
        <v>56965</v>
      </c>
      <c r="L214" s="191">
        <v>51401</v>
      </c>
      <c r="M214" s="191">
        <v>20376</v>
      </c>
      <c r="N214" s="191">
        <v>0</v>
      </c>
      <c r="O214" s="191">
        <v>0</v>
      </c>
      <c r="P214" s="118"/>
      <c r="Q214" s="191">
        <v>69170</v>
      </c>
      <c r="R214" s="191">
        <v>-57441</v>
      </c>
      <c r="S214" s="191">
        <v>7923</v>
      </c>
      <c r="T214" s="191">
        <v>10574</v>
      </c>
      <c r="U214" s="191">
        <v>0</v>
      </c>
      <c r="V214" s="118"/>
      <c r="W214" s="191">
        <v>105742</v>
      </c>
      <c r="X214" s="191">
        <v>62274</v>
      </c>
      <c r="Y214" s="191">
        <v>0</v>
      </c>
      <c r="Z214" s="191">
        <v>0</v>
      </c>
      <c r="AA214" s="191">
        <v>0</v>
      </c>
      <c r="AB214" s="118"/>
      <c r="AC214" s="191">
        <v>32926</v>
      </c>
      <c r="AD214" s="191">
        <v>32924</v>
      </c>
      <c r="AE214" s="191">
        <v>28925</v>
      </c>
      <c r="AF214" s="191">
        <v>0</v>
      </c>
      <c r="AG214" s="191">
        <v>0</v>
      </c>
      <c r="AH214" s="118"/>
      <c r="AI214" s="191">
        <v>-17005</v>
      </c>
      <c r="AJ214" s="191">
        <v>0</v>
      </c>
      <c r="AK214" s="191">
        <v>0</v>
      </c>
      <c r="AL214" s="191">
        <v>0</v>
      </c>
      <c r="AM214" s="191">
        <v>0</v>
      </c>
    </row>
    <row r="215" spans="1:39">
      <c r="A215" s="204">
        <v>36303</v>
      </c>
      <c r="B215" s="184" t="s">
        <v>397</v>
      </c>
      <c r="C215" s="188">
        <v>1.9790000000000001E-4</v>
      </c>
      <c r="E215" s="191">
        <v>550845</v>
      </c>
      <c r="F215" s="191">
        <v>322311</v>
      </c>
      <c r="G215" s="191">
        <v>51506</v>
      </c>
      <c r="H215" s="191">
        <v>13757</v>
      </c>
      <c r="I215" s="191">
        <v>0</v>
      </c>
      <c r="J215" s="118"/>
      <c r="K215" s="191">
        <v>74118</v>
      </c>
      <c r="L215" s="191">
        <v>66879</v>
      </c>
      <c r="M215" s="191">
        <v>26512</v>
      </c>
      <c r="N215" s="191">
        <v>0</v>
      </c>
      <c r="O215" s="191">
        <v>0</v>
      </c>
      <c r="P215" s="118"/>
      <c r="Q215" s="191">
        <v>89998</v>
      </c>
      <c r="R215" s="191">
        <v>-74738</v>
      </c>
      <c r="S215" s="191">
        <v>10309</v>
      </c>
      <c r="T215" s="191">
        <v>13757</v>
      </c>
      <c r="U215" s="191">
        <v>0</v>
      </c>
      <c r="V215" s="118"/>
      <c r="W215" s="191">
        <v>137583</v>
      </c>
      <c r="X215" s="191">
        <v>81025</v>
      </c>
      <c r="Y215" s="191">
        <v>0</v>
      </c>
      <c r="Z215" s="191">
        <v>0</v>
      </c>
      <c r="AA215" s="191">
        <v>0</v>
      </c>
      <c r="AB215" s="118"/>
      <c r="AC215" s="191">
        <v>249146</v>
      </c>
      <c r="AD215" s="191">
        <v>249145</v>
      </c>
      <c r="AE215" s="191">
        <v>14685</v>
      </c>
      <c r="AF215" s="191">
        <v>0</v>
      </c>
      <c r="AG215" s="191">
        <v>0</v>
      </c>
      <c r="AH215" s="118"/>
      <c r="AI215" s="191">
        <v>0</v>
      </c>
      <c r="AJ215" s="191">
        <v>0</v>
      </c>
      <c r="AK215" s="191">
        <v>0</v>
      </c>
      <c r="AL215" s="191">
        <v>0</v>
      </c>
      <c r="AM215" s="191">
        <v>0</v>
      </c>
    </row>
    <row r="216" spans="1:39">
      <c r="A216" s="204">
        <v>36305</v>
      </c>
      <c r="B216" s="184" t="s">
        <v>193</v>
      </c>
      <c r="C216" s="188">
        <v>9.4229999999999997E-4</v>
      </c>
      <c r="E216" s="191">
        <v>1514796</v>
      </c>
      <c r="F216" s="191">
        <v>418248</v>
      </c>
      <c r="G216" s="191">
        <v>210333</v>
      </c>
      <c r="H216" s="191">
        <v>65506</v>
      </c>
      <c r="I216" s="191">
        <v>0</v>
      </c>
      <c r="J216" s="118"/>
      <c r="K216" s="191">
        <v>352913</v>
      </c>
      <c r="L216" s="191">
        <v>318443</v>
      </c>
      <c r="M216" s="191">
        <v>126235</v>
      </c>
      <c r="N216" s="191">
        <v>0</v>
      </c>
      <c r="O216" s="191">
        <v>0</v>
      </c>
      <c r="P216" s="118"/>
      <c r="Q216" s="191">
        <v>428525</v>
      </c>
      <c r="R216" s="191">
        <v>-355863</v>
      </c>
      <c r="S216" s="191">
        <v>49086</v>
      </c>
      <c r="T216" s="191">
        <v>65506</v>
      </c>
      <c r="U216" s="191">
        <v>0</v>
      </c>
      <c r="V216" s="118"/>
      <c r="W216" s="191">
        <v>655101</v>
      </c>
      <c r="X216" s="191">
        <v>385801</v>
      </c>
      <c r="Y216" s="191">
        <v>0</v>
      </c>
      <c r="Z216" s="191">
        <v>0</v>
      </c>
      <c r="AA216" s="191">
        <v>0</v>
      </c>
      <c r="AB216" s="118"/>
      <c r="AC216" s="191">
        <v>94959</v>
      </c>
      <c r="AD216" s="191">
        <v>69867</v>
      </c>
      <c r="AE216" s="191">
        <v>35012</v>
      </c>
      <c r="AF216" s="191">
        <v>0</v>
      </c>
      <c r="AG216" s="191">
        <v>0</v>
      </c>
      <c r="AH216" s="118"/>
      <c r="AI216" s="191">
        <v>-16702</v>
      </c>
      <c r="AJ216" s="191">
        <v>0</v>
      </c>
      <c r="AK216" s="191">
        <v>0</v>
      </c>
      <c r="AL216" s="191">
        <v>0</v>
      </c>
      <c r="AM216" s="191">
        <v>0</v>
      </c>
    </row>
    <row r="217" spans="1:39">
      <c r="A217" s="204">
        <v>36310</v>
      </c>
      <c r="B217" s="184" t="s">
        <v>381</v>
      </c>
      <c r="C217" s="188">
        <v>0</v>
      </c>
      <c r="E217" s="191">
        <v>-6804</v>
      </c>
      <c r="F217" s="191">
        <v>-52893</v>
      </c>
      <c r="G217" s="191">
        <v>0</v>
      </c>
      <c r="H217" s="191">
        <v>0</v>
      </c>
      <c r="I217" s="191">
        <v>0</v>
      </c>
      <c r="J217" s="118"/>
      <c r="K217" s="191">
        <v>0</v>
      </c>
      <c r="L217" s="191">
        <v>0</v>
      </c>
      <c r="M217" s="191">
        <v>0</v>
      </c>
      <c r="N217" s="191">
        <v>0</v>
      </c>
      <c r="O217" s="191">
        <v>0</v>
      </c>
      <c r="P217" s="118"/>
      <c r="Q217" s="191">
        <v>0</v>
      </c>
      <c r="R217" s="191">
        <v>0</v>
      </c>
      <c r="S217" s="191">
        <v>0</v>
      </c>
      <c r="T217" s="191">
        <v>0</v>
      </c>
      <c r="U217" s="191">
        <v>0</v>
      </c>
      <c r="V217" s="118"/>
      <c r="W217" s="191">
        <v>0</v>
      </c>
      <c r="X217" s="191">
        <v>0</v>
      </c>
      <c r="Y217" s="191">
        <v>0</v>
      </c>
      <c r="Z217" s="191">
        <v>0</v>
      </c>
      <c r="AA217" s="191">
        <v>0</v>
      </c>
      <c r="AB217" s="118"/>
      <c r="AC217" s="191">
        <v>46091</v>
      </c>
      <c r="AD217" s="191">
        <v>0</v>
      </c>
      <c r="AE217" s="191">
        <v>0</v>
      </c>
      <c r="AF217" s="191">
        <v>0</v>
      </c>
      <c r="AG217" s="191">
        <v>0</v>
      </c>
      <c r="AH217" s="118"/>
      <c r="AI217" s="191">
        <v>-52895</v>
      </c>
      <c r="AJ217" s="191">
        <v>-52893</v>
      </c>
      <c r="AK217" s="191">
        <v>0</v>
      </c>
      <c r="AL217" s="191">
        <v>0</v>
      </c>
      <c r="AM217" s="191">
        <v>0</v>
      </c>
    </row>
    <row r="218" spans="1:39">
      <c r="A218" s="204">
        <v>36400</v>
      </c>
      <c r="B218" s="184" t="s">
        <v>194</v>
      </c>
      <c r="C218" s="188">
        <v>5.2236000000000001E-3</v>
      </c>
      <c r="E218" s="191">
        <v>7595548</v>
      </c>
      <c r="F218" s="191">
        <v>1341242</v>
      </c>
      <c r="G218" s="191">
        <v>585534</v>
      </c>
      <c r="H218" s="191">
        <v>363129</v>
      </c>
      <c r="I218" s="191">
        <v>0</v>
      </c>
      <c r="J218" s="118"/>
      <c r="K218" s="191">
        <v>1956358</v>
      </c>
      <c r="L218" s="191">
        <v>1765274</v>
      </c>
      <c r="M218" s="191">
        <v>699780</v>
      </c>
      <c r="N218" s="191">
        <v>0</v>
      </c>
      <c r="O218" s="191">
        <v>0</v>
      </c>
      <c r="P218" s="118"/>
      <c r="Q218" s="191">
        <v>2375510</v>
      </c>
      <c r="R218" s="191">
        <v>-1972713</v>
      </c>
      <c r="S218" s="191">
        <v>272108</v>
      </c>
      <c r="T218" s="191">
        <v>363129</v>
      </c>
      <c r="U218" s="191">
        <v>0</v>
      </c>
      <c r="V218" s="118"/>
      <c r="W218" s="191">
        <v>3631525</v>
      </c>
      <c r="X218" s="191">
        <v>2138672</v>
      </c>
      <c r="Y218" s="191">
        <v>0</v>
      </c>
      <c r="Z218" s="191">
        <v>0</v>
      </c>
      <c r="AA218" s="191">
        <v>0</v>
      </c>
      <c r="AB218" s="118"/>
      <c r="AC218" s="191">
        <v>222147</v>
      </c>
      <c r="AD218" s="191">
        <v>0</v>
      </c>
      <c r="AE218" s="191">
        <v>0</v>
      </c>
      <c r="AF218" s="191">
        <v>0</v>
      </c>
      <c r="AG218" s="191">
        <v>0</v>
      </c>
      <c r="AH218" s="118"/>
      <c r="AI218" s="191">
        <v>-589992</v>
      </c>
      <c r="AJ218" s="191">
        <v>-589991</v>
      </c>
      <c r="AK218" s="191">
        <v>-386354</v>
      </c>
      <c r="AL218" s="191">
        <v>0</v>
      </c>
      <c r="AM218" s="191">
        <v>0</v>
      </c>
    </row>
    <row r="219" spans="1:39">
      <c r="A219" s="204">
        <v>36405</v>
      </c>
      <c r="B219" s="184" t="s">
        <v>398</v>
      </c>
      <c r="C219" s="188">
        <v>8.518E-4</v>
      </c>
      <c r="E219" s="191">
        <v>1145544</v>
      </c>
      <c r="F219" s="191">
        <v>119822</v>
      </c>
      <c r="G219" s="191">
        <v>73845</v>
      </c>
      <c r="H219" s="191">
        <v>59215</v>
      </c>
      <c r="I219" s="191">
        <v>0</v>
      </c>
      <c r="J219" s="118"/>
      <c r="K219" s="191">
        <v>319019</v>
      </c>
      <c r="L219" s="191">
        <v>287859</v>
      </c>
      <c r="M219" s="191">
        <v>114111</v>
      </c>
      <c r="N219" s="191">
        <v>0</v>
      </c>
      <c r="O219" s="191">
        <v>0</v>
      </c>
      <c r="P219" s="118"/>
      <c r="Q219" s="191">
        <v>387369</v>
      </c>
      <c r="R219" s="191">
        <v>-321686</v>
      </c>
      <c r="S219" s="191">
        <v>44372</v>
      </c>
      <c r="T219" s="191">
        <v>59215</v>
      </c>
      <c r="U219" s="191">
        <v>0</v>
      </c>
      <c r="V219" s="118"/>
      <c r="W219" s="191">
        <v>592184</v>
      </c>
      <c r="X219" s="191">
        <v>348748</v>
      </c>
      <c r="Y219" s="191">
        <v>0</v>
      </c>
      <c r="Z219" s="191">
        <v>0</v>
      </c>
      <c r="AA219" s="191">
        <v>0</v>
      </c>
      <c r="AB219" s="118"/>
      <c r="AC219" s="191">
        <v>42071</v>
      </c>
      <c r="AD219" s="191">
        <v>0</v>
      </c>
      <c r="AE219" s="191">
        <v>0</v>
      </c>
      <c r="AF219" s="191">
        <v>0</v>
      </c>
      <c r="AG219" s="191">
        <v>0</v>
      </c>
      <c r="AH219" s="118"/>
      <c r="AI219" s="191">
        <v>-195099</v>
      </c>
      <c r="AJ219" s="191">
        <v>-195099</v>
      </c>
      <c r="AK219" s="191">
        <v>-84638</v>
      </c>
      <c r="AL219" s="191">
        <v>0</v>
      </c>
      <c r="AM219" s="191">
        <v>0</v>
      </c>
    </row>
    <row r="220" spans="1:39">
      <c r="A220" s="204">
        <v>36500</v>
      </c>
      <c r="B220" s="184" t="s">
        <v>196</v>
      </c>
      <c r="C220" s="188">
        <v>1.09421E-2</v>
      </c>
      <c r="E220" s="191">
        <v>16313804</v>
      </c>
      <c r="F220" s="191">
        <v>3488841</v>
      </c>
      <c r="G220" s="191">
        <v>1549761</v>
      </c>
      <c r="H220" s="191">
        <v>760662</v>
      </c>
      <c r="I220" s="191">
        <v>0</v>
      </c>
      <c r="J220" s="118"/>
      <c r="K220" s="191">
        <v>4098068</v>
      </c>
      <c r="L220" s="191">
        <v>3697795</v>
      </c>
      <c r="M220" s="191">
        <v>1465858</v>
      </c>
      <c r="N220" s="191">
        <v>0</v>
      </c>
      <c r="O220" s="191">
        <v>0</v>
      </c>
      <c r="P220" s="118"/>
      <c r="Q220" s="191">
        <v>4976084</v>
      </c>
      <c r="R220" s="191">
        <v>-4132328</v>
      </c>
      <c r="S220" s="191">
        <v>569996</v>
      </c>
      <c r="T220" s="191">
        <v>760662</v>
      </c>
      <c r="U220" s="191">
        <v>0</v>
      </c>
      <c r="V220" s="118"/>
      <c r="W220" s="191">
        <v>7607112</v>
      </c>
      <c r="X220" s="191">
        <v>4479969</v>
      </c>
      <c r="Y220" s="191">
        <v>0</v>
      </c>
      <c r="Z220" s="191">
        <v>0</v>
      </c>
      <c r="AA220" s="191">
        <v>0</v>
      </c>
      <c r="AB220" s="118"/>
      <c r="AC220" s="191">
        <v>189136</v>
      </c>
      <c r="AD220" s="191">
        <v>0</v>
      </c>
      <c r="AE220" s="191">
        <v>0</v>
      </c>
      <c r="AF220" s="191">
        <v>0</v>
      </c>
      <c r="AG220" s="191">
        <v>0</v>
      </c>
      <c r="AH220" s="118"/>
      <c r="AI220" s="191">
        <v>-556596</v>
      </c>
      <c r="AJ220" s="191">
        <v>-556595</v>
      </c>
      <c r="AK220" s="191">
        <v>-486093</v>
      </c>
      <c r="AL220" s="191">
        <v>0</v>
      </c>
      <c r="AM220" s="191">
        <v>0</v>
      </c>
    </row>
    <row r="221" spans="1:39">
      <c r="A221" s="204">
        <v>36501</v>
      </c>
      <c r="B221" s="184" t="s">
        <v>197</v>
      </c>
      <c r="C221" s="188">
        <v>1.3850000000000001E-4</v>
      </c>
      <c r="E221" s="191">
        <v>204635</v>
      </c>
      <c r="F221" s="191">
        <v>26044</v>
      </c>
      <c r="G221" s="191">
        <v>7652</v>
      </c>
      <c r="H221" s="191">
        <v>9628</v>
      </c>
      <c r="I221" s="191">
        <v>0</v>
      </c>
      <c r="J221" s="118"/>
      <c r="K221" s="191">
        <v>51871</v>
      </c>
      <c r="L221" s="191">
        <v>46805</v>
      </c>
      <c r="M221" s="191">
        <v>18554</v>
      </c>
      <c r="N221" s="191">
        <v>0</v>
      </c>
      <c r="O221" s="191">
        <v>0</v>
      </c>
      <c r="P221" s="118"/>
      <c r="Q221" s="191">
        <v>62985</v>
      </c>
      <c r="R221" s="191">
        <v>-52305</v>
      </c>
      <c r="S221" s="191">
        <v>7215</v>
      </c>
      <c r="T221" s="191">
        <v>9628</v>
      </c>
      <c r="U221" s="191">
        <v>0</v>
      </c>
      <c r="V221" s="118"/>
      <c r="W221" s="191">
        <v>96287</v>
      </c>
      <c r="X221" s="191">
        <v>56705</v>
      </c>
      <c r="Y221" s="191">
        <v>0</v>
      </c>
      <c r="Z221" s="191">
        <v>0</v>
      </c>
      <c r="AA221" s="191">
        <v>0</v>
      </c>
      <c r="AB221" s="118"/>
      <c r="AC221" s="191">
        <v>19336</v>
      </c>
      <c r="AD221" s="191">
        <v>0</v>
      </c>
      <c r="AE221" s="191">
        <v>0</v>
      </c>
      <c r="AF221" s="191">
        <v>0</v>
      </c>
      <c r="AG221" s="191">
        <v>0</v>
      </c>
      <c r="AH221" s="118"/>
      <c r="AI221" s="191">
        <v>-25844</v>
      </c>
      <c r="AJ221" s="191">
        <v>-25161</v>
      </c>
      <c r="AK221" s="191">
        <v>-18117</v>
      </c>
      <c r="AL221" s="191">
        <v>0</v>
      </c>
      <c r="AM221" s="191">
        <v>0</v>
      </c>
    </row>
    <row r="222" spans="1:39">
      <c r="A222" s="204">
        <v>36502</v>
      </c>
      <c r="B222" s="184" t="s">
        <v>198</v>
      </c>
      <c r="C222" s="188">
        <v>5.2099999999999999E-5</v>
      </c>
      <c r="E222" s="191">
        <v>72004</v>
      </c>
      <c r="F222" s="191">
        <v>14820</v>
      </c>
      <c r="G222" s="191">
        <v>6035</v>
      </c>
      <c r="H222" s="191">
        <v>3622</v>
      </c>
      <c r="I222" s="191">
        <v>0</v>
      </c>
      <c r="J222" s="118"/>
      <c r="K222" s="191">
        <v>19513</v>
      </c>
      <c r="L222" s="191">
        <v>17607</v>
      </c>
      <c r="M222" s="191">
        <v>6980</v>
      </c>
      <c r="N222" s="191">
        <v>0</v>
      </c>
      <c r="O222" s="191">
        <v>0</v>
      </c>
      <c r="P222" s="118"/>
      <c r="Q222" s="191">
        <v>23693</v>
      </c>
      <c r="R222" s="191">
        <v>-19676</v>
      </c>
      <c r="S222" s="191">
        <v>2714</v>
      </c>
      <c r="T222" s="191">
        <v>3622</v>
      </c>
      <c r="U222" s="191">
        <v>0</v>
      </c>
      <c r="V222" s="118"/>
      <c r="W222" s="191">
        <v>36221</v>
      </c>
      <c r="X222" s="191">
        <v>21331</v>
      </c>
      <c r="Y222" s="191">
        <v>0</v>
      </c>
      <c r="Z222" s="191">
        <v>0</v>
      </c>
      <c r="AA222" s="191">
        <v>0</v>
      </c>
      <c r="AB222" s="118"/>
      <c r="AC222" s="191">
        <v>2381</v>
      </c>
      <c r="AD222" s="191">
        <v>0</v>
      </c>
      <c r="AE222" s="191">
        <v>0</v>
      </c>
      <c r="AF222" s="191">
        <v>0</v>
      </c>
      <c r="AG222" s="191">
        <v>0</v>
      </c>
      <c r="AH222" s="118"/>
      <c r="AI222" s="191">
        <v>-9804</v>
      </c>
      <c r="AJ222" s="191">
        <v>-4442</v>
      </c>
      <c r="AK222" s="191">
        <v>-3659</v>
      </c>
      <c r="AL222" s="191">
        <v>0</v>
      </c>
      <c r="AM222" s="191">
        <v>0</v>
      </c>
    </row>
    <row r="223" spans="1:39">
      <c r="A223" s="204">
        <v>36505</v>
      </c>
      <c r="B223" s="184" t="s">
        <v>199</v>
      </c>
      <c r="C223" s="188">
        <v>2.0817000000000001E-3</v>
      </c>
      <c r="E223" s="191">
        <v>3141247</v>
      </c>
      <c r="F223" s="191">
        <v>587553</v>
      </c>
      <c r="G223" s="191">
        <v>286593</v>
      </c>
      <c r="H223" s="191">
        <v>144714</v>
      </c>
      <c r="I223" s="191">
        <v>0</v>
      </c>
      <c r="J223" s="118"/>
      <c r="K223" s="191">
        <v>779645</v>
      </c>
      <c r="L223" s="191">
        <v>703494</v>
      </c>
      <c r="M223" s="191">
        <v>278875</v>
      </c>
      <c r="N223" s="191">
        <v>0</v>
      </c>
      <c r="O223" s="191">
        <v>0</v>
      </c>
      <c r="P223" s="118"/>
      <c r="Q223" s="191">
        <v>946684</v>
      </c>
      <c r="R223" s="191">
        <v>-786162</v>
      </c>
      <c r="S223" s="191">
        <v>108440</v>
      </c>
      <c r="T223" s="191">
        <v>144714</v>
      </c>
      <c r="U223" s="191">
        <v>0</v>
      </c>
      <c r="V223" s="118"/>
      <c r="W223" s="191">
        <v>1447229</v>
      </c>
      <c r="X223" s="191">
        <v>852300</v>
      </c>
      <c r="Y223" s="191">
        <v>0</v>
      </c>
      <c r="Z223" s="191">
        <v>0</v>
      </c>
      <c r="AA223" s="191">
        <v>0</v>
      </c>
      <c r="AB223" s="118"/>
      <c r="AC223" s="191">
        <v>149768</v>
      </c>
      <c r="AD223" s="191">
        <v>0</v>
      </c>
      <c r="AE223" s="191">
        <v>0</v>
      </c>
      <c r="AF223" s="191">
        <v>0</v>
      </c>
      <c r="AG223" s="191">
        <v>0</v>
      </c>
      <c r="AH223" s="118"/>
      <c r="AI223" s="191">
        <v>-182079</v>
      </c>
      <c r="AJ223" s="191">
        <v>-182079</v>
      </c>
      <c r="AK223" s="191">
        <v>-100722</v>
      </c>
      <c r="AL223" s="191">
        <v>0</v>
      </c>
      <c r="AM223" s="191">
        <v>0</v>
      </c>
    </row>
    <row r="224" spans="1:39">
      <c r="A224" s="204">
        <v>36600</v>
      </c>
      <c r="B224" s="184" t="s">
        <v>200</v>
      </c>
      <c r="C224" s="188">
        <v>7.3300000000000004E-4</v>
      </c>
      <c r="E224" s="191">
        <v>1091876</v>
      </c>
      <c r="F224" s="191">
        <v>238961</v>
      </c>
      <c r="G224" s="191">
        <v>109284</v>
      </c>
      <c r="H224" s="191">
        <v>50956</v>
      </c>
      <c r="I224" s="191">
        <v>0</v>
      </c>
      <c r="J224" s="118"/>
      <c r="K224" s="191">
        <v>274525</v>
      </c>
      <c r="L224" s="191">
        <v>247711</v>
      </c>
      <c r="M224" s="191">
        <v>98196</v>
      </c>
      <c r="N224" s="191">
        <v>0</v>
      </c>
      <c r="O224" s="191">
        <v>0</v>
      </c>
      <c r="P224" s="118"/>
      <c r="Q224" s="191">
        <v>333343</v>
      </c>
      <c r="R224" s="191">
        <v>-276820</v>
      </c>
      <c r="S224" s="191">
        <v>38183</v>
      </c>
      <c r="T224" s="191">
        <v>50956</v>
      </c>
      <c r="U224" s="191">
        <v>0</v>
      </c>
      <c r="V224" s="118"/>
      <c r="W224" s="191">
        <v>509593</v>
      </c>
      <c r="X224" s="191">
        <v>300109</v>
      </c>
      <c r="Y224" s="191">
        <v>0</v>
      </c>
      <c r="Z224" s="191">
        <v>0</v>
      </c>
      <c r="AA224" s="191">
        <v>0</v>
      </c>
      <c r="AB224" s="118"/>
      <c r="AC224" s="191">
        <v>16490</v>
      </c>
      <c r="AD224" s="191">
        <v>0</v>
      </c>
      <c r="AE224" s="191">
        <v>0</v>
      </c>
      <c r="AF224" s="191">
        <v>0</v>
      </c>
      <c r="AG224" s="191">
        <v>0</v>
      </c>
      <c r="AH224" s="118"/>
      <c r="AI224" s="191">
        <v>-42075</v>
      </c>
      <c r="AJ224" s="191">
        <v>-32039</v>
      </c>
      <c r="AK224" s="191">
        <v>-27095</v>
      </c>
      <c r="AL224" s="191">
        <v>0</v>
      </c>
      <c r="AM224" s="191">
        <v>0</v>
      </c>
    </row>
    <row r="225" spans="1:39">
      <c r="A225" s="204">
        <v>36601</v>
      </c>
      <c r="B225" s="184" t="s">
        <v>201</v>
      </c>
      <c r="C225" s="188">
        <v>4.3419999999999998E-4</v>
      </c>
      <c r="E225" s="191">
        <v>597144</v>
      </c>
      <c r="F225" s="191">
        <v>54165</v>
      </c>
      <c r="G225" s="191">
        <v>-19599</v>
      </c>
      <c r="H225" s="191">
        <v>30184</v>
      </c>
      <c r="I225" s="191">
        <v>0</v>
      </c>
      <c r="J225" s="118"/>
      <c r="K225" s="191">
        <v>162618</v>
      </c>
      <c r="L225" s="191">
        <v>146734</v>
      </c>
      <c r="M225" s="191">
        <v>58168</v>
      </c>
      <c r="N225" s="191">
        <v>0</v>
      </c>
      <c r="O225" s="191">
        <v>0</v>
      </c>
      <c r="P225" s="118"/>
      <c r="Q225" s="191">
        <v>197459</v>
      </c>
      <c r="R225" s="191">
        <v>-163977</v>
      </c>
      <c r="S225" s="191">
        <v>22618</v>
      </c>
      <c r="T225" s="191">
        <v>30184</v>
      </c>
      <c r="U225" s="191">
        <v>0</v>
      </c>
      <c r="V225" s="118"/>
      <c r="W225" s="191">
        <v>301862</v>
      </c>
      <c r="X225" s="191">
        <v>177772</v>
      </c>
      <c r="Y225" s="191">
        <v>0</v>
      </c>
      <c r="Z225" s="191">
        <v>0</v>
      </c>
      <c r="AA225" s="191">
        <v>0</v>
      </c>
      <c r="AB225" s="118"/>
      <c r="AC225" s="191">
        <v>41570</v>
      </c>
      <c r="AD225" s="191">
        <v>0</v>
      </c>
      <c r="AE225" s="191">
        <v>0</v>
      </c>
      <c r="AF225" s="191">
        <v>0</v>
      </c>
      <c r="AG225" s="191">
        <v>0</v>
      </c>
      <c r="AH225" s="118"/>
      <c r="AI225" s="191">
        <v>-106365</v>
      </c>
      <c r="AJ225" s="191">
        <v>-106364</v>
      </c>
      <c r="AK225" s="191">
        <v>-100385</v>
      </c>
      <c r="AL225" s="191">
        <v>0</v>
      </c>
      <c r="AM225" s="191">
        <v>0</v>
      </c>
    </row>
    <row r="226" spans="1:39">
      <c r="A226" s="204">
        <v>36700</v>
      </c>
      <c r="B226" s="184" t="s">
        <v>202</v>
      </c>
      <c r="C226" s="188">
        <v>9.5197000000000007E-3</v>
      </c>
      <c r="E226" s="191">
        <v>14240500</v>
      </c>
      <c r="F226" s="191">
        <v>3574503</v>
      </c>
      <c r="G226" s="191">
        <v>1693374</v>
      </c>
      <c r="H226" s="191">
        <v>661781</v>
      </c>
      <c r="I226" s="191">
        <v>0</v>
      </c>
      <c r="J226" s="118"/>
      <c r="K226" s="191">
        <v>3565347</v>
      </c>
      <c r="L226" s="191">
        <v>3217106</v>
      </c>
      <c r="M226" s="191">
        <v>1275307</v>
      </c>
      <c r="N226" s="191">
        <v>0</v>
      </c>
      <c r="O226" s="191">
        <v>0</v>
      </c>
      <c r="P226" s="118"/>
      <c r="Q226" s="191">
        <v>4329226</v>
      </c>
      <c r="R226" s="191">
        <v>-3595153</v>
      </c>
      <c r="S226" s="191">
        <v>495900</v>
      </c>
      <c r="T226" s="191">
        <v>661781</v>
      </c>
      <c r="U226" s="191">
        <v>0</v>
      </c>
      <c r="V226" s="118"/>
      <c r="W226" s="191">
        <v>6618238</v>
      </c>
      <c r="X226" s="191">
        <v>3897603</v>
      </c>
      <c r="Y226" s="191">
        <v>0</v>
      </c>
      <c r="Z226" s="191">
        <v>0</v>
      </c>
      <c r="AA226" s="191">
        <v>0</v>
      </c>
      <c r="AB226" s="118"/>
      <c r="AC226" s="191">
        <v>132778</v>
      </c>
      <c r="AD226" s="191">
        <v>132779</v>
      </c>
      <c r="AE226" s="191">
        <v>0</v>
      </c>
      <c r="AF226" s="191">
        <v>0</v>
      </c>
      <c r="AG226" s="191">
        <v>0</v>
      </c>
      <c r="AH226" s="118"/>
      <c r="AI226" s="191">
        <v>-405089</v>
      </c>
      <c r="AJ226" s="191">
        <v>-77832</v>
      </c>
      <c r="AK226" s="191">
        <v>-77833</v>
      </c>
      <c r="AL226" s="191">
        <v>0</v>
      </c>
      <c r="AM226" s="191">
        <v>0</v>
      </c>
    </row>
    <row r="227" spans="1:39">
      <c r="A227" s="204">
        <v>36701</v>
      </c>
      <c r="B227" s="184" t="s">
        <v>203</v>
      </c>
      <c r="C227" s="188">
        <v>4.9100000000000001E-5</v>
      </c>
      <c r="E227" s="191">
        <v>79091</v>
      </c>
      <c r="F227" s="191">
        <v>38114</v>
      </c>
      <c r="G227" s="191">
        <v>28743</v>
      </c>
      <c r="H227" s="191">
        <v>3413</v>
      </c>
      <c r="I227" s="191">
        <v>0</v>
      </c>
      <c r="J227" s="118"/>
      <c r="K227" s="191">
        <v>18389</v>
      </c>
      <c r="L227" s="191">
        <v>16593</v>
      </c>
      <c r="M227" s="191">
        <v>6578</v>
      </c>
      <c r="N227" s="191">
        <v>0</v>
      </c>
      <c r="O227" s="191">
        <v>0</v>
      </c>
      <c r="P227" s="118"/>
      <c r="Q227" s="191">
        <v>22329</v>
      </c>
      <c r="R227" s="191">
        <v>-18543</v>
      </c>
      <c r="S227" s="191">
        <v>2558</v>
      </c>
      <c r="T227" s="191">
        <v>3413</v>
      </c>
      <c r="U227" s="191">
        <v>0</v>
      </c>
      <c r="V227" s="118"/>
      <c r="W227" s="191">
        <v>34135</v>
      </c>
      <c r="X227" s="191">
        <v>20103</v>
      </c>
      <c r="Y227" s="191">
        <v>0</v>
      </c>
      <c r="Z227" s="191">
        <v>0</v>
      </c>
      <c r="AA227" s="191">
        <v>0</v>
      </c>
      <c r="AB227" s="118"/>
      <c r="AC227" s="191">
        <v>24556</v>
      </c>
      <c r="AD227" s="191">
        <v>19961</v>
      </c>
      <c r="AE227" s="191">
        <v>19607</v>
      </c>
      <c r="AF227" s="191">
        <v>0</v>
      </c>
      <c r="AG227" s="191">
        <v>0</v>
      </c>
      <c r="AH227" s="118"/>
      <c r="AI227" s="191">
        <v>-20318</v>
      </c>
      <c r="AJ227" s="191">
        <v>0</v>
      </c>
      <c r="AK227" s="191">
        <v>0</v>
      </c>
      <c r="AL227" s="191">
        <v>0</v>
      </c>
      <c r="AM227" s="191">
        <v>0</v>
      </c>
    </row>
    <row r="228" spans="1:39">
      <c r="A228" s="204">
        <v>36705</v>
      </c>
      <c r="B228" s="184" t="s">
        <v>204</v>
      </c>
      <c r="C228" s="188">
        <v>1.0885999999999999E-3</v>
      </c>
      <c r="E228" s="191">
        <v>1711224</v>
      </c>
      <c r="F228" s="191">
        <v>379293</v>
      </c>
      <c r="G228" s="191">
        <v>141205</v>
      </c>
      <c r="H228" s="191">
        <v>75676</v>
      </c>
      <c r="I228" s="191">
        <v>0</v>
      </c>
      <c r="J228" s="118"/>
      <c r="K228" s="191">
        <v>407706</v>
      </c>
      <c r="L228" s="191">
        <v>367884</v>
      </c>
      <c r="M228" s="191">
        <v>145834</v>
      </c>
      <c r="N228" s="191">
        <v>0</v>
      </c>
      <c r="O228" s="191">
        <v>0</v>
      </c>
      <c r="P228" s="118"/>
      <c r="Q228" s="191">
        <v>495057</v>
      </c>
      <c r="R228" s="191">
        <v>-411114</v>
      </c>
      <c r="S228" s="191">
        <v>56707</v>
      </c>
      <c r="T228" s="191">
        <v>75676</v>
      </c>
      <c r="U228" s="191">
        <v>0</v>
      </c>
      <c r="V228" s="118"/>
      <c r="W228" s="191">
        <v>756811</v>
      </c>
      <c r="X228" s="191">
        <v>445700</v>
      </c>
      <c r="Y228" s="191">
        <v>0</v>
      </c>
      <c r="Z228" s="191">
        <v>0</v>
      </c>
      <c r="AA228" s="191">
        <v>0</v>
      </c>
      <c r="AB228" s="118"/>
      <c r="AC228" s="191">
        <v>112987</v>
      </c>
      <c r="AD228" s="191">
        <v>38160</v>
      </c>
      <c r="AE228" s="191">
        <v>0</v>
      </c>
      <c r="AF228" s="191">
        <v>0</v>
      </c>
      <c r="AG228" s="191">
        <v>0</v>
      </c>
      <c r="AH228" s="118"/>
      <c r="AI228" s="191">
        <v>-61337</v>
      </c>
      <c r="AJ228" s="191">
        <v>-61337</v>
      </c>
      <c r="AK228" s="191">
        <v>-61336</v>
      </c>
      <c r="AL228" s="191">
        <v>0</v>
      </c>
      <c r="AM228" s="191">
        <v>0</v>
      </c>
    </row>
    <row r="229" spans="1:39">
      <c r="A229" s="204">
        <v>36800</v>
      </c>
      <c r="B229" s="184" t="s">
        <v>205</v>
      </c>
      <c r="C229" s="188">
        <v>3.3803000000000001E-3</v>
      </c>
      <c r="E229" s="191">
        <v>5011401</v>
      </c>
      <c r="F229" s="191">
        <v>983749</v>
      </c>
      <c r="G229" s="191">
        <v>348717</v>
      </c>
      <c r="H229" s="191">
        <v>234988</v>
      </c>
      <c r="I229" s="191">
        <v>0</v>
      </c>
      <c r="J229" s="118"/>
      <c r="K229" s="191">
        <v>1266000</v>
      </c>
      <c r="L229" s="191">
        <v>1142345</v>
      </c>
      <c r="M229" s="191">
        <v>452842</v>
      </c>
      <c r="N229" s="191">
        <v>0</v>
      </c>
      <c r="O229" s="191">
        <v>0</v>
      </c>
      <c r="P229" s="118"/>
      <c r="Q229" s="191">
        <v>1537242</v>
      </c>
      <c r="R229" s="191">
        <v>-1276584</v>
      </c>
      <c r="S229" s="191">
        <v>176087</v>
      </c>
      <c r="T229" s="191">
        <v>234988</v>
      </c>
      <c r="U229" s="191">
        <v>0</v>
      </c>
      <c r="V229" s="118"/>
      <c r="W229" s="191">
        <v>2350035</v>
      </c>
      <c r="X229" s="191">
        <v>1383979</v>
      </c>
      <c r="Y229" s="191">
        <v>0</v>
      </c>
      <c r="Z229" s="191">
        <v>0</v>
      </c>
      <c r="AA229" s="191">
        <v>0</v>
      </c>
      <c r="AB229" s="118"/>
      <c r="AC229" s="191">
        <v>138336</v>
      </c>
      <c r="AD229" s="191">
        <v>14221</v>
      </c>
      <c r="AE229" s="191">
        <v>0</v>
      </c>
      <c r="AF229" s="191">
        <v>0</v>
      </c>
      <c r="AG229" s="191">
        <v>0</v>
      </c>
      <c r="AH229" s="118"/>
      <c r="AI229" s="191">
        <v>-280212</v>
      </c>
      <c r="AJ229" s="191">
        <v>-280212</v>
      </c>
      <c r="AK229" s="191">
        <v>-280212</v>
      </c>
      <c r="AL229" s="191">
        <v>0</v>
      </c>
      <c r="AM229" s="191">
        <v>0</v>
      </c>
    </row>
    <row r="230" spans="1:39">
      <c r="A230" s="204">
        <v>36801</v>
      </c>
      <c r="B230" s="184" t="s">
        <v>206</v>
      </c>
      <c r="C230" s="188">
        <v>0</v>
      </c>
      <c r="E230" s="191">
        <v>-28702</v>
      </c>
      <c r="F230" s="191">
        <v>0</v>
      </c>
      <c r="G230" s="191">
        <v>0</v>
      </c>
      <c r="H230" s="191">
        <v>0</v>
      </c>
      <c r="I230" s="191">
        <v>0</v>
      </c>
      <c r="J230" s="118"/>
      <c r="K230" s="191">
        <v>0</v>
      </c>
      <c r="L230" s="191">
        <v>0</v>
      </c>
      <c r="M230" s="191">
        <v>0</v>
      </c>
      <c r="N230" s="191">
        <v>0</v>
      </c>
      <c r="O230" s="191">
        <v>0</v>
      </c>
      <c r="P230" s="118"/>
      <c r="Q230" s="191">
        <v>0</v>
      </c>
      <c r="R230" s="191">
        <v>0</v>
      </c>
      <c r="S230" s="191">
        <v>0</v>
      </c>
      <c r="T230" s="191">
        <v>0</v>
      </c>
      <c r="U230" s="191">
        <v>0</v>
      </c>
      <c r="V230" s="118"/>
      <c r="W230" s="191">
        <v>0</v>
      </c>
      <c r="X230" s="191">
        <v>0</v>
      </c>
      <c r="Y230" s="191">
        <v>0</v>
      </c>
      <c r="Z230" s="191">
        <v>0</v>
      </c>
      <c r="AA230" s="191">
        <v>0</v>
      </c>
      <c r="AB230" s="118"/>
      <c r="AC230" s="191">
        <v>0</v>
      </c>
      <c r="AD230" s="191">
        <v>0</v>
      </c>
      <c r="AE230" s="191">
        <v>0</v>
      </c>
      <c r="AF230" s="191">
        <v>0</v>
      </c>
      <c r="AG230" s="191">
        <v>0</v>
      </c>
      <c r="AH230" s="118"/>
      <c r="AI230" s="191">
        <v>-28702</v>
      </c>
      <c r="AJ230" s="191">
        <v>0</v>
      </c>
      <c r="AK230" s="191">
        <v>0</v>
      </c>
      <c r="AL230" s="191">
        <v>0</v>
      </c>
      <c r="AM230" s="191">
        <v>0</v>
      </c>
    </row>
    <row r="231" spans="1:39">
      <c r="A231" s="204">
        <v>36802</v>
      </c>
      <c r="B231" s="184" t="s">
        <v>207</v>
      </c>
      <c r="C231" s="188">
        <v>2.2039999999999999E-4</v>
      </c>
      <c r="E231" s="191">
        <v>476263</v>
      </c>
      <c r="F231" s="191">
        <v>187826</v>
      </c>
      <c r="G231" s="191">
        <v>54708</v>
      </c>
      <c r="H231" s="191">
        <v>15322</v>
      </c>
      <c r="I231" s="191">
        <v>0</v>
      </c>
      <c r="J231" s="118"/>
      <c r="K231" s="191">
        <v>82545</v>
      </c>
      <c r="L231" s="191">
        <v>74482</v>
      </c>
      <c r="M231" s="191">
        <v>29526</v>
      </c>
      <c r="N231" s="191">
        <v>0</v>
      </c>
      <c r="O231" s="191">
        <v>0</v>
      </c>
      <c r="P231" s="118"/>
      <c r="Q231" s="191">
        <v>100230</v>
      </c>
      <c r="R231" s="191">
        <v>-83235</v>
      </c>
      <c r="S231" s="191">
        <v>11481</v>
      </c>
      <c r="T231" s="191">
        <v>15322</v>
      </c>
      <c r="U231" s="191">
        <v>0</v>
      </c>
      <c r="V231" s="118"/>
      <c r="W231" s="191">
        <v>153225</v>
      </c>
      <c r="X231" s="191">
        <v>90237</v>
      </c>
      <c r="Y231" s="191">
        <v>0</v>
      </c>
      <c r="Z231" s="191">
        <v>0</v>
      </c>
      <c r="AA231" s="191">
        <v>0</v>
      </c>
      <c r="AB231" s="118"/>
      <c r="AC231" s="191">
        <v>140263</v>
      </c>
      <c r="AD231" s="191">
        <v>106342</v>
      </c>
      <c r="AE231" s="191">
        <v>13701</v>
      </c>
      <c r="AF231" s="191">
        <v>0</v>
      </c>
      <c r="AG231" s="191">
        <v>0</v>
      </c>
      <c r="AH231" s="118"/>
      <c r="AI231" s="191">
        <v>0</v>
      </c>
      <c r="AJ231" s="191">
        <v>0</v>
      </c>
      <c r="AK231" s="191">
        <v>0</v>
      </c>
      <c r="AL231" s="191">
        <v>0</v>
      </c>
      <c r="AM231" s="191">
        <v>0</v>
      </c>
    </row>
    <row r="232" spans="1:39">
      <c r="A232" s="204">
        <v>36810</v>
      </c>
      <c r="B232" s="184" t="s">
        <v>399</v>
      </c>
      <c r="C232" s="188">
        <v>6.6810000000000003E-3</v>
      </c>
      <c r="E232" s="191">
        <v>9817232</v>
      </c>
      <c r="F232" s="191">
        <v>2288821</v>
      </c>
      <c r="G232" s="191">
        <v>1069766</v>
      </c>
      <c r="H232" s="191">
        <v>464443</v>
      </c>
      <c r="I232" s="191">
        <v>0</v>
      </c>
      <c r="J232" s="118"/>
      <c r="K232" s="191">
        <v>2502188</v>
      </c>
      <c r="L232" s="191">
        <v>2257791</v>
      </c>
      <c r="M232" s="191">
        <v>895020</v>
      </c>
      <c r="N232" s="191">
        <v>0</v>
      </c>
      <c r="O232" s="191">
        <v>0</v>
      </c>
      <c r="P232" s="118"/>
      <c r="Q232" s="191">
        <v>3038285</v>
      </c>
      <c r="R232" s="191">
        <v>-2523106</v>
      </c>
      <c r="S232" s="191">
        <v>348027</v>
      </c>
      <c r="T232" s="191">
        <v>464443</v>
      </c>
      <c r="U232" s="191">
        <v>0</v>
      </c>
      <c r="V232" s="118"/>
      <c r="W232" s="191">
        <v>4644731</v>
      </c>
      <c r="X232" s="191">
        <v>2735368</v>
      </c>
      <c r="Y232" s="191">
        <v>0</v>
      </c>
      <c r="Z232" s="191">
        <v>0</v>
      </c>
      <c r="AA232" s="191">
        <v>0</v>
      </c>
      <c r="AB232" s="118"/>
      <c r="AC232" s="191">
        <v>10522</v>
      </c>
      <c r="AD232" s="191">
        <v>0</v>
      </c>
      <c r="AE232" s="191">
        <v>0</v>
      </c>
      <c r="AF232" s="191">
        <v>0</v>
      </c>
      <c r="AG232" s="191">
        <v>0</v>
      </c>
      <c r="AH232" s="118"/>
      <c r="AI232" s="191">
        <v>-378494</v>
      </c>
      <c r="AJ232" s="191">
        <v>-181232</v>
      </c>
      <c r="AK232" s="191">
        <v>-173281</v>
      </c>
      <c r="AL232" s="191">
        <v>0</v>
      </c>
      <c r="AM232" s="191">
        <v>0</v>
      </c>
    </row>
    <row r="233" spans="1:39">
      <c r="A233" s="204">
        <v>36900</v>
      </c>
      <c r="B233" s="184" t="s">
        <v>209</v>
      </c>
      <c r="C233" s="188">
        <v>6.3170000000000001E-4</v>
      </c>
      <c r="E233" s="191">
        <v>946054</v>
      </c>
      <c r="F233" s="191">
        <v>216511</v>
      </c>
      <c r="G233" s="191">
        <v>112550</v>
      </c>
      <c r="H233" s="191">
        <v>43914</v>
      </c>
      <c r="I233" s="191">
        <v>0</v>
      </c>
      <c r="J233" s="118"/>
      <c r="K233" s="191">
        <v>236586</v>
      </c>
      <c r="L233" s="191">
        <v>213478</v>
      </c>
      <c r="M233" s="191">
        <v>84626</v>
      </c>
      <c r="N233" s="191">
        <v>0</v>
      </c>
      <c r="O233" s="191">
        <v>0</v>
      </c>
      <c r="P233" s="118"/>
      <c r="Q233" s="191">
        <v>287275</v>
      </c>
      <c r="R233" s="191">
        <v>-238564</v>
      </c>
      <c r="S233" s="191">
        <v>32907</v>
      </c>
      <c r="T233" s="191">
        <v>43914</v>
      </c>
      <c r="U233" s="191">
        <v>0</v>
      </c>
      <c r="V233" s="118"/>
      <c r="W233" s="191">
        <v>439167</v>
      </c>
      <c r="X233" s="191">
        <v>258634</v>
      </c>
      <c r="Y233" s="191">
        <v>0</v>
      </c>
      <c r="Z233" s="191">
        <v>0</v>
      </c>
      <c r="AA233" s="191">
        <v>0</v>
      </c>
      <c r="AB233" s="118"/>
      <c r="AC233" s="191">
        <v>8621</v>
      </c>
      <c r="AD233" s="191">
        <v>0</v>
      </c>
      <c r="AE233" s="191">
        <v>0</v>
      </c>
      <c r="AF233" s="191">
        <v>0</v>
      </c>
      <c r="AG233" s="191">
        <v>0</v>
      </c>
      <c r="AH233" s="118"/>
      <c r="AI233" s="191">
        <v>-25595</v>
      </c>
      <c r="AJ233" s="191">
        <v>-17037</v>
      </c>
      <c r="AK233" s="191">
        <v>-4983</v>
      </c>
      <c r="AL233" s="191">
        <v>0</v>
      </c>
      <c r="AM233" s="191">
        <v>0</v>
      </c>
    </row>
    <row r="234" spans="1:39">
      <c r="A234" s="204">
        <v>36901</v>
      </c>
      <c r="B234" s="184" t="s">
        <v>210</v>
      </c>
      <c r="C234" s="188">
        <v>2.5720000000000002E-4</v>
      </c>
      <c r="E234" s="191">
        <v>453991</v>
      </c>
      <c r="F234" s="191">
        <v>141647</v>
      </c>
      <c r="G234" s="191">
        <v>77258</v>
      </c>
      <c r="H234" s="191">
        <v>17880</v>
      </c>
      <c r="I234" s="191">
        <v>0</v>
      </c>
      <c r="J234" s="118"/>
      <c r="K234" s="191">
        <v>96327</v>
      </c>
      <c r="L234" s="191">
        <v>86919</v>
      </c>
      <c r="M234" s="191">
        <v>34456</v>
      </c>
      <c r="N234" s="191">
        <v>0</v>
      </c>
      <c r="O234" s="191">
        <v>0</v>
      </c>
      <c r="P234" s="118"/>
      <c r="Q234" s="191">
        <v>116966</v>
      </c>
      <c r="R234" s="191">
        <v>-97133</v>
      </c>
      <c r="S234" s="191">
        <v>13398</v>
      </c>
      <c r="T234" s="191">
        <v>17880</v>
      </c>
      <c r="U234" s="191">
        <v>0</v>
      </c>
      <c r="V234" s="118"/>
      <c r="W234" s="191">
        <v>178809</v>
      </c>
      <c r="X234" s="191">
        <v>105304</v>
      </c>
      <c r="Y234" s="191">
        <v>0</v>
      </c>
      <c r="Z234" s="191">
        <v>0</v>
      </c>
      <c r="AA234" s="191">
        <v>0</v>
      </c>
      <c r="AB234" s="118"/>
      <c r="AC234" s="191">
        <v>61889</v>
      </c>
      <c r="AD234" s="191">
        <v>46557</v>
      </c>
      <c r="AE234" s="191">
        <v>29404</v>
      </c>
      <c r="AF234" s="191">
        <v>0</v>
      </c>
      <c r="AG234" s="191">
        <v>0</v>
      </c>
      <c r="AH234" s="118"/>
      <c r="AI234" s="191">
        <v>0</v>
      </c>
      <c r="AJ234" s="191">
        <v>0</v>
      </c>
      <c r="AK234" s="191">
        <v>0</v>
      </c>
      <c r="AL234" s="191">
        <v>0</v>
      </c>
      <c r="AM234" s="191">
        <v>0</v>
      </c>
    </row>
    <row r="235" spans="1:39">
      <c r="A235" s="204">
        <v>36905</v>
      </c>
      <c r="B235" s="184" t="s">
        <v>211</v>
      </c>
      <c r="C235" s="188">
        <v>2.33E-4</v>
      </c>
      <c r="E235" s="191">
        <v>423755</v>
      </c>
      <c r="F235" s="191">
        <v>119392</v>
      </c>
      <c r="G235" s="191">
        <v>61408</v>
      </c>
      <c r="H235" s="191">
        <v>16197</v>
      </c>
      <c r="I235" s="191">
        <v>0</v>
      </c>
      <c r="J235" s="118"/>
      <c r="K235" s="191">
        <v>87264</v>
      </c>
      <c r="L235" s="191">
        <v>78740</v>
      </c>
      <c r="M235" s="191">
        <v>31214</v>
      </c>
      <c r="N235" s="191">
        <v>0</v>
      </c>
      <c r="O235" s="191">
        <v>0</v>
      </c>
      <c r="P235" s="118"/>
      <c r="Q235" s="191">
        <v>105960</v>
      </c>
      <c r="R235" s="191">
        <v>-87993</v>
      </c>
      <c r="S235" s="191">
        <v>12137</v>
      </c>
      <c r="T235" s="191">
        <v>16197</v>
      </c>
      <c r="U235" s="191">
        <v>0</v>
      </c>
      <c r="V235" s="118"/>
      <c r="W235" s="191">
        <v>161985</v>
      </c>
      <c r="X235" s="191">
        <v>95396</v>
      </c>
      <c r="Y235" s="191">
        <v>0</v>
      </c>
      <c r="Z235" s="191">
        <v>0</v>
      </c>
      <c r="AA235" s="191">
        <v>0</v>
      </c>
      <c r="AB235" s="118"/>
      <c r="AC235" s="191">
        <v>68546</v>
      </c>
      <c r="AD235" s="191">
        <v>33249</v>
      </c>
      <c r="AE235" s="191">
        <v>18057</v>
      </c>
      <c r="AF235" s="191">
        <v>0</v>
      </c>
      <c r="AG235" s="191">
        <v>0</v>
      </c>
      <c r="AH235" s="118"/>
      <c r="AI235" s="191">
        <v>0</v>
      </c>
      <c r="AJ235" s="191">
        <v>0</v>
      </c>
      <c r="AK235" s="191">
        <v>0</v>
      </c>
      <c r="AL235" s="191">
        <v>0</v>
      </c>
      <c r="AM235" s="191">
        <v>0</v>
      </c>
    </row>
    <row r="236" spans="1:39">
      <c r="A236" s="204">
        <v>37000</v>
      </c>
      <c r="B236" s="184" t="s">
        <v>212</v>
      </c>
      <c r="C236" s="188">
        <v>2.1031999999999999E-3</v>
      </c>
      <c r="E236" s="191">
        <v>2913203</v>
      </c>
      <c r="F236" s="191">
        <v>589136</v>
      </c>
      <c r="G236" s="191">
        <v>232259</v>
      </c>
      <c r="H236" s="191">
        <v>146208</v>
      </c>
      <c r="I236" s="191">
        <v>0</v>
      </c>
      <c r="J236" s="118"/>
      <c r="K236" s="191">
        <v>787697</v>
      </c>
      <c r="L236" s="191">
        <v>710760</v>
      </c>
      <c r="M236" s="191">
        <v>281755</v>
      </c>
      <c r="N236" s="191">
        <v>0</v>
      </c>
      <c r="O236" s="191">
        <v>0</v>
      </c>
      <c r="P236" s="118"/>
      <c r="Q236" s="191">
        <v>956462</v>
      </c>
      <c r="R236" s="191">
        <v>-794282</v>
      </c>
      <c r="S236" s="191">
        <v>109560</v>
      </c>
      <c r="T236" s="191">
        <v>146208</v>
      </c>
      <c r="U236" s="191">
        <v>0</v>
      </c>
      <c r="V236" s="118"/>
      <c r="W236" s="191">
        <v>1462176</v>
      </c>
      <c r="X236" s="191">
        <v>861103</v>
      </c>
      <c r="Y236" s="191">
        <v>0</v>
      </c>
      <c r="Z236" s="191">
        <v>0</v>
      </c>
      <c r="AA236" s="191">
        <v>0</v>
      </c>
      <c r="AB236" s="118"/>
      <c r="AC236" s="191">
        <v>50067</v>
      </c>
      <c r="AD236" s="191">
        <v>0</v>
      </c>
      <c r="AE236" s="191">
        <v>0</v>
      </c>
      <c r="AF236" s="191">
        <v>0</v>
      </c>
      <c r="AG236" s="191">
        <v>0</v>
      </c>
      <c r="AH236" s="118"/>
      <c r="AI236" s="191">
        <v>-343199</v>
      </c>
      <c r="AJ236" s="191">
        <v>-188445</v>
      </c>
      <c r="AK236" s="191">
        <v>-159056</v>
      </c>
      <c r="AL236" s="191">
        <v>0</v>
      </c>
      <c r="AM236" s="191">
        <v>0</v>
      </c>
    </row>
    <row r="237" spans="1:39">
      <c r="A237" s="204">
        <v>37001</v>
      </c>
      <c r="B237" s="184" t="s">
        <v>368</v>
      </c>
      <c r="C237" s="188">
        <v>1.439E-4</v>
      </c>
      <c r="E237" s="191">
        <v>361763</v>
      </c>
      <c r="F237" s="191">
        <v>126080</v>
      </c>
      <c r="G237" s="191">
        <v>71391</v>
      </c>
      <c r="H237" s="191">
        <v>10003</v>
      </c>
      <c r="I237" s="191">
        <v>0</v>
      </c>
      <c r="J237" s="118"/>
      <c r="K237" s="191">
        <v>53894</v>
      </c>
      <c r="L237" s="191">
        <v>48630</v>
      </c>
      <c r="M237" s="191">
        <v>19278</v>
      </c>
      <c r="N237" s="191">
        <v>0</v>
      </c>
      <c r="O237" s="191">
        <v>0</v>
      </c>
      <c r="P237" s="118"/>
      <c r="Q237" s="191">
        <v>65441</v>
      </c>
      <c r="R237" s="191">
        <v>-54344</v>
      </c>
      <c r="S237" s="191">
        <v>7496</v>
      </c>
      <c r="T237" s="191">
        <v>10003</v>
      </c>
      <c r="U237" s="191">
        <v>0</v>
      </c>
      <c r="V237" s="118"/>
      <c r="W237" s="191">
        <v>100041</v>
      </c>
      <c r="X237" s="191">
        <v>58916</v>
      </c>
      <c r="Y237" s="191">
        <v>0</v>
      </c>
      <c r="Z237" s="191">
        <v>0</v>
      </c>
      <c r="AA237" s="191">
        <v>0</v>
      </c>
      <c r="AB237" s="118"/>
      <c r="AC237" s="191">
        <v>142387</v>
      </c>
      <c r="AD237" s="191">
        <v>72878</v>
      </c>
      <c r="AE237" s="191">
        <v>44617</v>
      </c>
      <c r="AF237" s="191">
        <v>0</v>
      </c>
      <c r="AG237" s="191">
        <v>0</v>
      </c>
      <c r="AH237" s="118"/>
      <c r="AI237" s="191">
        <v>0</v>
      </c>
      <c r="AJ237" s="191">
        <v>0</v>
      </c>
      <c r="AK237" s="191">
        <v>0</v>
      </c>
      <c r="AL237" s="191">
        <v>0</v>
      </c>
      <c r="AM237" s="191">
        <v>0</v>
      </c>
    </row>
    <row r="238" spans="1:39">
      <c r="A238" s="204">
        <v>37005</v>
      </c>
      <c r="B238" s="184" t="s">
        <v>213</v>
      </c>
      <c r="C238" s="188">
        <v>5.2260000000000002E-4</v>
      </c>
      <c r="E238" s="191">
        <v>854115</v>
      </c>
      <c r="F238" s="191">
        <v>238512</v>
      </c>
      <c r="G238" s="191">
        <v>126655</v>
      </c>
      <c r="H238" s="191">
        <v>36330</v>
      </c>
      <c r="I238" s="191">
        <v>0</v>
      </c>
      <c r="J238" s="118"/>
      <c r="K238" s="191">
        <v>195726</v>
      </c>
      <c r="L238" s="191">
        <v>176608</v>
      </c>
      <c r="M238" s="191">
        <v>70010</v>
      </c>
      <c r="N238" s="191">
        <v>0</v>
      </c>
      <c r="O238" s="191">
        <v>0</v>
      </c>
      <c r="P238" s="118"/>
      <c r="Q238" s="191">
        <v>237660</v>
      </c>
      <c r="R238" s="191">
        <v>-197362</v>
      </c>
      <c r="S238" s="191">
        <v>27223</v>
      </c>
      <c r="T238" s="191">
        <v>36330</v>
      </c>
      <c r="U238" s="191">
        <v>0</v>
      </c>
      <c r="V238" s="118"/>
      <c r="W238" s="191">
        <v>363319</v>
      </c>
      <c r="X238" s="191">
        <v>213966</v>
      </c>
      <c r="Y238" s="191">
        <v>0</v>
      </c>
      <c r="Z238" s="191">
        <v>0</v>
      </c>
      <c r="AA238" s="191">
        <v>0</v>
      </c>
      <c r="AB238" s="118"/>
      <c r="AC238" s="191">
        <v>57410</v>
      </c>
      <c r="AD238" s="191">
        <v>45300</v>
      </c>
      <c r="AE238" s="191">
        <v>29422</v>
      </c>
      <c r="AF238" s="191">
        <v>0</v>
      </c>
      <c r="AG238" s="191">
        <v>0</v>
      </c>
      <c r="AH238" s="118"/>
      <c r="AI238" s="191">
        <v>0</v>
      </c>
      <c r="AJ238" s="191">
        <v>0</v>
      </c>
      <c r="AK238" s="191">
        <v>0</v>
      </c>
      <c r="AL238" s="191">
        <v>0</v>
      </c>
      <c r="AM238" s="191">
        <v>0</v>
      </c>
    </row>
    <row r="239" spans="1:39">
      <c r="A239" s="204">
        <v>37100</v>
      </c>
      <c r="B239" s="184" t="s">
        <v>214</v>
      </c>
      <c r="C239" s="188">
        <v>3.3446999999999999E-3</v>
      </c>
      <c r="E239" s="191">
        <v>5097900</v>
      </c>
      <c r="F239" s="191">
        <v>1181095</v>
      </c>
      <c r="G239" s="191">
        <v>645242</v>
      </c>
      <c r="H239" s="191">
        <v>232514</v>
      </c>
      <c r="I239" s="191">
        <v>0</v>
      </c>
      <c r="J239" s="118"/>
      <c r="K239" s="191">
        <v>1252667</v>
      </c>
      <c r="L239" s="191">
        <v>1130315</v>
      </c>
      <c r="M239" s="191">
        <v>448073</v>
      </c>
      <c r="N239" s="191">
        <v>0</v>
      </c>
      <c r="O239" s="191">
        <v>0</v>
      </c>
      <c r="P239" s="118"/>
      <c r="Q239" s="191">
        <v>1521052</v>
      </c>
      <c r="R239" s="191">
        <v>-1263139</v>
      </c>
      <c r="S239" s="191">
        <v>174232</v>
      </c>
      <c r="T239" s="191">
        <v>232514</v>
      </c>
      <c r="U239" s="191">
        <v>0</v>
      </c>
      <c r="V239" s="118"/>
      <c r="W239" s="191">
        <v>2325286</v>
      </c>
      <c r="X239" s="191">
        <v>1369404</v>
      </c>
      <c r="Y239" s="191">
        <v>0</v>
      </c>
      <c r="Z239" s="191">
        <v>0</v>
      </c>
      <c r="AA239" s="191">
        <v>0</v>
      </c>
      <c r="AB239" s="118"/>
      <c r="AC239" s="191">
        <v>77315</v>
      </c>
      <c r="AD239" s="191">
        <v>22936</v>
      </c>
      <c r="AE239" s="191">
        <v>22937</v>
      </c>
      <c r="AF239" s="191">
        <v>0</v>
      </c>
      <c r="AG239" s="191">
        <v>0</v>
      </c>
      <c r="AH239" s="118"/>
      <c r="AI239" s="191">
        <v>-78420</v>
      </c>
      <c r="AJ239" s="191">
        <v>-78421</v>
      </c>
      <c r="AK239" s="191">
        <v>0</v>
      </c>
      <c r="AL239" s="191">
        <v>0</v>
      </c>
      <c r="AM239" s="191">
        <v>0</v>
      </c>
    </row>
    <row r="240" spans="1:39">
      <c r="A240" s="204">
        <v>37200</v>
      </c>
      <c r="B240" s="184" t="s">
        <v>215</v>
      </c>
      <c r="C240" s="188">
        <v>6.9430000000000002E-4</v>
      </c>
      <c r="E240" s="191">
        <v>1001644</v>
      </c>
      <c r="F240" s="191">
        <v>203917</v>
      </c>
      <c r="G240" s="191">
        <v>138047</v>
      </c>
      <c r="H240" s="191">
        <v>48266</v>
      </c>
      <c r="I240" s="191">
        <v>0</v>
      </c>
      <c r="J240" s="118"/>
      <c r="K240" s="191">
        <v>260031</v>
      </c>
      <c r="L240" s="191">
        <v>234633</v>
      </c>
      <c r="M240" s="191">
        <v>93012</v>
      </c>
      <c r="N240" s="191">
        <v>0</v>
      </c>
      <c r="O240" s="191">
        <v>0</v>
      </c>
      <c r="P240" s="118"/>
      <c r="Q240" s="191">
        <v>315743</v>
      </c>
      <c r="R240" s="191">
        <v>-262205</v>
      </c>
      <c r="S240" s="191">
        <v>36167</v>
      </c>
      <c r="T240" s="191">
        <v>48266</v>
      </c>
      <c r="U240" s="191">
        <v>0</v>
      </c>
      <c r="V240" s="118"/>
      <c r="W240" s="191">
        <v>482688</v>
      </c>
      <c r="X240" s="191">
        <v>284264</v>
      </c>
      <c r="Y240" s="191">
        <v>0</v>
      </c>
      <c r="Z240" s="191">
        <v>0</v>
      </c>
      <c r="AA240" s="191">
        <v>0</v>
      </c>
      <c r="AB240" s="118"/>
      <c r="AC240" s="191">
        <v>16943</v>
      </c>
      <c r="AD240" s="191">
        <v>8867</v>
      </c>
      <c r="AE240" s="191">
        <v>8868</v>
      </c>
      <c r="AF240" s="191">
        <v>0</v>
      </c>
      <c r="AG240" s="191">
        <v>0</v>
      </c>
      <c r="AH240" s="118"/>
      <c r="AI240" s="191">
        <v>-73761</v>
      </c>
      <c r="AJ240" s="191">
        <v>-61642</v>
      </c>
      <c r="AK240" s="191">
        <v>0</v>
      </c>
      <c r="AL240" s="191">
        <v>0</v>
      </c>
      <c r="AM240" s="191">
        <v>0</v>
      </c>
    </row>
    <row r="241" spans="1:39">
      <c r="A241" s="204">
        <v>37300</v>
      </c>
      <c r="B241" s="184" t="s">
        <v>216</v>
      </c>
      <c r="C241" s="188">
        <v>1.8748E-3</v>
      </c>
      <c r="E241" s="191">
        <v>2679049</v>
      </c>
      <c r="F241" s="191">
        <v>490311</v>
      </c>
      <c r="G241" s="191">
        <v>189486</v>
      </c>
      <c r="H241" s="191">
        <v>130330</v>
      </c>
      <c r="I241" s="191">
        <v>0</v>
      </c>
      <c r="J241" s="118"/>
      <c r="K241" s="191">
        <v>702156</v>
      </c>
      <c r="L241" s="191">
        <v>633574</v>
      </c>
      <c r="M241" s="191">
        <v>251158</v>
      </c>
      <c r="N241" s="191">
        <v>0</v>
      </c>
      <c r="O241" s="191">
        <v>0</v>
      </c>
      <c r="P241" s="118"/>
      <c r="Q241" s="191">
        <v>852593</v>
      </c>
      <c r="R241" s="191">
        <v>-708026</v>
      </c>
      <c r="S241" s="191">
        <v>97662</v>
      </c>
      <c r="T241" s="191">
        <v>130330</v>
      </c>
      <c r="U241" s="191">
        <v>0</v>
      </c>
      <c r="V241" s="118"/>
      <c r="W241" s="191">
        <v>1303389</v>
      </c>
      <c r="X241" s="191">
        <v>767590</v>
      </c>
      <c r="Y241" s="191">
        <v>0</v>
      </c>
      <c r="Z241" s="191">
        <v>0</v>
      </c>
      <c r="AA241" s="191">
        <v>0</v>
      </c>
      <c r="AB241" s="118"/>
      <c r="AC241" s="191">
        <v>23739</v>
      </c>
      <c r="AD241" s="191">
        <v>0</v>
      </c>
      <c r="AE241" s="191">
        <v>0</v>
      </c>
      <c r="AF241" s="191">
        <v>0</v>
      </c>
      <c r="AG241" s="191">
        <v>0</v>
      </c>
      <c r="AH241" s="118"/>
      <c r="AI241" s="191">
        <v>-202828</v>
      </c>
      <c r="AJ241" s="191">
        <v>-202827</v>
      </c>
      <c r="AK241" s="191">
        <v>-159334</v>
      </c>
      <c r="AL241" s="191">
        <v>0</v>
      </c>
      <c r="AM241" s="191">
        <v>0</v>
      </c>
    </row>
    <row r="242" spans="1:39">
      <c r="A242" s="204">
        <v>37301</v>
      </c>
      <c r="B242" s="184" t="s">
        <v>217</v>
      </c>
      <c r="C242" s="188">
        <v>2.1670000000000001E-4</v>
      </c>
      <c r="E242" s="191">
        <v>343969</v>
      </c>
      <c r="F242" s="191">
        <v>77973</v>
      </c>
      <c r="G242" s="191">
        <v>45725</v>
      </c>
      <c r="H242" s="191">
        <v>15064</v>
      </c>
      <c r="I242" s="191">
        <v>0</v>
      </c>
      <c r="J242" s="118"/>
      <c r="K242" s="191">
        <v>81159</v>
      </c>
      <c r="L242" s="191">
        <v>73232</v>
      </c>
      <c r="M242" s="191">
        <v>29030</v>
      </c>
      <c r="N242" s="191">
        <v>0</v>
      </c>
      <c r="O242" s="191">
        <v>0</v>
      </c>
      <c r="P242" s="118"/>
      <c r="Q242" s="191">
        <v>98548</v>
      </c>
      <c r="R242" s="191">
        <v>-81838</v>
      </c>
      <c r="S242" s="191">
        <v>11288</v>
      </c>
      <c r="T242" s="191">
        <v>15064</v>
      </c>
      <c r="U242" s="191">
        <v>0</v>
      </c>
      <c r="V242" s="118"/>
      <c r="W242" s="191">
        <v>150653</v>
      </c>
      <c r="X242" s="191">
        <v>88722</v>
      </c>
      <c r="Y242" s="191">
        <v>0</v>
      </c>
      <c r="Z242" s="191">
        <v>0</v>
      </c>
      <c r="AA242" s="191">
        <v>0</v>
      </c>
      <c r="AB242" s="118"/>
      <c r="AC242" s="191">
        <v>21341</v>
      </c>
      <c r="AD242" s="191">
        <v>5407</v>
      </c>
      <c r="AE242" s="191">
        <v>5407</v>
      </c>
      <c r="AF242" s="191">
        <v>0</v>
      </c>
      <c r="AG242" s="191">
        <v>0</v>
      </c>
      <c r="AH242" s="118"/>
      <c r="AI242" s="191">
        <v>-7732</v>
      </c>
      <c r="AJ242" s="191">
        <v>-7550</v>
      </c>
      <c r="AK242" s="191">
        <v>0</v>
      </c>
      <c r="AL242" s="191">
        <v>0</v>
      </c>
      <c r="AM242" s="191">
        <v>0</v>
      </c>
    </row>
    <row r="243" spans="1:39">
      <c r="A243" s="204">
        <v>37305</v>
      </c>
      <c r="B243" s="184" t="s">
        <v>218</v>
      </c>
      <c r="C243" s="188">
        <v>4.8200000000000001E-4</v>
      </c>
      <c r="E243" s="191">
        <v>714412</v>
      </c>
      <c r="F243" s="191">
        <v>192092</v>
      </c>
      <c r="G243" s="191">
        <v>130239</v>
      </c>
      <c r="H243" s="191">
        <v>33507</v>
      </c>
      <c r="I243" s="191">
        <v>0</v>
      </c>
      <c r="J243" s="118"/>
      <c r="K243" s="191">
        <v>180520</v>
      </c>
      <c r="L243" s="191">
        <v>162888</v>
      </c>
      <c r="M243" s="191">
        <v>64571</v>
      </c>
      <c r="N243" s="191">
        <v>0</v>
      </c>
      <c r="O243" s="191">
        <v>0</v>
      </c>
      <c r="P243" s="118"/>
      <c r="Q243" s="191">
        <v>219197</v>
      </c>
      <c r="R243" s="191">
        <v>-182029</v>
      </c>
      <c r="S243" s="191">
        <v>25108</v>
      </c>
      <c r="T243" s="191">
        <v>33507</v>
      </c>
      <c r="U243" s="191">
        <v>0</v>
      </c>
      <c r="V243" s="118"/>
      <c r="W243" s="191">
        <v>335094</v>
      </c>
      <c r="X243" s="191">
        <v>197343</v>
      </c>
      <c r="Y243" s="191">
        <v>0</v>
      </c>
      <c r="Z243" s="191">
        <v>0</v>
      </c>
      <c r="AA243" s="191">
        <v>0</v>
      </c>
      <c r="AB243" s="118"/>
      <c r="AC243" s="191">
        <v>40562</v>
      </c>
      <c r="AD243" s="191">
        <v>40562</v>
      </c>
      <c r="AE243" s="191">
        <v>40560</v>
      </c>
      <c r="AF243" s="191">
        <v>0</v>
      </c>
      <c r="AG243" s="191">
        <v>0</v>
      </c>
      <c r="AH243" s="118"/>
      <c r="AI243" s="191">
        <v>-60961</v>
      </c>
      <c r="AJ243" s="191">
        <v>-26672</v>
      </c>
      <c r="AK243" s="191">
        <v>0</v>
      </c>
      <c r="AL243" s="191">
        <v>0</v>
      </c>
      <c r="AM243" s="191">
        <v>0</v>
      </c>
    </row>
    <row r="244" spans="1:39">
      <c r="A244" s="204">
        <v>37400</v>
      </c>
      <c r="B244" s="184" t="s">
        <v>219</v>
      </c>
      <c r="C244" s="188">
        <v>9.2034000000000005E-3</v>
      </c>
      <c r="E244" s="191">
        <v>13138228</v>
      </c>
      <c r="F244" s="191">
        <v>3092659</v>
      </c>
      <c r="G244" s="191">
        <v>1644006</v>
      </c>
      <c r="H244" s="191">
        <v>639793</v>
      </c>
      <c r="I244" s="191">
        <v>0</v>
      </c>
      <c r="J244" s="118"/>
      <c r="K244" s="191">
        <v>3446885</v>
      </c>
      <c r="L244" s="191">
        <v>3110215</v>
      </c>
      <c r="M244" s="191">
        <v>1232933</v>
      </c>
      <c r="N244" s="191">
        <v>0</v>
      </c>
      <c r="O244" s="191">
        <v>0</v>
      </c>
      <c r="P244" s="118"/>
      <c r="Q244" s="191">
        <v>4185384</v>
      </c>
      <c r="R244" s="191">
        <v>-3475701</v>
      </c>
      <c r="S244" s="191">
        <v>479424</v>
      </c>
      <c r="T244" s="191">
        <v>639793</v>
      </c>
      <c r="U244" s="191">
        <v>0</v>
      </c>
      <c r="V244" s="118"/>
      <c r="W244" s="191">
        <v>6398342</v>
      </c>
      <c r="X244" s="191">
        <v>3768102</v>
      </c>
      <c r="Y244" s="191">
        <v>0</v>
      </c>
      <c r="Z244" s="191">
        <v>0</v>
      </c>
      <c r="AA244" s="191">
        <v>0</v>
      </c>
      <c r="AB244" s="118"/>
      <c r="AC244" s="191">
        <v>0</v>
      </c>
      <c r="AD244" s="191">
        <v>0</v>
      </c>
      <c r="AE244" s="191">
        <v>0</v>
      </c>
      <c r="AF244" s="191">
        <v>0</v>
      </c>
      <c r="AG244" s="191">
        <v>0</v>
      </c>
      <c r="AH244" s="118"/>
      <c r="AI244" s="191">
        <v>-892383</v>
      </c>
      <c r="AJ244" s="191">
        <v>-309957</v>
      </c>
      <c r="AK244" s="191">
        <v>-68351</v>
      </c>
      <c r="AL244" s="191">
        <v>0</v>
      </c>
      <c r="AM244" s="191">
        <v>0</v>
      </c>
    </row>
    <row r="245" spans="1:39">
      <c r="A245" s="204">
        <v>37405</v>
      </c>
      <c r="B245" s="184" t="s">
        <v>220</v>
      </c>
      <c r="C245" s="188">
        <v>1.9296999999999999E-3</v>
      </c>
      <c r="E245" s="191">
        <v>2657191</v>
      </c>
      <c r="F245" s="191">
        <v>372632</v>
      </c>
      <c r="G245" s="191">
        <v>156405</v>
      </c>
      <c r="H245" s="191">
        <v>134147</v>
      </c>
      <c r="I245" s="191">
        <v>0</v>
      </c>
      <c r="J245" s="118"/>
      <c r="K245" s="191">
        <v>722717</v>
      </c>
      <c r="L245" s="191">
        <v>652127</v>
      </c>
      <c r="M245" s="191">
        <v>258512</v>
      </c>
      <c r="N245" s="191">
        <v>0</v>
      </c>
      <c r="O245" s="191">
        <v>0</v>
      </c>
      <c r="P245" s="118"/>
      <c r="Q245" s="191">
        <v>877560</v>
      </c>
      <c r="R245" s="191">
        <v>-728759</v>
      </c>
      <c r="S245" s="191">
        <v>100522</v>
      </c>
      <c r="T245" s="191">
        <v>134147</v>
      </c>
      <c r="U245" s="191">
        <v>0</v>
      </c>
      <c r="V245" s="118"/>
      <c r="W245" s="191">
        <v>1341556</v>
      </c>
      <c r="X245" s="191">
        <v>790067</v>
      </c>
      <c r="Y245" s="191">
        <v>0</v>
      </c>
      <c r="Z245" s="191">
        <v>0</v>
      </c>
      <c r="AA245" s="191">
        <v>0</v>
      </c>
      <c r="AB245" s="118"/>
      <c r="AC245" s="191">
        <v>56162</v>
      </c>
      <c r="AD245" s="191">
        <v>0</v>
      </c>
      <c r="AE245" s="191">
        <v>0</v>
      </c>
      <c r="AF245" s="191">
        <v>0</v>
      </c>
      <c r="AG245" s="191">
        <v>0</v>
      </c>
      <c r="AH245" s="118"/>
      <c r="AI245" s="191">
        <v>-340804</v>
      </c>
      <c r="AJ245" s="191">
        <v>-340803</v>
      </c>
      <c r="AK245" s="191">
        <v>-202629</v>
      </c>
      <c r="AL245" s="191">
        <v>0</v>
      </c>
      <c r="AM245" s="191">
        <v>0</v>
      </c>
    </row>
    <row r="246" spans="1:39">
      <c r="A246" s="204">
        <v>37500</v>
      </c>
      <c r="B246" s="184" t="s">
        <v>221</v>
      </c>
      <c r="C246" s="188">
        <v>9.946E-4</v>
      </c>
      <c r="E246" s="191">
        <v>1507587</v>
      </c>
      <c r="F246" s="191">
        <v>371182</v>
      </c>
      <c r="G246" s="191">
        <v>201857</v>
      </c>
      <c r="H246" s="191">
        <v>69142</v>
      </c>
      <c r="I246" s="191">
        <v>0</v>
      </c>
      <c r="J246" s="118"/>
      <c r="K246" s="191">
        <v>372501</v>
      </c>
      <c r="L246" s="191">
        <v>336117</v>
      </c>
      <c r="M246" s="191">
        <v>133242</v>
      </c>
      <c r="N246" s="191">
        <v>0</v>
      </c>
      <c r="O246" s="191">
        <v>0</v>
      </c>
      <c r="P246" s="118"/>
      <c r="Q246" s="191">
        <v>452309</v>
      </c>
      <c r="R246" s="191">
        <v>-375615</v>
      </c>
      <c r="S246" s="191">
        <v>51811</v>
      </c>
      <c r="T246" s="191">
        <v>69142</v>
      </c>
      <c r="U246" s="191">
        <v>0</v>
      </c>
      <c r="V246" s="118"/>
      <c r="W246" s="191">
        <v>691461</v>
      </c>
      <c r="X246" s="191">
        <v>407214</v>
      </c>
      <c r="Y246" s="191">
        <v>0</v>
      </c>
      <c r="Z246" s="191">
        <v>0</v>
      </c>
      <c r="AA246" s="191">
        <v>0</v>
      </c>
      <c r="AB246" s="118"/>
      <c r="AC246" s="191">
        <v>19847</v>
      </c>
      <c r="AD246" s="191">
        <v>16803</v>
      </c>
      <c r="AE246" s="191">
        <v>16804</v>
      </c>
      <c r="AF246" s="191">
        <v>0</v>
      </c>
      <c r="AG246" s="191">
        <v>0</v>
      </c>
      <c r="AH246" s="118"/>
      <c r="AI246" s="191">
        <v>-28531</v>
      </c>
      <c r="AJ246" s="191">
        <v>-13337</v>
      </c>
      <c r="AK246" s="191">
        <v>0</v>
      </c>
      <c r="AL246" s="191">
        <v>0</v>
      </c>
      <c r="AM246" s="191">
        <v>0</v>
      </c>
    </row>
    <row r="247" spans="1:39">
      <c r="A247" s="204">
        <v>37600</v>
      </c>
      <c r="B247" s="184" t="s">
        <v>222</v>
      </c>
      <c r="C247" s="188">
        <v>5.9551999999999999E-3</v>
      </c>
      <c r="E247" s="191">
        <v>7934789</v>
      </c>
      <c r="F247" s="191">
        <v>1364518</v>
      </c>
      <c r="G247" s="191">
        <v>640739</v>
      </c>
      <c r="H247" s="191">
        <v>413988</v>
      </c>
      <c r="I247" s="191">
        <v>0</v>
      </c>
      <c r="J247" s="118"/>
      <c r="K247" s="191">
        <v>2230359</v>
      </c>
      <c r="L247" s="191">
        <v>2012512</v>
      </c>
      <c r="M247" s="191">
        <v>797788</v>
      </c>
      <c r="N247" s="191">
        <v>0</v>
      </c>
      <c r="O247" s="191">
        <v>0</v>
      </c>
      <c r="P247" s="118"/>
      <c r="Q247" s="191">
        <v>2708217</v>
      </c>
      <c r="R247" s="191">
        <v>-2249005</v>
      </c>
      <c r="S247" s="191">
        <v>310218</v>
      </c>
      <c r="T247" s="191">
        <v>413988</v>
      </c>
      <c r="U247" s="191">
        <v>0</v>
      </c>
      <c r="V247" s="118"/>
      <c r="W247" s="191">
        <v>4140144</v>
      </c>
      <c r="X247" s="191">
        <v>2438208</v>
      </c>
      <c r="Y247" s="191">
        <v>0</v>
      </c>
      <c r="Z247" s="191">
        <v>0</v>
      </c>
      <c r="AA247" s="191">
        <v>0</v>
      </c>
      <c r="AB247" s="118"/>
      <c r="AC247" s="191">
        <v>0</v>
      </c>
      <c r="AD247" s="191">
        <v>0</v>
      </c>
      <c r="AE247" s="191">
        <v>0</v>
      </c>
      <c r="AF247" s="191">
        <v>0</v>
      </c>
      <c r="AG247" s="191">
        <v>0</v>
      </c>
      <c r="AH247" s="118"/>
      <c r="AI247" s="191">
        <v>-1143931</v>
      </c>
      <c r="AJ247" s="191">
        <v>-837197</v>
      </c>
      <c r="AK247" s="191">
        <v>-467267</v>
      </c>
      <c r="AL247" s="191">
        <v>0</v>
      </c>
      <c r="AM247" s="191">
        <v>0</v>
      </c>
    </row>
    <row r="248" spans="1:39">
      <c r="A248" s="204">
        <v>37601</v>
      </c>
      <c r="B248" s="184" t="s">
        <v>223</v>
      </c>
      <c r="C248" s="188">
        <v>4.8840000000000005E-4</v>
      </c>
      <c r="E248" s="191">
        <v>1132467</v>
      </c>
      <c r="F248" s="191">
        <v>466742</v>
      </c>
      <c r="G248" s="191">
        <v>329446</v>
      </c>
      <c r="H248" s="191">
        <v>33952</v>
      </c>
      <c r="I248" s="191">
        <v>0</v>
      </c>
      <c r="J248" s="118"/>
      <c r="K248" s="191">
        <v>182917</v>
      </c>
      <c r="L248" s="191">
        <v>165051</v>
      </c>
      <c r="M248" s="191">
        <v>65429</v>
      </c>
      <c r="N248" s="191">
        <v>0</v>
      </c>
      <c r="O248" s="191">
        <v>0</v>
      </c>
      <c r="P248" s="118"/>
      <c r="Q248" s="191">
        <v>222107</v>
      </c>
      <c r="R248" s="191">
        <v>-184446</v>
      </c>
      <c r="S248" s="191">
        <v>25442</v>
      </c>
      <c r="T248" s="191">
        <v>33952</v>
      </c>
      <c r="U248" s="191">
        <v>0</v>
      </c>
      <c r="V248" s="118"/>
      <c r="W248" s="191">
        <v>339543</v>
      </c>
      <c r="X248" s="191">
        <v>199963</v>
      </c>
      <c r="Y248" s="191">
        <v>0</v>
      </c>
      <c r="Z248" s="191">
        <v>0</v>
      </c>
      <c r="AA248" s="191">
        <v>0</v>
      </c>
      <c r="AB248" s="118"/>
      <c r="AC248" s="191">
        <v>387900</v>
      </c>
      <c r="AD248" s="191">
        <v>286174</v>
      </c>
      <c r="AE248" s="191">
        <v>238575</v>
      </c>
      <c r="AF248" s="191">
        <v>0</v>
      </c>
      <c r="AG248" s="191">
        <v>0</v>
      </c>
      <c r="AH248" s="118"/>
      <c r="AI248" s="191">
        <v>0</v>
      </c>
      <c r="AJ248" s="191">
        <v>0</v>
      </c>
      <c r="AK248" s="191">
        <v>0</v>
      </c>
      <c r="AL248" s="191">
        <v>0</v>
      </c>
      <c r="AM248" s="191">
        <v>0</v>
      </c>
    </row>
    <row r="249" spans="1:39">
      <c r="A249" s="204">
        <v>37605</v>
      </c>
      <c r="B249" s="184" t="s">
        <v>224</v>
      </c>
      <c r="C249" s="188">
        <v>7.4850000000000003E-4</v>
      </c>
      <c r="E249" s="191">
        <v>1075086</v>
      </c>
      <c r="F249" s="191">
        <v>187697</v>
      </c>
      <c r="G249" s="191">
        <v>81958</v>
      </c>
      <c r="H249" s="191">
        <v>52033</v>
      </c>
      <c r="I249" s="191">
        <v>0</v>
      </c>
      <c r="J249" s="118"/>
      <c r="K249" s="191">
        <v>280330</v>
      </c>
      <c r="L249" s="191">
        <v>252950</v>
      </c>
      <c r="M249" s="191">
        <v>100273</v>
      </c>
      <c r="N249" s="191">
        <v>0</v>
      </c>
      <c r="O249" s="191">
        <v>0</v>
      </c>
      <c r="P249" s="118"/>
      <c r="Q249" s="191">
        <v>340392</v>
      </c>
      <c r="R249" s="191">
        <v>-282674</v>
      </c>
      <c r="S249" s="191">
        <v>38991</v>
      </c>
      <c r="T249" s="191">
        <v>52033</v>
      </c>
      <c r="U249" s="191">
        <v>0</v>
      </c>
      <c r="V249" s="118"/>
      <c r="W249" s="191">
        <v>520368</v>
      </c>
      <c r="X249" s="191">
        <v>306455</v>
      </c>
      <c r="Y249" s="191">
        <v>0</v>
      </c>
      <c r="Z249" s="191">
        <v>0</v>
      </c>
      <c r="AA249" s="191">
        <v>0</v>
      </c>
      <c r="AB249" s="118"/>
      <c r="AC249" s="191">
        <v>23031</v>
      </c>
      <c r="AD249" s="191">
        <v>0</v>
      </c>
      <c r="AE249" s="191">
        <v>0</v>
      </c>
      <c r="AF249" s="191">
        <v>0</v>
      </c>
      <c r="AG249" s="191">
        <v>0</v>
      </c>
      <c r="AH249" s="118"/>
      <c r="AI249" s="191">
        <v>-89035</v>
      </c>
      <c r="AJ249" s="191">
        <v>-89034</v>
      </c>
      <c r="AK249" s="191">
        <v>-57306</v>
      </c>
      <c r="AL249" s="191">
        <v>0</v>
      </c>
      <c r="AM249" s="191">
        <v>0</v>
      </c>
    </row>
    <row r="250" spans="1:39">
      <c r="A250" s="204">
        <v>37610</v>
      </c>
      <c r="B250" s="184" t="s">
        <v>225</v>
      </c>
      <c r="C250" s="188">
        <v>1.8977E-3</v>
      </c>
      <c r="E250" s="191">
        <v>2530592</v>
      </c>
      <c r="F250" s="191">
        <v>477295</v>
      </c>
      <c r="G250" s="191">
        <v>270693</v>
      </c>
      <c r="H250" s="191">
        <v>131922</v>
      </c>
      <c r="I250" s="191">
        <v>0</v>
      </c>
      <c r="J250" s="118"/>
      <c r="K250" s="191">
        <v>710732</v>
      </c>
      <c r="L250" s="191">
        <v>641313</v>
      </c>
      <c r="M250" s="191">
        <v>254225</v>
      </c>
      <c r="N250" s="191">
        <v>0</v>
      </c>
      <c r="O250" s="191">
        <v>0</v>
      </c>
      <c r="P250" s="118"/>
      <c r="Q250" s="191">
        <v>863008</v>
      </c>
      <c r="R250" s="191">
        <v>-716674</v>
      </c>
      <c r="S250" s="191">
        <v>98855</v>
      </c>
      <c r="T250" s="191">
        <v>131922</v>
      </c>
      <c r="U250" s="191">
        <v>0</v>
      </c>
      <c r="V250" s="118"/>
      <c r="W250" s="191">
        <v>1319310</v>
      </c>
      <c r="X250" s="191">
        <v>776966</v>
      </c>
      <c r="Y250" s="191">
        <v>0</v>
      </c>
      <c r="Z250" s="191">
        <v>0</v>
      </c>
      <c r="AA250" s="191">
        <v>0</v>
      </c>
      <c r="AB250" s="118"/>
      <c r="AC250" s="191">
        <v>0</v>
      </c>
      <c r="AD250" s="191">
        <v>0</v>
      </c>
      <c r="AE250" s="191">
        <v>0</v>
      </c>
      <c r="AF250" s="191">
        <v>0</v>
      </c>
      <c r="AG250" s="191">
        <v>0</v>
      </c>
      <c r="AH250" s="118"/>
      <c r="AI250" s="191">
        <v>-362458</v>
      </c>
      <c r="AJ250" s="191">
        <v>-224310</v>
      </c>
      <c r="AK250" s="191">
        <v>-82387</v>
      </c>
      <c r="AL250" s="191">
        <v>0</v>
      </c>
      <c r="AM250" s="191">
        <v>0</v>
      </c>
    </row>
    <row r="251" spans="1:39">
      <c r="A251" s="204">
        <v>37700</v>
      </c>
      <c r="B251" s="184" t="s">
        <v>226</v>
      </c>
      <c r="C251" s="188">
        <v>2.5929999999999998E-3</v>
      </c>
      <c r="E251" s="191">
        <v>3692067</v>
      </c>
      <c r="F251" s="191">
        <v>785094</v>
      </c>
      <c r="G251" s="191">
        <v>415715</v>
      </c>
      <c r="H251" s="191">
        <v>180258</v>
      </c>
      <c r="I251" s="191">
        <v>0</v>
      </c>
      <c r="J251" s="118"/>
      <c r="K251" s="191">
        <v>971138</v>
      </c>
      <c r="L251" s="191">
        <v>876284</v>
      </c>
      <c r="M251" s="191">
        <v>347371</v>
      </c>
      <c r="N251" s="191">
        <v>0</v>
      </c>
      <c r="O251" s="191">
        <v>0</v>
      </c>
      <c r="P251" s="118"/>
      <c r="Q251" s="191">
        <v>1179206</v>
      </c>
      <c r="R251" s="191">
        <v>-979257</v>
      </c>
      <c r="S251" s="191">
        <v>135075</v>
      </c>
      <c r="T251" s="191">
        <v>180258</v>
      </c>
      <c r="U251" s="191">
        <v>0</v>
      </c>
      <c r="V251" s="118"/>
      <c r="W251" s="191">
        <v>1802692</v>
      </c>
      <c r="X251" s="191">
        <v>1061639</v>
      </c>
      <c r="Y251" s="191">
        <v>0</v>
      </c>
      <c r="Z251" s="191">
        <v>0</v>
      </c>
      <c r="AA251" s="191">
        <v>0</v>
      </c>
      <c r="AB251" s="118"/>
      <c r="AC251" s="191">
        <v>7749</v>
      </c>
      <c r="AD251" s="191">
        <v>0</v>
      </c>
      <c r="AE251" s="191">
        <v>0</v>
      </c>
      <c r="AF251" s="191">
        <v>0</v>
      </c>
      <c r="AG251" s="191">
        <v>0</v>
      </c>
      <c r="AH251" s="118"/>
      <c r="AI251" s="191">
        <v>-268718</v>
      </c>
      <c r="AJ251" s="191">
        <v>-173572</v>
      </c>
      <c r="AK251" s="191">
        <v>-66731</v>
      </c>
      <c r="AL251" s="191">
        <v>0</v>
      </c>
      <c r="AM251" s="191">
        <v>0</v>
      </c>
    </row>
    <row r="252" spans="1:39">
      <c r="A252" s="204">
        <v>37705</v>
      </c>
      <c r="B252" s="184" t="s">
        <v>227</v>
      </c>
      <c r="C252" s="188">
        <v>7.9149999999999999E-4</v>
      </c>
      <c r="E252" s="191">
        <v>1179233</v>
      </c>
      <c r="F252" s="191">
        <v>258633</v>
      </c>
      <c r="G252" s="191">
        <v>84790</v>
      </c>
      <c r="H252" s="191">
        <v>55023</v>
      </c>
      <c r="I252" s="191">
        <v>0</v>
      </c>
      <c r="J252" s="118"/>
      <c r="K252" s="191">
        <v>296435</v>
      </c>
      <c r="L252" s="191">
        <v>267481</v>
      </c>
      <c r="M252" s="191">
        <v>106033</v>
      </c>
      <c r="N252" s="191">
        <v>0</v>
      </c>
      <c r="O252" s="191">
        <v>0</v>
      </c>
      <c r="P252" s="118"/>
      <c r="Q252" s="191">
        <v>359946</v>
      </c>
      <c r="R252" s="191">
        <v>-298913</v>
      </c>
      <c r="S252" s="191">
        <v>41231</v>
      </c>
      <c r="T252" s="191">
        <v>55023</v>
      </c>
      <c r="U252" s="191">
        <v>0</v>
      </c>
      <c r="V252" s="118"/>
      <c r="W252" s="191">
        <v>550263</v>
      </c>
      <c r="X252" s="191">
        <v>324060</v>
      </c>
      <c r="Y252" s="191">
        <v>0</v>
      </c>
      <c r="Z252" s="191">
        <v>0</v>
      </c>
      <c r="AA252" s="191">
        <v>0</v>
      </c>
      <c r="AB252" s="118"/>
      <c r="AC252" s="191">
        <v>35271</v>
      </c>
      <c r="AD252" s="191">
        <v>28481</v>
      </c>
      <c r="AE252" s="191">
        <v>0</v>
      </c>
      <c r="AF252" s="191">
        <v>0</v>
      </c>
      <c r="AG252" s="191">
        <v>0</v>
      </c>
      <c r="AH252" s="118"/>
      <c r="AI252" s="191">
        <v>-62682</v>
      </c>
      <c r="AJ252" s="191">
        <v>-62476</v>
      </c>
      <c r="AK252" s="191">
        <v>-62474</v>
      </c>
      <c r="AL252" s="191">
        <v>0</v>
      </c>
      <c r="AM252" s="191">
        <v>0</v>
      </c>
    </row>
    <row r="253" spans="1:39">
      <c r="A253" s="204">
        <v>37800</v>
      </c>
      <c r="B253" s="184" t="s">
        <v>228</v>
      </c>
      <c r="C253" s="188">
        <v>8.2638E-3</v>
      </c>
      <c r="E253" s="191">
        <v>12400921</v>
      </c>
      <c r="F253" s="191">
        <v>2900999</v>
      </c>
      <c r="G253" s="191">
        <v>1364687</v>
      </c>
      <c r="H253" s="191">
        <v>574475</v>
      </c>
      <c r="I253" s="191">
        <v>0</v>
      </c>
      <c r="J253" s="118"/>
      <c r="K253" s="191">
        <v>3094983</v>
      </c>
      <c r="L253" s="191">
        <v>2792685</v>
      </c>
      <c r="M253" s="191">
        <v>1107060</v>
      </c>
      <c r="N253" s="191">
        <v>0</v>
      </c>
      <c r="O253" s="191">
        <v>0</v>
      </c>
      <c r="P253" s="118"/>
      <c r="Q253" s="191">
        <v>3758087</v>
      </c>
      <c r="R253" s="191">
        <v>-3120857</v>
      </c>
      <c r="S253" s="191">
        <v>430478</v>
      </c>
      <c r="T253" s="191">
        <v>574475</v>
      </c>
      <c r="U253" s="191">
        <v>0</v>
      </c>
      <c r="V253" s="118"/>
      <c r="W253" s="191">
        <v>5745118</v>
      </c>
      <c r="X253" s="191">
        <v>3383406</v>
      </c>
      <c r="Y253" s="191">
        <v>0</v>
      </c>
      <c r="Z253" s="191">
        <v>0</v>
      </c>
      <c r="AA253" s="191">
        <v>0</v>
      </c>
      <c r="AB253" s="118"/>
      <c r="AC253" s="191">
        <v>18615</v>
      </c>
      <c r="AD253" s="191">
        <v>18616</v>
      </c>
      <c r="AE253" s="191">
        <v>0</v>
      </c>
      <c r="AF253" s="191">
        <v>0</v>
      </c>
      <c r="AG253" s="191">
        <v>0</v>
      </c>
      <c r="AH253" s="118"/>
      <c r="AI253" s="191">
        <v>-215882</v>
      </c>
      <c r="AJ253" s="191">
        <v>-172851</v>
      </c>
      <c r="AK253" s="191">
        <v>-172851</v>
      </c>
      <c r="AL253" s="191">
        <v>0</v>
      </c>
      <c r="AM253" s="191">
        <v>0</v>
      </c>
    </row>
    <row r="254" spans="1:39">
      <c r="A254" s="204">
        <v>37801</v>
      </c>
      <c r="B254" s="184" t="s">
        <v>229</v>
      </c>
      <c r="C254" s="188">
        <v>6.6699999999999995E-5</v>
      </c>
      <c r="E254" s="191">
        <v>101274</v>
      </c>
      <c r="F254" s="191">
        <v>19601</v>
      </c>
      <c r="G254" s="191">
        <v>9204</v>
      </c>
      <c r="H254" s="191">
        <v>4637</v>
      </c>
      <c r="I254" s="191">
        <v>0</v>
      </c>
      <c r="J254" s="118"/>
      <c r="K254" s="191">
        <v>24981</v>
      </c>
      <c r="L254" s="191">
        <v>22541</v>
      </c>
      <c r="M254" s="191">
        <v>8935</v>
      </c>
      <c r="N254" s="191">
        <v>0</v>
      </c>
      <c r="O254" s="191">
        <v>0</v>
      </c>
      <c r="P254" s="118"/>
      <c r="Q254" s="191">
        <v>30333</v>
      </c>
      <c r="R254" s="191">
        <v>-25190</v>
      </c>
      <c r="S254" s="191">
        <v>3475</v>
      </c>
      <c r="T254" s="191">
        <v>4637</v>
      </c>
      <c r="U254" s="191">
        <v>0</v>
      </c>
      <c r="V254" s="118"/>
      <c r="W254" s="191">
        <v>46371</v>
      </c>
      <c r="X254" s="191">
        <v>27309</v>
      </c>
      <c r="Y254" s="191">
        <v>0</v>
      </c>
      <c r="Z254" s="191">
        <v>0</v>
      </c>
      <c r="AA254" s="191">
        <v>0</v>
      </c>
      <c r="AB254" s="118"/>
      <c r="AC254" s="191">
        <v>6497</v>
      </c>
      <c r="AD254" s="191">
        <v>0</v>
      </c>
      <c r="AE254" s="191">
        <v>0</v>
      </c>
      <c r="AF254" s="191">
        <v>0</v>
      </c>
      <c r="AG254" s="191">
        <v>0</v>
      </c>
      <c r="AH254" s="118"/>
      <c r="AI254" s="191">
        <v>-6908</v>
      </c>
      <c r="AJ254" s="191">
        <v>-5059</v>
      </c>
      <c r="AK254" s="191">
        <v>-3206</v>
      </c>
      <c r="AL254" s="191">
        <v>0</v>
      </c>
      <c r="AM254" s="191">
        <v>0</v>
      </c>
    </row>
    <row r="255" spans="1:39">
      <c r="A255" s="204">
        <v>37805</v>
      </c>
      <c r="B255" s="184" t="s">
        <v>230</v>
      </c>
      <c r="C255" s="188">
        <v>5.7839999999999996E-4</v>
      </c>
      <c r="E255" s="191">
        <v>775677</v>
      </c>
      <c r="F255" s="191">
        <v>173560</v>
      </c>
      <c r="G255" s="191">
        <v>93100</v>
      </c>
      <c r="H255" s="191">
        <v>40209</v>
      </c>
      <c r="I255" s="191">
        <v>0</v>
      </c>
      <c r="J255" s="118"/>
      <c r="K255" s="191">
        <v>216624</v>
      </c>
      <c r="L255" s="191">
        <v>195466</v>
      </c>
      <c r="M255" s="191">
        <v>77485</v>
      </c>
      <c r="N255" s="191">
        <v>0</v>
      </c>
      <c r="O255" s="191">
        <v>0</v>
      </c>
      <c r="P255" s="118"/>
      <c r="Q255" s="191">
        <v>263036</v>
      </c>
      <c r="R255" s="191">
        <v>-218435</v>
      </c>
      <c r="S255" s="191">
        <v>30130</v>
      </c>
      <c r="T255" s="191">
        <v>40209</v>
      </c>
      <c r="U255" s="191">
        <v>0</v>
      </c>
      <c r="V255" s="118"/>
      <c r="W255" s="191">
        <v>402112</v>
      </c>
      <c r="X255" s="191">
        <v>236811</v>
      </c>
      <c r="Y255" s="191">
        <v>0</v>
      </c>
      <c r="Z255" s="191">
        <v>0</v>
      </c>
      <c r="AA255" s="191">
        <v>0</v>
      </c>
      <c r="AB255" s="118"/>
      <c r="AC255" s="191">
        <v>0</v>
      </c>
      <c r="AD255" s="191">
        <v>0</v>
      </c>
      <c r="AE255" s="191">
        <v>0</v>
      </c>
      <c r="AF255" s="191">
        <v>0</v>
      </c>
      <c r="AG255" s="191">
        <v>0</v>
      </c>
      <c r="AH255" s="118"/>
      <c r="AI255" s="191">
        <v>-106095</v>
      </c>
      <c r="AJ255" s="191">
        <v>-40282</v>
      </c>
      <c r="AK255" s="191">
        <v>-14515</v>
      </c>
      <c r="AL255" s="191">
        <v>0</v>
      </c>
      <c r="AM255" s="191">
        <v>0</v>
      </c>
    </row>
    <row r="256" spans="1:39">
      <c r="A256" s="204">
        <v>37900</v>
      </c>
      <c r="B256" s="184" t="s">
        <v>231</v>
      </c>
      <c r="C256" s="188">
        <v>3.9782999999999997E-3</v>
      </c>
      <c r="E256" s="191">
        <v>5132074</v>
      </c>
      <c r="F256" s="191">
        <v>851178</v>
      </c>
      <c r="G256" s="191">
        <v>366936</v>
      </c>
      <c r="H256" s="191">
        <v>276559</v>
      </c>
      <c r="I256" s="191">
        <v>0</v>
      </c>
      <c r="J256" s="118"/>
      <c r="K256" s="191">
        <v>1489965</v>
      </c>
      <c r="L256" s="191">
        <v>1344435</v>
      </c>
      <c r="M256" s="191">
        <v>532953</v>
      </c>
      <c r="N256" s="191">
        <v>0</v>
      </c>
      <c r="O256" s="191">
        <v>0</v>
      </c>
      <c r="P256" s="118"/>
      <c r="Q256" s="191">
        <v>1809192</v>
      </c>
      <c r="R256" s="191">
        <v>-1502421</v>
      </c>
      <c r="S256" s="191">
        <v>207238</v>
      </c>
      <c r="T256" s="191">
        <v>276559</v>
      </c>
      <c r="U256" s="191">
        <v>0</v>
      </c>
      <c r="V256" s="118"/>
      <c r="W256" s="191">
        <v>2765774</v>
      </c>
      <c r="X256" s="191">
        <v>1628815</v>
      </c>
      <c r="Y256" s="191">
        <v>0</v>
      </c>
      <c r="Z256" s="191">
        <v>0</v>
      </c>
      <c r="AA256" s="191">
        <v>0</v>
      </c>
      <c r="AB256" s="118"/>
      <c r="AC256" s="191">
        <v>0</v>
      </c>
      <c r="AD256" s="191">
        <v>0</v>
      </c>
      <c r="AE256" s="191">
        <v>0</v>
      </c>
      <c r="AF256" s="191">
        <v>0</v>
      </c>
      <c r="AG256" s="191">
        <v>0</v>
      </c>
      <c r="AH256" s="118"/>
      <c r="AI256" s="191">
        <v>-932857</v>
      </c>
      <c r="AJ256" s="191">
        <v>-619651</v>
      </c>
      <c r="AK256" s="191">
        <v>-373255</v>
      </c>
      <c r="AL256" s="191">
        <v>0</v>
      </c>
      <c r="AM256" s="191">
        <v>0</v>
      </c>
    </row>
    <row r="257" spans="1:39">
      <c r="A257" s="204">
        <v>37901</v>
      </c>
      <c r="B257" s="184" t="s">
        <v>232</v>
      </c>
      <c r="C257" s="188">
        <v>1.002E-4</v>
      </c>
      <c r="E257" s="191">
        <v>203954</v>
      </c>
      <c r="F257" s="191">
        <v>92920</v>
      </c>
      <c r="G257" s="191">
        <v>42284</v>
      </c>
      <c r="H257" s="191">
        <v>6966</v>
      </c>
      <c r="I257" s="191">
        <v>0</v>
      </c>
      <c r="J257" s="118"/>
      <c r="K257" s="191">
        <v>37527</v>
      </c>
      <c r="L257" s="191">
        <v>33862</v>
      </c>
      <c r="M257" s="191">
        <v>13423</v>
      </c>
      <c r="N257" s="191">
        <v>0</v>
      </c>
      <c r="O257" s="191">
        <v>0</v>
      </c>
      <c r="P257" s="118"/>
      <c r="Q257" s="191">
        <v>45567</v>
      </c>
      <c r="R257" s="191">
        <v>-37841</v>
      </c>
      <c r="S257" s="191">
        <v>5220</v>
      </c>
      <c r="T257" s="191">
        <v>6966</v>
      </c>
      <c r="U257" s="191">
        <v>0</v>
      </c>
      <c r="V257" s="118"/>
      <c r="W257" s="191">
        <v>69661</v>
      </c>
      <c r="X257" s="191">
        <v>41024</v>
      </c>
      <c r="Y257" s="191">
        <v>0</v>
      </c>
      <c r="Z257" s="191">
        <v>0</v>
      </c>
      <c r="AA257" s="191">
        <v>0</v>
      </c>
      <c r="AB257" s="118"/>
      <c r="AC257" s="191">
        <v>55875</v>
      </c>
      <c r="AD257" s="191">
        <v>55875</v>
      </c>
      <c r="AE257" s="191">
        <v>23641</v>
      </c>
      <c r="AF257" s="191">
        <v>0</v>
      </c>
      <c r="AG257" s="191">
        <v>0</v>
      </c>
      <c r="AH257" s="118"/>
      <c r="AI257" s="191">
        <v>-4676</v>
      </c>
      <c r="AJ257" s="191">
        <v>0</v>
      </c>
      <c r="AK257" s="191">
        <v>0</v>
      </c>
      <c r="AL257" s="191">
        <v>0</v>
      </c>
      <c r="AM257" s="191">
        <v>0</v>
      </c>
    </row>
    <row r="258" spans="1:39">
      <c r="A258" s="204">
        <v>37905</v>
      </c>
      <c r="B258" s="184" t="s">
        <v>233</v>
      </c>
      <c r="C258" s="188">
        <v>4.7249999999999999E-4</v>
      </c>
      <c r="E258" s="191">
        <v>733882</v>
      </c>
      <c r="F258" s="191">
        <v>135037</v>
      </c>
      <c r="G258" s="191">
        <v>112865</v>
      </c>
      <c r="H258" s="191">
        <v>32847</v>
      </c>
      <c r="I258" s="191">
        <v>0</v>
      </c>
      <c r="J258" s="118"/>
      <c r="K258" s="191">
        <v>176962</v>
      </c>
      <c r="L258" s="191">
        <v>159678</v>
      </c>
      <c r="M258" s="191">
        <v>63298</v>
      </c>
      <c r="N258" s="191">
        <v>0</v>
      </c>
      <c r="O258" s="191">
        <v>0</v>
      </c>
      <c r="P258" s="118"/>
      <c r="Q258" s="191">
        <v>214876</v>
      </c>
      <c r="R258" s="191">
        <v>-178442</v>
      </c>
      <c r="S258" s="191">
        <v>24613</v>
      </c>
      <c r="T258" s="191">
        <v>32847</v>
      </c>
      <c r="U258" s="191">
        <v>0</v>
      </c>
      <c r="V258" s="118"/>
      <c r="W258" s="191">
        <v>328489</v>
      </c>
      <c r="X258" s="191">
        <v>193453</v>
      </c>
      <c r="Y258" s="191">
        <v>0</v>
      </c>
      <c r="Z258" s="191">
        <v>0</v>
      </c>
      <c r="AA258" s="191">
        <v>0</v>
      </c>
      <c r="AB258" s="118"/>
      <c r="AC258" s="191">
        <v>78159</v>
      </c>
      <c r="AD258" s="191">
        <v>24953</v>
      </c>
      <c r="AE258" s="191">
        <v>24954</v>
      </c>
      <c r="AF258" s="191">
        <v>0</v>
      </c>
      <c r="AG258" s="191">
        <v>0</v>
      </c>
      <c r="AH258" s="118"/>
      <c r="AI258" s="191">
        <v>-64604</v>
      </c>
      <c r="AJ258" s="191">
        <v>-64605</v>
      </c>
      <c r="AK258" s="191">
        <v>0</v>
      </c>
      <c r="AL258" s="191">
        <v>0</v>
      </c>
      <c r="AM258" s="191">
        <v>0</v>
      </c>
    </row>
    <row r="259" spans="1:39">
      <c r="A259" s="204">
        <v>38000</v>
      </c>
      <c r="B259" s="184" t="s">
        <v>234</v>
      </c>
      <c r="C259" s="188">
        <v>7.1181999999999999E-3</v>
      </c>
      <c r="E259" s="191">
        <v>10413232</v>
      </c>
      <c r="F259" s="191">
        <v>2213700</v>
      </c>
      <c r="G259" s="191">
        <v>1000511</v>
      </c>
      <c r="H259" s="191">
        <v>494836</v>
      </c>
      <c r="I259" s="191">
        <v>0</v>
      </c>
      <c r="J259" s="118"/>
      <c r="K259" s="191">
        <v>2665930</v>
      </c>
      <c r="L259" s="191">
        <v>2405539</v>
      </c>
      <c r="M259" s="191">
        <v>953590</v>
      </c>
      <c r="N259" s="191">
        <v>0</v>
      </c>
      <c r="O259" s="191">
        <v>0</v>
      </c>
      <c r="P259" s="118"/>
      <c r="Q259" s="191">
        <v>3237108</v>
      </c>
      <c r="R259" s="191">
        <v>-2688217</v>
      </c>
      <c r="S259" s="191">
        <v>370801</v>
      </c>
      <c r="T259" s="191">
        <v>494836</v>
      </c>
      <c r="U259" s="191">
        <v>0</v>
      </c>
      <c r="V259" s="118"/>
      <c r="W259" s="191">
        <v>4948679</v>
      </c>
      <c r="X259" s="191">
        <v>2914369</v>
      </c>
      <c r="Y259" s="191">
        <v>0</v>
      </c>
      <c r="Z259" s="191">
        <v>0</v>
      </c>
      <c r="AA259" s="191">
        <v>0</v>
      </c>
      <c r="AB259" s="118"/>
      <c r="AC259" s="191">
        <v>0</v>
      </c>
      <c r="AD259" s="191">
        <v>0</v>
      </c>
      <c r="AE259" s="191">
        <v>0</v>
      </c>
      <c r="AF259" s="191">
        <v>0</v>
      </c>
      <c r="AG259" s="191">
        <v>0</v>
      </c>
      <c r="AH259" s="118"/>
      <c r="AI259" s="191">
        <v>-438485</v>
      </c>
      <c r="AJ259" s="191">
        <v>-417991</v>
      </c>
      <c r="AK259" s="191">
        <v>-323880</v>
      </c>
      <c r="AL259" s="191">
        <v>0</v>
      </c>
      <c r="AM259" s="191">
        <v>0</v>
      </c>
    </row>
    <row r="260" spans="1:39">
      <c r="A260" s="204">
        <v>38005</v>
      </c>
      <c r="B260" s="184" t="s">
        <v>235</v>
      </c>
      <c r="C260" s="188">
        <v>1.3821E-3</v>
      </c>
      <c r="E260" s="191">
        <v>2000568</v>
      </c>
      <c r="F260" s="191">
        <v>504431</v>
      </c>
      <c r="G260" s="191">
        <v>298092</v>
      </c>
      <c r="H260" s="191">
        <v>96079</v>
      </c>
      <c r="I260" s="191">
        <v>0</v>
      </c>
      <c r="J260" s="118"/>
      <c r="K260" s="191">
        <v>517628</v>
      </c>
      <c r="L260" s="191">
        <v>467070</v>
      </c>
      <c r="M260" s="191">
        <v>185153</v>
      </c>
      <c r="N260" s="191">
        <v>0</v>
      </c>
      <c r="O260" s="191">
        <v>0</v>
      </c>
      <c r="P260" s="118"/>
      <c r="Q260" s="191">
        <v>628531</v>
      </c>
      <c r="R260" s="191">
        <v>-521956</v>
      </c>
      <c r="S260" s="191">
        <v>71996</v>
      </c>
      <c r="T260" s="191">
        <v>96079</v>
      </c>
      <c r="U260" s="191">
        <v>0</v>
      </c>
      <c r="V260" s="118"/>
      <c r="W260" s="191">
        <v>960857</v>
      </c>
      <c r="X260" s="191">
        <v>565866</v>
      </c>
      <c r="Y260" s="191">
        <v>0</v>
      </c>
      <c r="Z260" s="191">
        <v>0</v>
      </c>
      <c r="AA260" s="191">
        <v>0</v>
      </c>
      <c r="AB260" s="118"/>
      <c r="AC260" s="191">
        <v>67492</v>
      </c>
      <c r="AD260" s="191">
        <v>40944</v>
      </c>
      <c r="AE260" s="191">
        <v>40943</v>
      </c>
      <c r="AF260" s="191">
        <v>0</v>
      </c>
      <c r="AG260" s="191">
        <v>0</v>
      </c>
      <c r="AH260" s="118"/>
      <c r="AI260" s="191">
        <v>-173940</v>
      </c>
      <c r="AJ260" s="191">
        <v>-47493</v>
      </c>
      <c r="AK260" s="191">
        <v>0</v>
      </c>
      <c r="AL260" s="191">
        <v>0</v>
      </c>
      <c r="AM260" s="191">
        <v>0</v>
      </c>
    </row>
    <row r="261" spans="1:39">
      <c r="A261" s="204">
        <v>38100</v>
      </c>
      <c r="B261" s="184" t="s">
        <v>236</v>
      </c>
      <c r="C261" s="188">
        <v>3.2729999999999999E-3</v>
      </c>
      <c r="E261" s="191">
        <v>4887054</v>
      </c>
      <c r="F261" s="191">
        <v>1190994</v>
      </c>
      <c r="G261" s="191">
        <v>606329</v>
      </c>
      <c r="H261" s="191">
        <v>227529</v>
      </c>
      <c r="I261" s="191">
        <v>0</v>
      </c>
      <c r="J261" s="118"/>
      <c r="K261" s="191">
        <v>1225814</v>
      </c>
      <c r="L261" s="191">
        <v>1106084</v>
      </c>
      <c r="M261" s="191">
        <v>438467</v>
      </c>
      <c r="N261" s="191">
        <v>0</v>
      </c>
      <c r="O261" s="191">
        <v>0</v>
      </c>
      <c r="P261" s="118"/>
      <c r="Q261" s="191">
        <v>1488446</v>
      </c>
      <c r="R261" s="191">
        <v>-1236062</v>
      </c>
      <c r="S261" s="191">
        <v>170497</v>
      </c>
      <c r="T261" s="191">
        <v>227529</v>
      </c>
      <c r="U261" s="191">
        <v>0</v>
      </c>
      <c r="V261" s="118"/>
      <c r="W261" s="191">
        <v>2275439</v>
      </c>
      <c r="X261" s="191">
        <v>1340048</v>
      </c>
      <c r="Y261" s="191">
        <v>0</v>
      </c>
      <c r="Z261" s="191">
        <v>0</v>
      </c>
      <c r="AA261" s="191">
        <v>0</v>
      </c>
      <c r="AB261" s="118"/>
      <c r="AC261" s="191">
        <v>0</v>
      </c>
      <c r="AD261" s="191">
        <v>0</v>
      </c>
      <c r="AE261" s="191">
        <v>0</v>
      </c>
      <c r="AF261" s="191">
        <v>0</v>
      </c>
      <c r="AG261" s="191">
        <v>0</v>
      </c>
      <c r="AH261" s="118"/>
      <c r="AI261" s="191">
        <v>-102645</v>
      </c>
      <c r="AJ261" s="191">
        <v>-19076</v>
      </c>
      <c r="AK261" s="191">
        <v>-2635</v>
      </c>
      <c r="AL261" s="191">
        <v>0</v>
      </c>
      <c r="AM261" s="191">
        <v>0</v>
      </c>
    </row>
    <row r="262" spans="1:39">
      <c r="A262" s="204">
        <v>38105</v>
      </c>
      <c r="B262" s="184" t="s">
        <v>237</v>
      </c>
      <c r="C262" s="188">
        <v>6.3100000000000005E-4</v>
      </c>
      <c r="E262" s="191">
        <v>888827</v>
      </c>
      <c r="F262" s="191">
        <v>187073</v>
      </c>
      <c r="G262" s="191">
        <v>108665</v>
      </c>
      <c r="H262" s="191">
        <v>43865</v>
      </c>
      <c r="I262" s="191">
        <v>0</v>
      </c>
      <c r="J262" s="118"/>
      <c r="K262" s="191">
        <v>236324</v>
      </c>
      <c r="L262" s="191">
        <v>213241</v>
      </c>
      <c r="M262" s="191">
        <v>84532</v>
      </c>
      <c r="N262" s="191">
        <v>0</v>
      </c>
      <c r="O262" s="191">
        <v>0</v>
      </c>
      <c r="P262" s="118"/>
      <c r="Q262" s="191">
        <v>286957</v>
      </c>
      <c r="R262" s="191">
        <v>-238300</v>
      </c>
      <c r="S262" s="191">
        <v>32870</v>
      </c>
      <c r="T262" s="191">
        <v>43865</v>
      </c>
      <c r="U262" s="191">
        <v>0</v>
      </c>
      <c r="V262" s="118"/>
      <c r="W262" s="191">
        <v>438681</v>
      </c>
      <c r="X262" s="191">
        <v>258347</v>
      </c>
      <c r="Y262" s="191">
        <v>0</v>
      </c>
      <c r="Z262" s="191">
        <v>0</v>
      </c>
      <c r="AA262" s="191">
        <v>0</v>
      </c>
      <c r="AB262" s="118"/>
      <c r="AC262" s="191">
        <v>0</v>
      </c>
      <c r="AD262" s="191">
        <v>0</v>
      </c>
      <c r="AE262" s="191">
        <v>0</v>
      </c>
      <c r="AF262" s="191">
        <v>0</v>
      </c>
      <c r="AG262" s="191">
        <v>0</v>
      </c>
      <c r="AH262" s="118"/>
      <c r="AI262" s="191">
        <v>-73135</v>
      </c>
      <c r="AJ262" s="191">
        <v>-46215</v>
      </c>
      <c r="AK262" s="191">
        <v>-8737</v>
      </c>
      <c r="AL262" s="191">
        <v>0</v>
      </c>
      <c r="AM262" s="191">
        <v>0</v>
      </c>
    </row>
    <row r="263" spans="1:39">
      <c r="A263" s="204">
        <v>38200</v>
      </c>
      <c r="B263" s="184" t="s">
        <v>238</v>
      </c>
      <c r="C263" s="188">
        <v>3.0154000000000001E-3</v>
      </c>
      <c r="E263" s="191">
        <v>4141584</v>
      </c>
      <c r="F263" s="191">
        <v>900339</v>
      </c>
      <c r="G263" s="191">
        <v>438407</v>
      </c>
      <c r="H263" s="191">
        <v>209622</v>
      </c>
      <c r="I263" s="191">
        <v>0</v>
      </c>
      <c r="J263" s="118"/>
      <c r="K263" s="191">
        <v>1129337</v>
      </c>
      <c r="L263" s="191">
        <v>1019030</v>
      </c>
      <c r="M263" s="191">
        <v>403958</v>
      </c>
      <c r="N263" s="191">
        <v>0</v>
      </c>
      <c r="O263" s="191">
        <v>0</v>
      </c>
      <c r="P263" s="118"/>
      <c r="Q263" s="191">
        <v>1371298</v>
      </c>
      <c r="R263" s="191">
        <v>-1138778</v>
      </c>
      <c r="S263" s="191">
        <v>157078</v>
      </c>
      <c r="T263" s="191">
        <v>209622</v>
      </c>
      <c r="U263" s="191">
        <v>0</v>
      </c>
      <c r="V263" s="118"/>
      <c r="W263" s="191">
        <v>2096351</v>
      </c>
      <c r="X263" s="191">
        <v>1234580</v>
      </c>
      <c r="Y263" s="191">
        <v>0</v>
      </c>
      <c r="Z263" s="191">
        <v>0</v>
      </c>
      <c r="AA263" s="191">
        <v>0</v>
      </c>
      <c r="AB263" s="118"/>
      <c r="AC263" s="191">
        <v>0</v>
      </c>
      <c r="AD263" s="191">
        <v>0</v>
      </c>
      <c r="AE263" s="191">
        <v>0</v>
      </c>
      <c r="AF263" s="191">
        <v>0</v>
      </c>
      <c r="AG263" s="191">
        <v>0</v>
      </c>
      <c r="AH263" s="118"/>
      <c r="AI263" s="191">
        <v>-455402</v>
      </c>
      <c r="AJ263" s="191">
        <v>-214493</v>
      </c>
      <c r="AK263" s="191">
        <v>-122629</v>
      </c>
      <c r="AL263" s="191">
        <v>0</v>
      </c>
      <c r="AM263" s="191">
        <v>0</v>
      </c>
    </row>
    <row r="264" spans="1:39">
      <c r="A264" s="204">
        <v>38205</v>
      </c>
      <c r="B264" s="184" t="s">
        <v>239</v>
      </c>
      <c r="C264" s="188">
        <v>4.3520000000000001E-4</v>
      </c>
      <c r="E264" s="191">
        <v>656362</v>
      </c>
      <c r="F264" s="191">
        <v>128481</v>
      </c>
      <c r="G264" s="191">
        <v>68791</v>
      </c>
      <c r="H264" s="191">
        <v>30254</v>
      </c>
      <c r="I264" s="191">
        <v>0</v>
      </c>
      <c r="J264" s="118"/>
      <c r="K264" s="191">
        <v>162992</v>
      </c>
      <c r="L264" s="191">
        <v>147072</v>
      </c>
      <c r="M264" s="191">
        <v>58302</v>
      </c>
      <c r="N264" s="191">
        <v>0</v>
      </c>
      <c r="O264" s="191">
        <v>0</v>
      </c>
      <c r="P264" s="118"/>
      <c r="Q264" s="191">
        <v>197914</v>
      </c>
      <c r="R264" s="191">
        <v>-164355</v>
      </c>
      <c r="S264" s="191">
        <v>22670</v>
      </c>
      <c r="T264" s="191">
        <v>30254</v>
      </c>
      <c r="U264" s="191">
        <v>0</v>
      </c>
      <c r="V264" s="118"/>
      <c r="W264" s="191">
        <v>302558</v>
      </c>
      <c r="X264" s="191">
        <v>178182</v>
      </c>
      <c r="Y264" s="191">
        <v>0</v>
      </c>
      <c r="Z264" s="191">
        <v>0</v>
      </c>
      <c r="AA264" s="191">
        <v>0</v>
      </c>
      <c r="AB264" s="118"/>
      <c r="AC264" s="191">
        <v>25315</v>
      </c>
      <c r="AD264" s="191">
        <v>0</v>
      </c>
      <c r="AE264" s="191">
        <v>0</v>
      </c>
      <c r="AF264" s="191">
        <v>0</v>
      </c>
      <c r="AG264" s="191">
        <v>0</v>
      </c>
      <c r="AH264" s="118"/>
      <c r="AI264" s="191">
        <v>-32417</v>
      </c>
      <c r="AJ264" s="191">
        <v>-32418</v>
      </c>
      <c r="AK264" s="191">
        <v>-12181</v>
      </c>
      <c r="AL264" s="191">
        <v>0</v>
      </c>
      <c r="AM264" s="191">
        <v>0</v>
      </c>
    </row>
    <row r="265" spans="1:39">
      <c r="A265" s="204">
        <v>38210</v>
      </c>
      <c r="B265" s="184" t="s">
        <v>240</v>
      </c>
      <c r="C265" s="188">
        <v>1.1640000000000001E-3</v>
      </c>
      <c r="E265" s="191">
        <v>1692868</v>
      </c>
      <c r="F265" s="191">
        <v>366133</v>
      </c>
      <c r="G265" s="191">
        <v>152848</v>
      </c>
      <c r="H265" s="191">
        <v>80918</v>
      </c>
      <c r="I265" s="191">
        <v>0</v>
      </c>
      <c r="J265" s="118"/>
      <c r="K265" s="191">
        <v>435945</v>
      </c>
      <c r="L265" s="191">
        <v>393364</v>
      </c>
      <c r="M265" s="191">
        <v>155935</v>
      </c>
      <c r="N265" s="191">
        <v>0</v>
      </c>
      <c r="O265" s="191">
        <v>0</v>
      </c>
      <c r="P265" s="118"/>
      <c r="Q265" s="191">
        <v>529346</v>
      </c>
      <c r="R265" s="191">
        <v>-439589</v>
      </c>
      <c r="S265" s="191">
        <v>60635</v>
      </c>
      <c r="T265" s="191">
        <v>80918</v>
      </c>
      <c r="U265" s="191">
        <v>0</v>
      </c>
      <c r="V265" s="118"/>
      <c r="W265" s="191">
        <v>809230</v>
      </c>
      <c r="X265" s="191">
        <v>476571</v>
      </c>
      <c r="Y265" s="191">
        <v>0</v>
      </c>
      <c r="Z265" s="191">
        <v>0</v>
      </c>
      <c r="AA265" s="191">
        <v>0</v>
      </c>
      <c r="AB265" s="118"/>
      <c r="AC265" s="191">
        <v>6099</v>
      </c>
      <c r="AD265" s="191">
        <v>0</v>
      </c>
      <c r="AE265" s="191">
        <v>0</v>
      </c>
      <c r="AF265" s="191">
        <v>0</v>
      </c>
      <c r="AG265" s="191">
        <v>0</v>
      </c>
      <c r="AH265" s="118"/>
      <c r="AI265" s="191">
        <v>-87752</v>
      </c>
      <c r="AJ265" s="191">
        <v>-64213</v>
      </c>
      <c r="AK265" s="191">
        <v>-63722</v>
      </c>
      <c r="AL265" s="191">
        <v>0</v>
      </c>
      <c r="AM265" s="191">
        <v>0</v>
      </c>
    </row>
    <row r="266" spans="1:39">
      <c r="A266" s="204">
        <v>38300</v>
      </c>
      <c r="B266" s="184" t="s">
        <v>241</v>
      </c>
      <c r="C266" s="188">
        <v>2.3576999999999999E-3</v>
      </c>
      <c r="E266" s="191">
        <v>3127870</v>
      </c>
      <c r="F266" s="191">
        <v>534312</v>
      </c>
      <c r="G266" s="191">
        <v>160479</v>
      </c>
      <c r="H266" s="191">
        <v>163900</v>
      </c>
      <c r="I266" s="191">
        <v>0</v>
      </c>
      <c r="J266" s="118"/>
      <c r="K266" s="191">
        <v>883013</v>
      </c>
      <c r="L266" s="191">
        <v>796766</v>
      </c>
      <c r="M266" s="191">
        <v>315849</v>
      </c>
      <c r="N266" s="191">
        <v>0</v>
      </c>
      <c r="O266" s="191">
        <v>0</v>
      </c>
      <c r="P266" s="118"/>
      <c r="Q266" s="191">
        <v>1072199</v>
      </c>
      <c r="R266" s="191">
        <v>-890395</v>
      </c>
      <c r="S266" s="191">
        <v>122817</v>
      </c>
      <c r="T266" s="191">
        <v>163900</v>
      </c>
      <c r="U266" s="191">
        <v>0</v>
      </c>
      <c r="V266" s="118"/>
      <c r="W266" s="191">
        <v>1639108</v>
      </c>
      <c r="X266" s="191">
        <v>965301</v>
      </c>
      <c r="Y266" s="191">
        <v>0</v>
      </c>
      <c r="Z266" s="191">
        <v>0</v>
      </c>
      <c r="AA266" s="191">
        <v>0</v>
      </c>
      <c r="AB266" s="118"/>
      <c r="AC266" s="191">
        <v>0</v>
      </c>
      <c r="AD266" s="191">
        <v>0</v>
      </c>
      <c r="AE266" s="191">
        <v>0</v>
      </c>
      <c r="AF266" s="191">
        <v>0</v>
      </c>
      <c r="AG266" s="191">
        <v>0</v>
      </c>
      <c r="AH266" s="118"/>
      <c r="AI266" s="191">
        <v>-466450</v>
      </c>
      <c r="AJ266" s="191">
        <v>-337360</v>
      </c>
      <c r="AK266" s="191">
        <v>-278187</v>
      </c>
      <c r="AL266" s="191">
        <v>0</v>
      </c>
      <c r="AM266" s="191">
        <v>0</v>
      </c>
    </row>
    <row r="267" spans="1:39">
      <c r="A267" s="204">
        <v>38400</v>
      </c>
      <c r="B267" s="184" t="s">
        <v>242</v>
      </c>
      <c r="C267" s="188">
        <v>2.8782999999999999E-3</v>
      </c>
      <c r="E267" s="191">
        <v>3958184</v>
      </c>
      <c r="F267" s="191">
        <v>832808</v>
      </c>
      <c r="G267" s="191">
        <v>345110</v>
      </c>
      <c r="H267" s="191">
        <v>200091</v>
      </c>
      <c r="I267" s="191">
        <v>0</v>
      </c>
      <c r="J267" s="118"/>
      <c r="K267" s="191">
        <v>1077990</v>
      </c>
      <c r="L267" s="191">
        <v>972698</v>
      </c>
      <c r="M267" s="191">
        <v>385591</v>
      </c>
      <c r="N267" s="191">
        <v>0</v>
      </c>
      <c r="O267" s="191">
        <v>0</v>
      </c>
      <c r="P267" s="118"/>
      <c r="Q267" s="191">
        <v>1308950</v>
      </c>
      <c r="R267" s="191">
        <v>-1087002</v>
      </c>
      <c r="S267" s="191">
        <v>149936</v>
      </c>
      <c r="T267" s="191">
        <v>200091</v>
      </c>
      <c r="U267" s="191">
        <v>0</v>
      </c>
      <c r="V267" s="118"/>
      <c r="W267" s="191">
        <v>2001037</v>
      </c>
      <c r="X267" s="191">
        <v>1178448</v>
      </c>
      <c r="Y267" s="191">
        <v>0</v>
      </c>
      <c r="Z267" s="191">
        <v>0</v>
      </c>
      <c r="AA267" s="191">
        <v>0</v>
      </c>
      <c r="AB267" s="118"/>
      <c r="AC267" s="191">
        <v>0</v>
      </c>
      <c r="AD267" s="191">
        <v>0</v>
      </c>
      <c r="AE267" s="191">
        <v>0</v>
      </c>
      <c r="AF267" s="191">
        <v>0</v>
      </c>
      <c r="AG267" s="191">
        <v>0</v>
      </c>
      <c r="AH267" s="118"/>
      <c r="AI267" s="191">
        <v>-429793</v>
      </c>
      <c r="AJ267" s="191">
        <v>-231336</v>
      </c>
      <c r="AK267" s="191">
        <v>-190417</v>
      </c>
      <c r="AL267" s="191">
        <v>0</v>
      </c>
      <c r="AM267" s="191">
        <v>0</v>
      </c>
    </row>
    <row r="268" spans="1:39">
      <c r="A268" s="204">
        <v>38402</v>
      </c>
      <c r="B268" s="184" t="s">
        <v>243</v>
      </c>
      <c r="C268" s="188">
        <v>2.229E-4</v>
      </c>
      <c r="E268" s="191">
        <v>470100</v>
      </c>
      <c r="F268" s="191">
        <v>198372</v>
      </c>
      <c r="G268" s="191">
        <v>57921</v>
      </c>
      <c r="H268" s="191">
        <v>15495</v>
      </c>
      <c r="I268" s="191">
        <v>0</v>
      </c>
      <c r="J268" s="118"/>
      <c r="K268" s="191">
        <v>83481</v>
      </c>
      <c r="L268" s="191">
        <v>75327</v>
      </c>
      <c r="M268" s="191">
        <v>29861</v>
      </c>
      <c r="N268" s="191">
        <v>0</v>
      </c>
      <c r="O268" s="191">
        <v>0</v>
      </c>
      <c r="P268" s="118"/>
      <c r="Q268" s="191">
        <v>101367</v>
      </c>
      <c r="R268" s="191">
        <v>-84179</v>
      </c>
      <c r="S268" s="191">
        <v>11611</v>
      </c>
      <c r="T268" s="191">
        <v>15495</v>
      </c>
      <c r="U268" s="191">
        <v>0</v>
      </c>
      <c r="V268" s="118"/>
      <c r="W268" s="191">
        <v>154963</v>
      </c>
      <c r="X268" s="191">
        <v>91261</v>
      </c>
      <c r="Y268" s="191">
        <v>0</v>
      </c>
      <c r="Z268" s="191">
        <v>0</v>
      </c>
      <c r="AA268" s="191">
        <v>0</v>
      </c>
      <c r="AB268" s="118"/>
      <c r="AC268" s="191">
        <v>132750</v>
      </c>
      <c r="AD268" s="191">
        <v>115963</v>
      </c>
      <c r="AE268" s="191">
        <v>16449</v>
      </c>
      <c r="AF268" s="191">
        <v>0</v>
      </c>
      <c r="AG268" s="191">
        <v>0</v>
      </c>
      <c r="AH268" s="118"/>
      <c r="AI268" s="191">
        <v>-2461</v>
      </c>
      <c r="AJ268" s="191">
        <v>0</v>
      </c>
      <c r="AK268" s="191">
        <v>0</v>
      </c>
      <c r="AL268" s="191">
        <v>0</v>
      </c>
      <c r="AM268" s="191">
        <v>0</v>
      </c>
    </row>
    <row r="269" spans="1:39">
      <c r="A269" s="204">
        <v>38405</v>
      </c>
      <c r="B269" s="184" t="s">
        <v>244</v>
      </c>
      <c r="C269" s="188">
        <v>7.381E-4</v>
      </c>
      <c r="E269" s="191">
        <v>1019577</v>
      </c>
      <c r="F269" s="191">
        <v>148656</v>
      </c>
      <c r="G269" s="191">
        <v>942</v>
      </c>
      <c r="H269" s="191">
        <v>51310</v>
      </c>
      <c r="I269" s="191">
        <v>0</v>
      </c>
      <c r="J269" s="118"/>
      <c r="K269" s="191">
        <v>276435</v>
      </c>
      <c r="L269" s="191">
        <v>249435</v>
      </c>
      <c r="M269" s="191">
        <v>98880</v>
      </c>
      <c r="N269" s="191">
        <v>0</v>
      </c>
      <c r="O269" s="191">
        <v>0</v>
      </c>
      <c r="P269" s="118"/>
      <c r="Q269" s="191">
        <v>335662</v>
      </c>
      <c r="R269" s="191">
        <v>-278746</v>
      </c>
      <c r="S269" s="191">
        <v>38449</v>
      </c>
      <c r="T269" s="191">
        <v>51310</v>
      </c>
      <c r="U269" s="191">
        <v>0</v>
      </c>
      <c r="V269" s="118"/>
      <c r="W269" s="191">
        <v>513138</v>
      </c>
      <c r="X269" s="191">
        <v>302197</v>
      </c>
      <c r="Y269" s="191">
        <v>0</v>
      </c>
      <c r="Z269" s="191">
        <v>0</v>
      </c>
      <c r="AA269" s="191">
        <v>0</v>
      </c>
      <c r="AB269" s="118"/>
      <c r="AC269" s="191">
        <v>32394</v>
      </c>
      <c r="AD269" s="191">
        <v>12156</v>
      </c>
      <c r="AE269" s="191">
        <v>0</v>
      </c>
      <c r="AF269" s="191">
        <v>0</v>
      </c>
      <c r="AG269" s="191">
        <v>0</v>
      </c>
      <c r="AH269" s="118"/>
      <c r="AI269" s="191">
        <v>-138052</v>
      </c>
      <c r="AJ269" s="191">
        <v>-136386</v>
      </c>
      <c r="AK269" s="191">
        <v>-136387</v>
      </c>
      <c r="AL269" s="191">
        <v>0</v>
      </c>
      <c r="AM269" s="191">
        <v>0</v>
      </c>
    </row>
    <row r="270" spans="1:39">
      <c r="A270" s="204">
        <v>38500</v>
      </c>
      <c r="B270" s="184" t="s">
        <v>245</v>
      </c>
      <c r="C270" s="188">
        <v>2.2100000000000002E-3</v>
      </c>
      <c r="E270" s="191">
        <v>2925196</v>
      </c>
      <c r="F270" s="191">
        <v>625468</v>
      </c>
      <c r="G270" s="191">
        <v>253356</v>
      </c>
      <c r="H270" s="191">
        <v>153633</v>
      </c>
      <c r="I270" s="191">
        <v>0</v>
      </c>
      <c r="J270" s="118"/>
      <c r="K270" s="191">
        <v>827696</v>
      </c>
      <c r="L270" s="191">
        <v>746852</v>
      </c>
      <c r="M270" s="191">
        <v>296063</v>
      </c>
      <c r="N270" s="191">
        <v>0</v>
      </c>
      <c r="O270" s="191">
        <v>0</v>
      </c>
      <c r="P270" s="118"/>
      <c r="Q270" s="191">
        <v>1005031</v>
      </c>
      <c r="R270" s="191">
        <v>-834615</v>
      </c>
      <c r="S270" s="191">
        <v>115123</v>
      </c>
      <c r="T270" s="191">
        <v>153633</v>
      </c>
      <c r="U270" s="191">
        <v>0</v>
      </c>
      <c r="V270" s="118"/>
      <c r="W270" s="191">
        <v>1536425</v>
      </c>
      <c r="X270" s="191">
        <v>904829</v>
      </c>
      <c r="Y270" s="191">
        <v>0</v>
      </c>
      <c r="Z270" s="191">
        <v>0</v>
      </c>
      <c r="AA270" s="191">
        <v>0</v>
      </c>
      <c r="AB270" s="118"/>
      <c r="AC270" s="191">
        <v>0</v>
      </c>
      <c r="AD270" s="191">
        <v>0</v>
      </c>
      <c r="AE270" s="191">
        <v>0</v>
      </c>
      <c r="AF270" s="191">
        <v>0</v>
      </c>
      <c r="AG270" s="191">
        <v>0</v>
      </c>
      <c r="AH270" s="118"/>
      <c r="AI270" s="191">
        <v>-443956</v>
      </c>
      <c r="AJ270" s="191">
        <v>-191598</v>
      </c>
      <c r="AK270" s="191">
        <v>-157830</v>
      </c>
      <c r="AL270" s="191">
        <v>0</v>
      </c>
      <c r="AM270" s="191">
        <v>0</v>
      </c>
    </row>
    <row r="271" spans="1:39">
      <c r="A271" s="204">
        <v>38600</v>
      </c>
      <c r="B271" s="184" t="s">
        <v>246</v>
      </c>
      <c r="C271" s="188">
        <v>2.9240999999999998E-3</v>
      </c>
      <c r="E271" s="191">
        <v>4088227</v>
      </c>
      <c r="F271" s="191">
        <v>840164</v>
      </c>
      <c r="G271" s="191">
        <v>440415</v>
      </c>
      <c r="H271" s="191">
        <v>203275</v>
      </c>
      <c r="I271" s="191">
        <v>0</v>
      </c>
      <c r="J271" s="118"/>
      <c r="K271" s="191">
        <v>1095143</v>
      </c>
      <c r="L271" s="191">
        <v>988176</v>
      </c>
      <c r="M271" s="191">
        <v>391727</v>
      </c>
      <c r="N271" s="191">
        <v>0</v>
      </c>
      <c r="O271" s="191">
        <v>0</v>
      </c>
      <c r="P271" s="118"/>
      <c r="Q271" s="191">
        <v>1329778</v>
      </c>
      <c r="R271" s="191">
        <v>-1104298</v>
      </c>
      <c r="S271" s="191">
        <v>152322</v>
      </c>
      <c r="T271" s="191">
        <v>203275</v>
      </c>
      <c r="U271" s="191">
        <v>0</v>
      </c>
      <c r="V271" s="118"/>
      <c r="W271" s="191">
        <v>2032878</v>
      </c>
      <c r="X271" s="191">
        <v>1197200</v>
      </c>
      <c r="Y271" s="191">
        <v>0</v>
      </c>
      <c r="Z271" s="191">
        <v>0</v>
      </c>
      <c r="AA271" s="191">
        <v>0</v>
      </c>
      <c r="AB271" s="118"/>
      <c r="AC271" s="191">
        <v>0</v>
      </c>
      <c r="AD271" s="191">
        <v>0</v>
      </c>
      <c r="AE271" s="191">
        <v>0</v>
      </c>
      <c r="AF271" s="191">
        <v>0</v>
      </c>
      <c r="AG271" s="191">
        <v>0</v>
      </c>
      <c r="AH271" s="118"/>
      <c r="AI271" s="191">
        <v>-369572</v>
      </c>
      <c r="AJ271" s="191">
        <v>-240914</v>
      </c>
      <c r="AK271" s="191">
        <v>-103634</v>
      </c>
      <c r="AL271" s="191">
        <v>0</v>
      </c>
      <c r="AM271" s="191">
        <v>0</v>
      </c>
    </row>
    <row r="272" spans="1:39">
      <c r="A272" s="204">
        <v>38601</v>
      </c>
      <c r="B272" s="184" t="s">
        <v>247</v>
      </c>
      <c r="C272" s="188">
        <v>4.1999999999999998E-5</v>
      </c>
      <c r="E272" s="191">
        <v>58001</v>
      </c>
      <c r="F272" s="191">
        <v>18812</v>
      </c>
      <c r="G272" s="191">
        <v>5620</v>
      </c>
      <c r="H272" s="191">
        <v>2920</v>
      </c>
      <c r="I272" s="191">
        <v>0</v>
      </c>
      <c r="J272" s="118"/>
      <c r="K272" s="191">
        <v>15730</v>
      </c>
      <c r="L272" s="191">
        <v>14194</v>
      </c>
      <c r="M272" s="191">
        <v>5627</v>
      </c>
      <c r="N272" s="191">
        <v>0</v>
      </c>
      <c r="O272" s="191">
        <v>0</v>
      </c>
      <c r="P272" s="118"/>
      <c r="Q272" s="191">
        <v>19100</v>
      </c>
      <c r="R272" s="191">
        <v>-15861</v>
      </c>
      <c r="S272" s="191">
        <v>2188</v>
      </c>
      <c r="T272" s="191">
        <v>2920</v>
      </c>
      <c r="U272" s="191">
        <v>0</v>
      </c>
      <c r="V272" s="118"/>
      <c r="W272" s="191">
        <v>29199</v>
      </c>
      <c r="X272" s="191">
        <v>17196</v>
      </c>
      <c r="Y272" s="191">
        <v>0</v>
      </c>
      <c r="Z272" s="191">
        <v>0</v>
      </c>
      <c r="AA272" s="191">
        <v>0</v>
      </c>
      <c r="AB272" s="118"/>
      <c r="AC272" s="191">
        <v>5476</v>
      </c>
      <c r="AD272" s="191">
        <v>5477</v>
      </c>
      <c r="AE272" s="191">
        <v>0</v>
      </c>
      <c r="AF272" s="191">
        <v>0</v>
      </c>
      <c r="AG272" s="191">
        <v>0</v>
      </c>
      <c r="AH272" s="118"/>
      <c r="AI272" s="191">
        <v>-11504</v>
      </c>
      <c r="AJ272" s="191">
        <v>-2194</v>
      </c>
      <c r="AK272" s="191">
        <v>-2195</v>
      </c>
      <c r="AL272" s="191">
        <v>0</v>
      </c>
      <c r="AM272" s="191">
        <v>0</v>
      </c>
    </row>
    <row r="273" spans="1:39">
      <c r="A273" s="204">
        <v>38602</v>
      </c>
      <c r="B273" s="184" t="s">
        <v>248</v>
      </c>
      <c r="C273" s="188">
        <v>2.4169999999999999E-4</v>
      </c>
      <c r="E273" s="191">
        <v>432029</v>
      </c>
      <c r="F273" s="191">
        <v>101056</v>
      </c>
      <c r="G273" s="191">
        <v>21814</v>
      </c>
      <c r="H273" s="191">
        <v>16802</v>
      </c>
      <c r="I273" s="191">
        <v>0</v>
      </c>
      <c r="J273" s="118"/>
      <c r="K273" s="191">
        <v>90522</v>
      </c>
      <c r="L273" s="191">
        <v>81681</v>
      </c>
      <c r="M273" s="191">
        <v>32379</v>
      </c>
      <c r="N273" s="191">
        <v>0</v>
      </c>
      <c r="O273" s="191">
        <v>0</v>
      </c>
      <c r="P273" s="118"/>
      <c r="Q273" s="191">
        <v>109917</v>
      </c>
      <c r="R273" s="191">
        <v>-91279</v>
      </c>
      <c r="S273" s="191">
        <v>12591</v>
      </c>
      <c r="T273" s="191">
        <v>16802</v>
      </c>
      <c r="U273" s="191">
        <v>0</v>
      </c>
      <c r="V273" s="118"/>
      <c r="W273" s="191">
        <v>168033</v>
      </c>
      <c r="X273" s="191">
        <v>98958</v>
      </c>
      <c r="Y273" s="191">
        <v>0</v>
      </c>
      <c r="Z273" s="191">
        <v>0</v>
      </c>
      <c r="AA273" s="191">
        <v>0</v>
      </c>
      <c r="AB273" s="118"/>
      <c r="AC273" s="191">
        <v>86713</v>
      </c>
      <c r="AD273" s="191">
        <v>34852</v>
      </c>
      <c r="AE273" s="191">
        <v>0</v>
      </c>
      <c r="AF273" s="191">
        <v>0</v>
      </c>
      <c r="AG273" s="191">
        <v>0</v>
      </c>
      <c r="AH273" s="118"/>
      <c r="AI273" s="191">
        <v>-23156</v>
      </c>
      <c r="AJ273" s="191">
        <v>-23156</v>
      </c>
      <c r="AK273" s="191">
        <v>-23156</v>
      </c>
      <c r="AL273" s="191">
        <v>0</v>
      </c>
      <c r="AM273" s="191">
        <v>0</v>
      </c>
    </row>
    <row r="274" spans="1:39">
      <c r="A274" s="204">
        <v>38605</v>
      </c>
      <c r="B274" s="184" t="s">
        <v>249</v>
      </c>
      <c r="C274" s="188">
        <v>7.5810000000000005E-4</v>
      </c>
      <c r="E274" s="191">
        <v>1040302</v>
      </c>
      <c r="F274" s="191">
        <v>177411</v>
      </c>
      <c r="G274" s="191">
        <v>92640</v>
      </c>
      <c r="H274" s="191">
        <v>52701</v>
      </c>
      <c r="I274" s="191">
        <v>0</v>
      </c>
      <c r="J274" s="118"/>
      <c r="K274" s="191">
        <v>283926</v>
      </c>
      <c r="L274" s="191">
        <v>256194</v>
      </c>
      <c r="M274" s="191">
        <v>101559</v>
      </c>
      <c r="N274" s="191">
        <v>0</v>
      </c>
      <c r="O274" s="191">
        <v>0</v>
      </c>
      <c r="P274" s="118"/>
      <c r="Q274" s="191">
        <v>344757</v>
      </c>
      <c r="R274" s="191">
        <v>-286299</v>
      </c>
      <c r="S274" s="191">
        <v>39491</v>
      </c>
      <c r="T274" s="191">
        <v>52701</v>
      </c>
      <c r="U274" s="191">
        <v>0</v>
      </c>
      <c r="V274" s="118"/>
      <c r="W274" s="191">
        <v>527042</v>
      </c>
      <c r="X274" s="191">
        <v>310385</v>
      </c>
      <c r="Y274" s="191">
        <v>0</v>
      </c>
      <c r="Z274" s="191">
        <v>0</v>
      </c>
      <c r="AA274" s="191">
        <v>0</v>
      </c>
      <c r="AB274" s="118"/>
      <c r="AC274" s="191">
        <v>2697</v>
      </c>
      <c r="AD274" s="191">
        <v>0</v>
      </c>
      <c r="AE274" s="191">
        <v>0</v>
      </c>
      <c r="AF274" s="191">
        <v>0</v>
      </c>
      <c r="AG274" s="191">
        <v>0</v>
      </c>
      <c r="AH274" s="118"/>
      <c r="AI274" s="191">
        <v>-118120</v>
      </c>
      <c r="AJ274" s="191">
        <v>-102869</v>
      </c>
      <c r="AK274" s="191">
        <v>-48410</v>
      </c>
      <c r="AL274" s="191">
        <v>0</v>
      </c>
      <c r="AM274" s="191">
        <v>0</v>
      </c>
    </row>
    <row r="275" spans="1:39">
      <c r="A275" s="204">
        <v>38610</v>
      </c>
      <c r="B275" s="184" t="s">
        <v>250</v>
      </c>
      <c r="C275" s="188">
        <v>6.3909999999999998E-4</v>
      </c>
      <c r="E275" s="191">
        <v>1024690</v>
      </c>
      <c r="F275" s="191">
        <v>318542</v>
      </c>
      <c r="G275" s="191">
        <v>175353</v>
      </c>
      <c r="H275" s="191">
        <v>44428</v>
      </c>
      <c r="I275" s="191">
        <v>0</v>
      </c>
      <c r="J275" s="118"/>
      <c r="K275" s="191">
        <v>239358</v>
      </c>
      <c r="L275" s="191">
        <v>215979</v>
      </c>
      <c r="M275" s="191">
        <v>85617</v>
      </c>
      <c r="N275" s="191">
        <v>0</v>
      </c>
      <c r="O275" s="191">
        <v>0</v>
      </c>
      <c r="P275" s="118"/>
      <c r="Q275" s="191">
        <v>290640</v>
      </c>
      <c r="R275" s="191">
        <v>-241359</v>
      </c>
      <c r="S275" s="191">
        <v>33292</v>
      </c>
      <c r="T275" s="191">
        <v>44428</v>
      </c>
      <c r="U275" s="191">
        <v>0</v>
      </c>
      <c r="V275" s="118"/>
      <c r="W275" s="191">
        <v>444312</v>
      </c>
      <c r="X275" s="191">
        <v>261664</v>
      </c>
      <c r="Y275" s="191">
        <v>0</v>
      </c>
      <c r="Z275" s="191">
        <v>0</v>
      </c>
      <c r="AA275" s="191">
        <v>0</v>
      </c>
      <c r="AB275" s="118"/>
      <c r="AC275" s="191">
        <v>82257</v>
      </c>
      <c r="AD275" s="191">
        <v>82258</v>
      </c>
      <c r="AE275" s="191">
        <v>56444</v>
      </c>
      <c r="AF275" s="191">
        <v>0</v>
      </c>
      <c r="AG275" s="191">
        <v>0</v>
      </c>
      <c r="AH275" s="118"/>
      <c r="AI275" s="191">
        <v>-31877</v>
      </c>
      <c r="AJ275" s="191">
        <v>0</v>
      </c>
      <c r="AK275" s="191">
        <v>0</v>
      </c>
      <c r="AL275" s="191">
        <v>0</v>
      </c>
      <c r="AM275" s="191">
        <v>0</v>
      </c>
    </row>
    <row r="276" spans="1:39">
      <c r="A276" s="204">
        <v>38620</v>
      </c>
      <c r="B276" s="184" t="s">
        <v>251</v>
      </c>
      <c r="C276" s="188">
        <v>4.5249999999999999E-4</v>
      </c>
      <c r="E276" s="191">
        <v>592849</v>
      </c>
      <c r="F276" s="191">
        <v>116958</v>
      </c>
      <c r="G276" s="191">
        <v>61637</v>
      </c>
      <c r="H276" s="191">
        <v>31456</v>
      </c>
      <c r="I276" s="191">
        <v>0</v>
      </c>
      <c r="J276" s="118"/>
      <c r="K276" s="191">
        <v>169472</v>
      </c>
      <c r="L276" s="191">
        <v>152919</v>
      </c>
      <c r="M276" s="191">
        <v>60619</v>
      </c>
      <c r="N276" s="191">
        <v>0</v>
      </c>
      <c r="O276" s="191">
        <v>0</v>
      </c>
      <c r="P276" s="118"/>
      <c r="Q276" s="191">
        <v>205781</v>
      </c>
      <c r="R276" s="191">
        <v>-170888</v>
      </c>
      <c r="S276" s="191">
        <v>23572</v>
      </c>
      <c r="T276" s="191">
        <v>31456</v>
      </c>
      <c r="U276" s="191">
        <v>0</v>
      </c>
      <c r="V276" s="118"/>
      <c r="W276" s="191">
        <v>314585</v>
      </c>
      <c r="X276" s="191">
        <v>185265</v>
      </c>
      <c r="Y276" s="191">
        <v>0</v>
      </c>
      <c r="Z276" s="191">
        <v>0</v>
      </c>
      <c r="AA276" s="191">
        <v>0</v>
      </c>
      <c r="AB276" s="118"/>
      <c r="AC276" s="191">
        <v>2194</v>
      </c>
      <c r="AD276" s="191">
        <v>0</v>
      </c>
      <c r="AE276" s="191">
        <v>0</v>
      </c>
      <c r="AF276" s="191">
        <v>0</v>
      </c>
      <c r="AG276" s="191">
        <v>0</v>
      </c>
      <c r="AH276" s="118"/>
      <c r="AI276" s="191">
        <v>-99183</v>
      </c>
      <c r="AJ276" s="191">
        <v>-50338</v>
      </c>
      <c r="AK276" s="191">
        <v>-22554</v>
      </c>
      <c r="AL276" s="191">
        <v>0</v>
      </c>
      <c r="AM276" s="191">
        <v>0</v>
      </c>
    </row>
    <row r="277" spans="1:39">
      <c r="A277" s="204">
        <v>38700</v>
      </c>
      <c r="B277" s="184" t="s">
        <v>252</v>
      </c>
      <c r="C277" s="188">
        <v>8.8389999999999996E-4</v>
      </c>
      <c r="E277" s="191">
        <v>1240363</v>
      </c>
      <c r="F277" s="191">
        <v>245045</v>
      </c>
      <c r="G277" s="191">
        <v>151046</v>
      </c>
      <c r="H277" s="191">
        <v>61446</v>
      </c>
      <c r="I277" s="191">
        <v>0</v>
      </c>
      <c r="J277" s="118"/>
      <c r="K277" s="191">
        <v>331041</v>
      </c>
      <c r="L277" s="191">
        <v>298707</v>
      </c>
      <c r="M277" s="191">
        <v>118412</v>
      </c>
      <c r="N277" s="191">
        <v>0</v>
      </c>
      <c r="O277" s="191">
        <v>0</v>
      </c>
      <c r="P277" s="118"/>
      <c r="Q277" s="191">
        <v>401967</v>
      </c>
      <c r="R277" s="191">
        <v>-333808</v>
      </c>
      <c r="S277" s="191">
        <v>46044</v>
      </c>
      <c r="T277" s="191">
        <v>61446</v>
      </c>
      <c r="U277" s="191">
        <v>0</v>
      </c>
      <c r="V277" s="118"/>
      <c r="W277" s="191">
        <v>614501</v>
      </c>
      <c r="X277" s="191">
        <v>361891</v>
      </c>
      <c r="Y277" s="191">
        <v>0</v>
      </c>
      <c r="Z277" s="191">
        <v>0</v>
      </c>
      <c r="AA277" s="191">
        <v>0</v>
      </c>
      <c r="AB277" s="118"/>
      <c r="AC277" s="191">
        <v>5660</v>
      </c>
      <c r="AD277" s="191">
        <v>0</v>
      </c>
      <c r="AE277" s="191">
        <v>0</v>
      </c>
      <c r="AF277" s="191">
        <v>0</v>
      </c>
      <c r="AG277" s="191">
        <v>0</v>
      </c>
      <c r="AH277" s="118"/>
      <c r="AI277" s="191">
        <v>-112806</v>
      </c>
      <c r="AJ277" s="191">
        <v>-81745</v>
      </c>
      <c r="AK277" s="191">
        <v>-13410</v>
      </c>
      <c r="AL277" s="191">
        <v>0</v>
      </c>
      <c r="AM277" s="191">
        <v>0</v>
      </c>
    </row>
    <row r="278" spans="1:39">
      <c r="A278" s="204">
        <v>38701</v>
      </c>
      <c r="B278" s="184" t="s">
        <v>253</v>
      </c>
      <c r="C278" s="188">
        <v>5.4599999999999999E-5</v>
      </c>
      <c r="E278" s="191">
        <v>76597</v>
      </c>
      <c r="F278" s="191">
        <v>24268</v>
      </c>
      <c r="G278" s="191">
        <v>11154</v>
      </c>
      <c r="H278" s="191">
        <v>3796</v>
      </c>
      <c r="I278" s="191">
        <v>0</v>
      </c>
      <c r="J278" s="118"/>
      <c r="K278" s="191">
        <v>20449</v>
      </c>
      <c r="L278" s="191">
        <v>18452</v>
      </c>
      <c r="M278" s="191">
        <v>7314</v>
      </c>
      <c r="N278" s="191">
        <v>0</v>
      </c>
      <c r="O278" s="191">
        <v>0</v>
      </c>
      <c r="P278" s="118"/>
      <c r="Q278" s="191">
        <v>24830</v>
      </c>
      <c r="R278" s="191">
        <v>-20620</v>
      </c>
      <c r="S278" s="191">
        <v>2844</v>
      </c>
      <c r="T278" s="191">
        <v>3796</v>
      </c>
      <c r="U278" s="191">
        <v>0</v>
      </c>
      <c r="V278" s="118"/>
      <c r="W278" s="191">
        <v>37959</v>
      </c>
      <c r="X278" s="191">
        <v>22355</v>
      </c>
      <c r="Y278" s="191">
        <v>0</v>
      </c>
      <c r="Z278" s="191">
        <v>0</v>
      </c>
      <c r="AA278" s="191">
        <v>0</v>
      </c>
      <c r="AB278" s="118"/>
      <c r="AC278" s="191">
        <v>4993</v>
      </c>
      <c r="AD278" s="191">
        <v>4081</v>
      </c>
      <c r="AE278" s="191">
        <v>996</v>
      </c>
      <c r="AF278" s="191">
        <v>0</v>
      </c>
      <c r="AG278" s="191">
        <v>0</v>
      </c>
      <c r="AH278" s="118"/>
      <c r="AI278" s="191">
        <v>-11634</v>
      </c>
      <c r="AJ278" s="191">
        <v>0</v>
      </c>
      <c r="AK278" s="191">
        <v>0</v>
      </c>
      <c r="AL278" s="191">
        <v>0</v>
      </c>
      <c r="AM278" s="191">
        <v>0</v>
      </c>
    </row>
    <row r="279" spans="1:39">
      <c r="A279" s="204">
        <v>38800</v>
      </c>
      <c r="B279" s="184" t="s">
        <v>254</v>
      </c>
      <c r="C279" s="188">
        <v>1.4873E-3</v>
      </c>
      <c r="E279" s="191">
        <v>2097211</v>
      </c>
      <c r="F279" s="191">
        <v>439607</v>
      </c>
      <c r="G279" s="191">
        <v>208049</v>
      </c>
      <c r="H279" s="191">
        <v>103393</v>
      </c>
      <c r="I279" s="191">
        <v>0</v>
      </c>
      <c r="J279" s="118"/>
      <c r="K279" s="191">
        <v>557028</v>
      </c>
      <c r="L279" s="191">
        <v>502621</v>
      </c>
      <c r="M279" s="191">
        <v>199246</v>
      </c>
      <c r="N279" s="191">
        <v>0</v>
      </c>
      <c r="O279" s="191">
        <v>0</v>
      </c>
      <c r="P279" s="118"/>
      <c r="Q279" s="191">
        <v>676372</v>
      </c>
      <c r="R279" s="191">
        <v>-561685</v>
      </c>
      <c r="S279" s="191">
        <v>77476</v>
      </c>
      <c r="T279" s="191">
        <v>103393</v>
      </c>
      <c r="U279" s="191">
        <v>0</v>
      </c>
      <c r="V279" s="118"/>
      <c r="W279" s="191">
        <v>1033993</v>
      </c>
      <c r="X279" s="191">
        <v>608938</v>
      </c>
      <c r="Y279" s="191">
        <v>0</v>
      </c>
      <c r="Z279" s="191">
        <v>0</v>
      </c>
      <c r="AA279" s="191">
        <v>0</v>
      </c>
      <c r="AB279" s="118"/>
      <c r="AC279" s="191">
        <v>2651</v>
      </c>
      <c r="AD279" s="191">
        <v>0</v>
      </c>
      <c r="AE279" s="191">
        <v>0</v>
      </c>
      <c r="AF279" s="191">
        <v>0</v>
      </c>
      <c r="AG279" s="191">
        <v>0</v>
      </c>
      <c r="AH279" s="118"/>
      <c r="AI279" s="191">
        <v>-172833</v>
      </c>
      <c r="AJ279" s="191">
        <v>-110267</v>
      </c>
      <c r="AK279" s="191">
        <v>-68673</v>
      </c>
      <c r="AL279" s="191">
        <v>0</v>
      </c>
      <c r="AM279" s="191">
        <v>0</v>
      </c>
    </row>
    <row r="280" spans="1:39">
      <c r="A280" s="204">
        <v>38801</v>
      </c>
      <c r="B280" s="184" t="s">
        <v>255</v>
      </c>
      <c r="C280" s="188">
        <v>1.109E-4</v>
      </c>
      <c r="E280" s="191">
        <v>150799</v>
      </c>
      <c r="F280" s="191">
        <v>3366</v>
      </c>
      <c r="G280" s="191">
        <v>-20922</v>
      </c>
      <c r="H280" s="191">
        <v>7709</v>
      </c>
      <c r="I280" s="191">
        <v>0</v>
      </c>
      <c r="J280" s="118"/>
      <c r="K280" s="191">
        <v>41535</v>
      </c>
      <c r="L280" s="191">
        <v>37478</v>
      </c>
      <c r="M280" s="191">
        <v>14857</v>
      </c>
      <c r="N280" s="191">
        <v>0</v>
      </c>
      <c r="O280" s="191">
        <v>0</v>
      </c>
      <c r="P280" s="118"/>
      <c r="Q280" s="191">
        <v>50433</v>
      </c>
      <c r="R280" s="191">
        <v>-41882</v>
      </c>
      <c r="S280" s="191">
        <v>5777</v>
      </c>
      <c r="T280" s="191">
        <v>7709</v>
      </c>
      <c r="U280" s="191">
        <v>0</v>
      </c>
      <c r="V280" s="118"/>
      <c r="W280" s="191">
        <v>77099</v>
      </c>
      <c r="X280" s="191">
        <v>45405</v>
      </c>
      <c r="Y280" s="191">
        <v>0</v>
      </c>
      <c r="Z280" s="191">
        <v>0</v>
      </c>
      <c r="AA280" s="191">
        <v>0</v>
      </c>
      <c r="AB280" s="118"/>
      <c r="AC280" s="191">
        <v>23290</v>
      </c>
      <c r="AD280" s="191">
        <v>3923</v>
      </c>
      <c r="AE280" s="191">
        <v>0</v>
      </c>
      <c r="AF280" s="191">
        <v>0</v>
      </c>
      <c r="AG280" s="191">
        <v>0</v>
      </c>
      <c r="AH280" s="118"/>
      <c r="AI280" s="191">
        <v>-41558</v>
      </c>
      <c r="AJ280" s="191">
        <v>-41558</v>
      </c>
      <c r="AK280" s="191">
        <v>-41556</v>
      </c>
      <c r="AL280" s="191">
        <v>0</v>
      </c>
      <c r="AM280" s="191">
        <v>0</v>
      </c>
    </row>
    <row r="281" spans="1:39">
      <c r="A281" s="204">
        <v>38900</v>
      </c>
      <c r="B281" s="184" t="s">
        <v>256</v>
      </c>
      <c r="C281" s="188">
        <v>3.3290000000000001E-4</v>
      </c>
      <c r="E281" s="191">
        <v>490511</v>
      </c>
      <c r="F281" s="191">
        <v>128274</v>
      </c>
      <c r="G281" s="191">
        <v>74139</v>
      </c>
      <c r="H281" s="191">
        <v>23142</v>
      </c>
      <c r="I281" s="191">
        <v>0</v>
      </c>
      <c r="J281" s="118"/>
      <c r="K281" s="191">
        <v>124679</v>
      </c>
      <c r="L281" s="191">
        <v>112501</v>
      </c>
      <c r="M281" s="191">
        <v>44597</v>
      </c>
      <c r="N281" s="191">
        <v>0</v>
      </c>
      <c r="O281" s="191">
        <v>0</v>
      </c>
      <c r="P281" s="118"/>
      <c r="Q281" s="191">
        <v>151391</v>
      </c>
      <c r="R281" s="191">
        <v>-125721</v>
      </c>
      <c r="S281" s="191">
        <v>17341</v>
      </c>
      <c r="T281" s="191">
        <v>23142</v>
      </c>
      <c r="U281" s="191">
        <v>0</v>
      </c>
      <c r="V281" s="118"/>
      <c r="W281" s="191">
        <v>231437</v>
      </c>
      <c r="X281" s="191">
        <v>136298</v>
      </c>
      <c r="Y281" s="191">
        <v>0</v>
      </c>
      <c r="Z281" s="191">
        <v>0</v>
      </c>
      <c r="AA281" s="191">
        <v>0</v>
      </c>
      <c r="AB281" s="118"/>
      <c r="AC281" s="191">
        <v>19703</v>
      </c>
      <c r="AD281" s="191">
        <v>12203</v>
      </c>
      <c r="AE281" s="191">
        <v>12201</v>
      </c>
      <c r="AF281" s="191">
        <v>0</v>
      </c>
      <c r="AG281" s="191">
        <v>0</v>
      </c>
      <c r="AH281" s="118"/>
      <c r="AI281" s="191">
        <v>-36699</v>
      </c>
      <c r="AJ281" s="191">
        <v>-7007</v>
      </c>
      <c r="AK281" s="191">
        <v>0</v>
      </c>
      <c r="AL281" s="191">
        <v>0</v>
      </c>
      <c r="AM281" s="191">
        <v>0</v>
      </c>
    </row>
    <row r="282" spans="1:39">
      <c r="A282" s="204">
        <v>39000</v>
      </c>
      <c r="B282" s="184" t="s">
        <v>257</v>
      </c>
      <c r="C282" s="188">
        <v>1.58218E-2</v>
      </c>
      <c r="E282" s="191">
        <v>22627561</v>
      </c>
      <c r="F282" s="191">
        <v>4813476</v>
      </c>
      <c r="G282" s="191">
        <v>2891566</v>
      </c>
      <c r="H282" s="191">
        <v>1099884</v>
      </c>
      <c r="I282" s="191">
        <v>0</v>
      </c>
      <c r="J282" s="118"/>
      <c r="K282" s="191">
        <v>5925628</v>
      </c>
      <c r="L282" s="191">
        <v>5346851</v>
      </c>
      <c r="M282" s="191">
        <v>2119567</v>
      </c>
      <c r="N282" s="191">
        <v>0</v>
      </c>
      <c r="O282" s="191">
        <v>0</v>
      </c>
      <c r="P282" s="118"/>
      <c r="Q282" s="191">
        <v>7195201</v>
      </c>
      <c r="R282" s="191">
        <v>-5975166</v>
      </c>
      <c r="S282" s="191">
        <v>824189</v>
      </c>
      <c r="T282" s="191">
        <v>1099884</v>
      </c>
      <c r="U282" s="191">
        <v>0</v>
      </c>
      <c r="V282" s="118"/>
      <c r="W282" s="191">
        <v>10999553</v>
      </c>
      <c r="X282" s="191">
        <v>6477840</v>
      </c>
      <c r="Y282" s="191">
        <v>0</v>
      </c>
      <c r="Z282" s="191">
        <v>0</v>
      </c>
      <c r="AA282" s="191">
        <v>0</v>
      </c>
      <c r="AB282" s="118"/>
      <c r="AC282" s="191">
        <v>0</v>
      </c>
      <c r="AD282" s="191">
        <v>0</v>
      </c>
      <c r="AE282" s="191">
        <v>0</v>
      </c>
      <c r="AF282" s="191">
        <v>0</v>
      </c>
      <c r="AG282" s="191">
        <v>0</v>
      </c>
      <c r="AH282" s="118"/>
      <c r="AI282" s="191">
        <v>-1492821</v>
      </c>
      <c r="AJ282" s="191">
        <v>-1036049</v>
      </c>
      <c r="AK282" s="191">
        <v>-52190</v>
      </c>
      <c r="AL282" s="191">
        <v>0</v>
      </c>
      <c r="AM282" s="191">
        <v>0</v>
      </c>
    </row>
    <row r="283" spans="1:39">
      <c r="A283" s="204">
        <v>39100</v>
      </c>
      <c r="B283" s="184" t="s">
        <v>258</v>
      </c>
      <c r="C283" s="188">
        <v>2.0620999999999999E-3</v>
      </c>
      <c r="E283" s="191">
        <v>2693720</v>
      </c>
      <c r="F283" s="191">
        <v>415764</v>
      </c>
      <c r="G283" s="191">
        <v>214846</v>
      </c>
      <c r="H283" s="191">
        <v>143351</v>
      </c>
      <c r="I283" s="191">
        <v>0</v>
      </c>
      <c r="J283" s="118"/>
      <c r="K283" s="191">
        <v>772304</v>
      </c>
      <c r="L283" s="191">
        <v>696870</v>
      </c>
      <c r="M283" s="191">
        <v>276249</v>
      </c>
      <c r="N283" s="191">
        <v>0</v>
      </c>
      <c r="O283" s="191">
        <v>0</v>
      </c>
      <c r="P283" s="118"/>
      <c r="Q283" s="191">
        <v>937771</v>
      </c>
      <c r="R283" s="191">
        <v>-778760</v>
      </c>
      <c r="S283" s="191">
        <v>107419</v>
      </c>
      <c r="T283" s="191">
        <v>143351</v>
      </c>
      <c r="U283" s="191">
        <v>0</v>
      </c>
      <c r="V283" s="118"/>
      <c r="W283" s="191">
        <v>1433603</v>
      </c>
      <c r="X283" s="191">
        <v>844275</v>
      </c>
      <c r="Y283" s="191">
        <v>0</v>
      </c>
      <c r="Z283" s="191">
        <v>0</v>
      </c>
      <c r="AA283" s="191">
        <v>0</v>
      </c>
      <c r="AB283" s="118"/>
      <c r="AC283" s="191">
        <v>0</v>
      </c>
      <c r="AD283" s="191">
        <v>0</v>
      </c>
      <c r="AE283" s="191">
        <v>0</v>
      </c>
      <c r="AF283" s="191">
        <v>0</v>
      </c>
      <c r="AG283" s="191">
        <v>0</v>
      </c>
      <c r="AH283" s="118"/>
      <c r="AI283" s="191">
        <v>-449958</v>
      </c>
      <c r="AJ283" s="191">
        <v>-346621</v>
      </c>
      <c r="AK283" s="191">
        <v>-168822</v>
      </c>
      <c r="AL283" s="191">
        <v>0</v>
      </c>
      <c r="AM283" s="191">
        <v>0</v>
      </c>
    </row>
    <row r="284" spans="1:39">
      <c r="A284" s="204">
        <v>39101</v>
      </c>
      <c r="B284" s="184" t="s">
        <v>259</v>
      </c>
      <c r="C284" s="188">
        <v>2.5379999999999999E-4</v>
      </c>
      <c r="E284" s="191">
        <v>497533</v>
      </c>
      <c r="F284" s="191">
        <v>179602</v>
      </c>
      <c r="G284" s="191">
        <v>85195</v>
      </c>
      <c r="H284" s="191">
        <v>17643</v>
      </c>
      <c r="I284" s="191">
        <v>0</v>
      </c>
      <c r="J284" s="118"/>
      <c r="K284" s="191">
        <v>95054</v>
      </c>
      <c r="L284" s="191">
        <v>85770</v>
      </c>
      <c r="M284" s="191">
        <v>34000</v>
      </c>
      <c r="N284" s="191">
        <v>0</v>
      </c>
      <c r="O284" s="191">
        <v>0</v>
      </c>
      <c r="P284" s="118"/>
      <c r="Q284" s="191">
        <v>115419</v>
      </c>
      <c r="R284" s="191">
        <v>-95849</v>
      </c>
      <c r="S284" s="191">
        <v>13221</v>
      </c>
      <c r="T284" s="191">
        <v>17643</v>
      </c>
      <c r="U284" s="191">
        <v>0</v>
      </c>
      <c r="V284" s="118"/>
      <c r="W284" s="191">
        <v>176446</v>
      </c>
      <c r="X284" s="191">
        <v>103912</v>
      </c>
      <c r="Y284" s="191">
        <v>0</v>
      </c>
      <c r="Z284" s="191">
        <v>0</v>
      </c>
      <c r="AA284" s="191">
        <v>0</v>
      </c>
      <c r="AB284" s="118"/>
      <c r="AC284" s="191">
        <v>111286</v>
      </c>
      <c r="AD284" s="191">
        <v>85769</v>
      </c>
      <c r="AE284" s="191">
        <v>37974</v>
      </c>
      <c r="AF284" s="191">
        <v>0</v>
      </c>
      <c r="AG284" s="191">
        <v>0</v>
      </c>
      <c r="AH284" s="118"/>
      <c r="AI284" s="191">
        <v>-672</v>
      </c>
      <c r="AJ284" s="191">
        <v>0</v>
      </c>
      <c r="AK284" s="191">
        <v>0</v>
      </c>
      <c r="AL284" s="191">
        <v>0</v>
      </c>
      <c r="AM284" s="191">
        <v>0</v>
      </c>
    </row>
    <row r="285" spans="1:39">
      <c r="A285" s="204">
        <v>39105</v>
      </c>
      <c r="B285" s="184" t="s">
        <v>260</v>
      </c>
      <c r="C285" s="188">
        <v>7.3539999999999999E-4</v>
      </c>
      <c r="E285" s="191">
        <v>740977</v>
      </c>
      <c r="F285" s="191">
        <v>-52039</v>
      </c>
      <c r="G285" s="191">
        <v>-39890</v>
      </c>
      <c r="H285" s="191">
        <v>51123</v>
      </c>
      <c r="I285" s="191">
        <v>0</v>
      </c>
      <c r="J285" s="118"/>
      <c r="K285" s="191">
        <v>275424</v>
      </c>
      <c r="L285" s="191">
        <v>248523</v>
      </c>
      <c r="M285" s="191">
        <v>98518</v>
      </c>
      <c r="N285" s="191">
        <v>0</v>
      </c>
      <c r="O285" s="191">
        <v>0</v>
      </c>
      <c r="P285" s="118"/>
      <c r="Q285" s="191">
        <v>334434</v>
      </c>
      <c r="R285" s="191">
        <v>-277727</v>
      </c>
      <c r="S285" s="191">
        <v>38308</v>
      </c>
      <c r="T285" s="191">
        <v>51123</v>
      </c>
      <c r="U285" s="191">
        <v>0</v>
      </c>
      <c r="V285" s="118"/>
      <c r="W285" s="191">
        <v>511261</v>
      </c>
      <c r="X285" s="191">
        <v>301091</v>
      </c>
      <c r="Y285" s="191">
        <v>0</v>
      </c>
      <c r="Z285" s="191">
        <v>0</v>
      </c>
      <c r="AA285" s="191">
        <v>0</v>
      </c>
      <c r="AB285" s="118"/>
      <c r="AC285" s="191">
        <v>0</v>
      </c>
      <c r="AD285" s="191">
        <v>0</v>
      </c>
      <c r="AE285" s="191">
        <v>0</v>
      </c>
      <c r="AF285" s="191">
        <v>0</v>
      </c>
      <c r="AG285" s="191">
        <v>0</v>
      </c>
      <c r="AH285" s="118"/>
      <c r="AI285" s="191">
        <v>-380142</v>
      </c>
      <c r="AJ285" s="191">
        <v>-323926</v>
      </c>
      <c r="AK285" s="191">
        <v>-176716</v>
      </c>
      <c r="AL285" s="191">
        <v>0</v>
      </c>
      <c r="AM285" s="191">
        <v>0</v>
      </c>
    </row>
    <row r="286" spans="1:39">
      <c r="A286" s="204">
        <v>39200</v>
      </c>
      <c r="B286" s="184" t="s">
        <v>400</v>
      </c>
      <c r="C286" s="188">
        <v>6.6654099999999994E-2</v>
      </c>
      <c r="E286" s="191">
        <v>99608561</v>
      </c>
      <c r="F286" s="191">
        <v>21982151</v>
      </c>
      <c r="G286" s="191">
        <v>10685958</v>
      </c>
      <c r="H286" s="191">
        <v>4633593</v>
      </c>
      <c r="I286" s="191">
        <v>0</v>
      </c>
      <c r="J286" s="118"/>
      <c r="K286" s="191">
        <v>24963493</v>
      </c>
      <c r="L286" s="191">
        <v>22525220</v>
      </c>
      <c r="M286" s="191">
        <v>8929317</v>
      </c>
      <c r="N286" s="191">
        <v>0</v>
      </c>
      <c r="O286" s="191">
        <v>0</v>
      </c>
      <c r="P286" s="118"/>
      <c r="Q286" s="191">
        <v>30311952</v>
      </c>
      <c r="R286" s="191">
        <v>-25172187</v>
      </c>
      <c r="S286" s="191">
        <v>3472145</v>
      </c>
      <c r="T286" s="191">
        <v>4633593</v>
      </c>
      <c r="U286" s="191">
        <v>0</v>
      </c>
      <c r="V286" s="118"/>
      <c r="W286" s="191">
        <v>46338930</v>
      </c>
      <c r="X286" s="191">
        <v>27289855</v>
      </c>
      <c r="Y286" s="191">
        <v>0</v>
      </c>
      <c r="Z286" s="191">
        <v>0</v>
      </c>
      <c r="AA286" s="191">
        <v>0</v>
      </c>
      <c r="AB286" s="118"/>
      <c r="AC286" s="191">
        <v>792218</v>
      </c>
      <c r="AD286" s="191">
        <v>0</v>
      </c>
      <c r="AE286" s="191">
        <v>0</v>
      </c>
      <c r="AF286" s="191">
        <v>0</v>
      </c>
      <c r="AG286" s="191">
        <v>0</v>
      </c>
      <c r="AH286" s="118"/>
      <c r="AI286" s="191">
        <v>-2798032</v>
      </c>
      <c r="AJ286" s="191">
        <v>-2660737</v>
      </c>
      <c r="AK286" s="191">
        <v>-1715504</v>
      </c>
      <c r="AL286" s="191">
        <v>0</v>
      </c>
      <c r="AM286" s="191">
        <v>0</v>
      </c>
    </row>
    <row r="287" spans="1:39">
      <c r="A287" s="204">
        <v>39201</v>
      </c>
      <c r="B287" s="184" t="s">
        <v>262</v>
      </c>
      <c r="C287" s="188">
        <v>1.8990000000000001E-4</v>
      </c>
      <c r="E287" s="191">
        <v>214511</v>
      </c>
      <c r="F287" s="191">
        <v>15051</v>
      </c>
      <c r="G287" s="191">
        <v>-7459</v>
      </c>
      <c r="H287" s="191">
        <v>13201</v>
      </c>
      <c r="I287" s="191">
        <v>0</v>
      </c>
      <c r="J287" s="118"/>
      <c r="K287" s="191">
        <v>71122</v>
      </c>
      <c r="L287" s="191">
        <v>64175</v>
      </c>
      <c r="M287" s="191">
        <v>25440</v>
      </c>
      <c r="N287" s="191">
        <v>0</v>
      </c>
      <c r="O287" s="191">
        <v>0</v>
      </c>
      <c r="P287" s="118"/>
      <c r="Q287" s="191">
        <v>86360</v>
      </c>
      <c r="R287" s="191">
        <v>-71716</v>
      </c>
      <c r="S287" s="191">
        <v>9892</v>
      </c>
      <c r="T287" s="191">
        <v>13201</v>
      </c>
      <c r="U287" s="191">
        <v>0</v>
      </c>
      <c r="V287" s="118"/>
      <c r="W287" s="191">
        <v>132021</v>
      </c>
      <c r="X287" s="191">
        <v>77750</v>
      </c>
      <c r="Y287" s="191">
        <v>0</v>
      </c>
      <c r="Z287" s="191">
        <v>0</v>
      </c>
      <c r="AA287" s="191">
        <v>0</v>
      </c>
      <c r="AB287" s="118"/>
      <c r="AC287" s="191">
        <v>0</v>
      </c>
      <c r="AD287" s="191">
        <v>0</v>
      </c>
      <c r="AE287" s="191">
        <v>0</v>
      </c>
      <c r="AF287" s="191">
        <v>0</v>
      </c>
      <c r="AG287" s="191">
        <v>0</v>
      </c>
      <c r="AH287" s="118"/>
      <c r="AI287" s="191">
        <v>-74992</v>
      </c>
      <c r="AJ287" s="191">
        <v>-55158</v>
      </c>
      <c r="AK287" s="191">
        <v>-42791</v>
      </c>
      <c r="AL287" s="191">
        <v>0</v>
      </c>
      <c r="AM287" s="191">
        <v>0</v>
      </c>
    </row>
    <row r="288" spans="1:39">
      <c r="A288" s="204">
        <v>39204</v>
      </c>
      <c r="B288" s="184" t="s">
        <v>263</v>
      </c>
      <c r="C288" s="188">
        <v>2.7280000000000002E-4</v>
      </c>
      <c r="E288" s="191">
        <v>580357</v>
      </c>
      <c r="F288" s="191">
        <v>211984</v>
      </c>
      <c r="G288" s="191">
        <v>105905</v>
      </c>
      <c r="H288" s="191">
        <v>18964</v>
      </c>
      <c r="I288" s="191">
        <v>0</v>
      </c>
      <c r="J288" s="118"/>
      <c r="K288" s="191">
        <v>102170</v>
      </c>
      <c r="L288" s="191">
        <v>92191</v>
      </c>
      <c r="M288" s="191">
        <v>36546</v>
      </c>
      <c r="N288" s="191">
        <v>0</v>
      </c>
      <c r="O288" s="191">
        <v>0</v>
      </c>
      <c r="P288" s="118"/>
      <c r="Q288" s="191">
        <v>124060</v>
      </c>
      <c r="R288" s="191">
        <v>-103024</v>
      </c>
      <c r="S288" s="191">
        <v>14211</v>
      </c>
      <c r="T288" s="191">
        <v>18964</v>
      </c>
      <c r="U288" s="191">
        <v>0</v>
      </c>
      <c r="V288" s="118"/>
      <c r="W288" s="191">
        <v>189655</v>
      </c>
      <c r="X288" s="191">
        <v>111691</v>
      </c>
      <c r="Y288" s="191">
        <v>0</v>
      </c>
      <c r="Z288" s="191">
        <v>0</v>
      </c>
      <c r="AA288" s="191">
        <v>0</v>
      </c>
      <c r="AB288" s="118"/>
      <c r="AC288" s="191">
        <v>164472</v>
      </c>
      <c r="AD288" s="191">
        <v>111126</v>
      </c>
      <c r="AE288" s="191">
        <v>55148</v>
      </c>
      <c r="AF288" s="191">
        <v>0</v>
      </c>
      <c r="AG288" s="191">
        <v>0</v>
      </c>
      <c r="AH288" s="118"/>
      <c r="AI288" s="191">
        <v>0</v>
      </c>
      <c r="AJ288" s="191">
        <v>0</v>
      </c>
      <c r="AK288" s="191">
        <v>0</v>
      </c>
      <c r="AL288" s="191">
        <v>0</v>
      </c>
      <c r="AM288" s="191">
        <v>0</v>
      </c>
    </row>
    <row r="289" spans="1:39">
      <c r="A289" s="204">
        <v>39205</v>
      </c>
      <c r="B289" s="184" t="s">
        <v>264</v>
      </c>
      <c r="C289" s="188">
        <v>5.6172000000000001E-3</v>
      </c>
      <c r="E289" s="191">
        <v>9390076</v>
      </c>
      <c r="F289" s="191">
        <v>2378913</v>
      </c>
      <c r="G289" s="191">
        <v>1413878</v>
      </c>
      <c r="H289" s="191">
        <v>390491</v>
      </c>
      <c r="I289" s="191">
        <v>0</v>
      </c>
      <c r="J289" s="118"/>
      <c r="K289" s="191">
        <v>2103771</v>
      </c>
      <c r="L289" s="191">
        <v>1898288</v>
      </c>
      <c r="M289" s="191">
        <v>752508</v>
      </c>
      <c r="N289" s="191">
        <v>0</v>
      </c>
      <c r="O289" s="191">
        <v>0</v>
      </c>
      <c r="P289" s="118"/>
      <c r="Q289" s="191">
        <v>2554506</v>
      </c>
      <c r="R289" s="191">
        <v>-2121358</v>
      </c>
      <c r="S289" s="191">
        <v>292611</v>
      </c>
      <c r="T289" s="191">
        <v>390491</v>
      </c>
      <c r="U289" s="191">
        <v>0</v>
      </c>
      <c r="V289" s="118"/>
      <c r="W289" s="191">
        <v>3905162</v>
      </c>
      <c r="X289" s="191">
        <v>2299822</v>
      </c>
      <c r="Y289" s="191">
        <v>0</v>
      </c>
      <c r="Z289" s="191">
        <v>0</v>
      </c>
      <c r="AA289" s="191">
        <v>0</v>
      </c>
      <c r="AB289" s="118"/>
      <c r="AC289" s="191">
        <v>893236</v>
      </c>
      <c r="AD289" s="191">
        <v>368759</v>
      </c>
      <c r="AE289" s="191">
        <v>368759</v>
      </c>
      <c r="AF289" s="191">
        <v>0</v>
      </c>
      <c r="AG289" s="191">
        <v>0</v>
      </c>
      <c r="AH289" s="118"/>
      <c r="AI289" s="191">
        <v>-66599</v>
      </c>
      <c r="AJ289" s="191">
        <v>-66598</v>
      </c>
      <c r="AK289" s="191">
        <v>0</v>
      </c>
      <c r="AL289" s="191">
        <v>0</v>
      </c>
      <c r="AM289" s="191">
        <v>0</v>
      </c>
    </row>
    <row r="290" spans="1:39">
      <c r="A290" s="204">
        <v>39208</v>
      </c>
      <c r="B290" s="184" t="s">
        <v>401</v>
      </c>
      <c r="C290" s="188">
        <v>4.0230000000000002E-4</v>
      </c>
      <c r="E290" s="191">
        <v>532405</v>
      </c>
      <c r="F290" s="191">
        <v>120840</v>
      </c>
      <c r="G290" s="191">
        <v>61457</v>
      </c>
      <c r="H290" s="191">
        <v>27967</v>
      </c>
      <c r="I290" s="191">
        <v>0</v>
      </c>
      <c r="J290" s="118"/>
      <c r="K290" s="191">
        <v>150671</v>
      </c>
      <c r="L290" s="191">
        <v>135954</v>
      </c>
      <c r="M290" s="191">
        <v>53894</v>
      </c>
      <c r="N290" s="191">
        <v>0</v>
      </c>
      <c r="O290" s="191">
        <v>0</v>
      </c>
      <c r="P290" s="118"/>
      <c r="Q290" s="191">
        <v>182952</v>
      </c>
      <c r="R290" s="191">
        <v>-151930</v>
      </c>
      <c r="S290" s="191">
        <v>20957</v>
      </c>
      <c r="T290" s="191">
        <v>27967</v>
      </c>
      <c r="U290" s="191">
        <v>0</v>
      </c>
      <c r="V290" s="118"/>
      <c r="W290" s="191">
        <v>279685</v>
      </c>
      <c r="X290" s="191">
        <v>164712</v>
      </c>
      <c r="Y290" s="191">
        <v>0</v>
      </c>
      <c r="Z290" s="191">
        <v>0</v>
      </c>
      <c r="AA290" s="191">
        <v>0</v>
      </c>
      <c r="AB290" s="118"/>
      <c r="AC290" s="191">
        <v>0</v>
      </c>
      <c r="AD290" s="191">
        <v>0</v>
      </c>
      <c r="AE290" s="191">
        <v>0</v>
      </c>
      <c r="AF290" s="191">
        <v>0</v>
      </c>
      <c r="AG290" s="191">
        <v>0</v>
      </c>
      <c r="AH290" s="118"/>
      <c r="AI290" s="191">
        <v>-80903</v>
      </c>
      <c r="AJ290" s="191">
        <v>-27896</v>
      </c>
      <c r="AK290" s="191">
        <v>-13394</v>
      </c>
      <c r="AL290" s="191">
        <v>0</v>
      </c>
      <c r="AM290" s="191">
        <v>0</v>
      </c>
    </row>
    <row r="291" spans="1:39">
      <c r="A291" s="204">
        <v>39209</v>
      </c>
      <c r="B291" s="184" t="s">
        <v>265</v>
      </c>
      <c r="C291" s="188">
        <v>1.9540000000000001E-4</v>
      </c>
      <c r="E291" s="191">
        <v>239524</v>
      </c>
      <c r="F291" s="191">
        <v>10974</v>
      </c>
      <c r="G291" s="191">
        <v>14587</v>
      </c>
      <c r="H291" s="191">
        <v>13584</v>
      </c>
      <c r="I291" s="191">
        <v>0</v>
      </c>
      <c r="J291" s="118"/>
      <c r="K291" s="191">
        <v>73182</v>
      </c>
      <c r="L291" s="191">
        <v>66034</v>
      </c>
      <c r="M291" s="191">
        <v>26177</v>
      </c>
      <c r="N291" s="191">
        <v>0</v>
      </c>
      <c r="O291" s="191">
        <v>0</v>
      </c>
      <c r="P291" s="118"/>
      <c r="Q291" s="191">
        <v>88861</v>
      </c>
      <c r="R291" s="191">
        <v>-73794</v>
      </c>
      <c r="S291" s="191">
        <v>10179</v>
      </c>
      <c r="T291" s="191">
        <v>13584</v>
      </c>
      <c r="U291" s="191">
        <v>0</v>
      </c>
      <c r="V291" s="118"/>
      <c r="W291" s="191">
        <v>44146</v>
      </c>
      <c r="X291" s="191">
        <v>25998</v>
      </c>
      <c r="Y291" s="191">
        <v>0</v>
      </c>
      <c r="Z291" s="191">
        <v>0</v>
      </c>
      <c r="AA291" s="191">
        <v>0</v>
      </c>
      <c r="AB291" s="118"/>
      <c r="AC291" s="191">
        <v>6695</v>
      </c>
      <c r="AD291" s="191">
        <v>0</v>
      </c>
      <c r="AE291" s="191">
        <v>0</v>
      </c>
      <c r="AF291" s="191">
        <v>0</v>
      </c>
      <c r="AG291" s="191">
        <v>0</v>
      </c>
      <c r="AH291" s="118"/>
      <c r="AI291" s="191">
        <v>-65059</v>
      </c>
      <c r="AJ291" s="191">
        <v>-61268</v>
      </c>
      <c r="AK291" s="191">
        <v>-21769</v>
      </c>
      <c r="AL291" s="191">
        <v>0</v>
      </c>
      <c r="AM291" s="191">
        <v>0</v>
      </c>
    </row>
    <row r="292" spans="1:39">
      <c r="A292" s="204">
        <v>39220</v>
      </c>
      <c r="B292" s="184" t="s">
        <v>539</v>
      </c>
      <c r="C292" s="188">
        <v>6.3499999999999999E-5</v>
      </c>
      <c r="E292" s="191">
        <v>196938</v>
      </c>
      <c r="F292" s="191">
        <v>123608</v>
      </c>
      <c r="G292" s="191">
        <v>111947</v>
      </c>
      <c r="H292" s="191">
        <v>4414</v>
      </c>
      <c r="I292" s="191">
        <v>0</v>
      </c>
      <c r="J292" s="118"/>
      <c r="K292" s="191">
        <v>23782</v>
      </c>
      <c r="L292" s="191">
        <v>21459</v>
      </c>
      <c r="M292" s="191">
        <v>8507</v>
      </c>
      <c r="N292" s="191"/>
      <c r="O292" s="191"/>
      <c r="P292" s="118"/>
      <c r="Q292" s="191">
        <v>28878</v>
      </c>
      <c r="R292" s="191">
        <v>-23981</v>
      </c>
      <c r="S292" s="191">
        <v>3308</v>
      </c>
      <c r="T292" s="191">
        <v>4414</v>
      </c>
      <c r="U292" s="191"/>
      <c r="V292" s="118"/>
      <c r="W292" s="191">
        <v>135845</v>
      </c>
      <c r="X292" s="191">
        <v>80002</v>
      </c>
      <c r="Y292" s="191">
        <v>0</v>
      </c>
      <c r="Z292" s="191">
        <v>0</v>
      </c>
      <c r="AA292" s="191">
        <v>0</v>
      </c>
      <c r="AB292" s="118"/>
      <c r="AC292" s="191">
        <v>100132</v>
      </c>
      <c r="AD292" s="191">
        <v>100132</v>
      </c>
      <c r="AE292" s="191">
        <v>100132</v>
      </c>
      <c r="AF292" s="191">
        <v>0</v>
      </c>
      <c r="AG292" s="191">
        <v>0</v>
      </c>
      <c r="AH292" s="118"/>
      <c r="AI292" s="191">
        <v>0</v>
      </c>
      <c r="AJ292" s="191">
        <v>0</v>
      </c>
      <c r="AK292" s="191">
        <v>0</v>
      </c>
      <c r="AL292" s="191">
        <v>0</v>
      </c>
      <c r="AM292" s="191">
        <v>0</v>
      </c>
    </row>
    <row r="293" spans="1:39">
      <c r="A293" s="204">
        <v>39300</v>
      </c>
      <c r="B293" s="184" t="s">
        <v>266</v>
      </c>
      <c r="C293" s="188">
        <v>7.8430000000000004E-4</v>
      </c>
      <c r="E293" s="191">
        <v>1018885</v>
      </c>
      <c r="F293" s="191">
        <v>215308</v>
      </c>
      <c r="G293" s="191">
        <v>115738</v>
      </c>
      <c r="H293" s="191">
        <v>54522</v>
      </c>
      <c r="I293" s="191">
        <v>0</v>
      </c>
      <c r="J293" s="118"/>
      <c r="K293" s="191">
        <v>293738</v>
      </c>
      <c r="L293" s="191">
        <v>265048</v>
      </c>
      <c r="M293" s="191">
        <v>105069</v>
      </c>
      <c r="N293" s="191">
        <v>0</v>
      </c>
      <c r="O293" s="191">
        <v>0</v>
      </c>
      <c r="P293" s="118"/>
      <c r="Q293" s="191">
        <v>356672</v>
      </c>
      <c r="R293" s="191">
        <v>-296194</v>
      </c>
      <c r="S293" s="191">
        <v>40856</v>
      </c>
      <c r="T293" s="191">
        <v>54522</v>
      </c>
      <c r="U293" s="191">
        <v>0</v>
      </c>
      <c r="V293" s="118"/>
      <c r="W293" s="191">
        <v>545257</v>
      </c>
      <c r="X293" s="191">
        <v>321112</v>
      </c>
      <c r="Y293" s="191">
        <v>0</v>
      </c>
      <c r="Z293" s="191">
        <v>0</v>
      </c>
      <c r="AA293" s="191">
        <v>0</v>
      </c>
      <c r="AB293" s="118"/>
      <c r="AC293" s="191">
        <v>4254</v>
      </c>
      <c r="AD293" s="191">
        <v>0</v>
      </c>
      <c r="AE293" s="191">
        <v>0</v>
      </c>
      <c r="AF293" s="191">
        <v>0</v>
      </c>
      <c r="AG293" s="191">
        <v>0</v>
      </c>
      <c r="AH293" s="118"/>
      <c r="AI293" s="191">
        <v>-181036</v>
      </c>
      <c r="AJ293" s="191">
        <v>-74658</v>
      </c>
      <c r="AK293" s="191">
        <v>-30187</v>
      </c>
      <c r="AL293" s="191">
        <v>0</v>
      </c>
      <c r="AM293" s="191">
        <v>0</v>
      </c>
    </row>
    <row r="294" spans="1:39">
      <c r="A294" s="204">
        <v>39301</v>
      </c>
      <c r="B294" s="184" t="s">
        <v>267</v>
      </c>
      <c r="C294" s="188">
        <v>3.2499999999999997E-5</v>
      </c>
      <c r="E294" s="191">
        <v>11766</v>
      </c>
      <c r="F294" s="191">
        <v>-28561</v>
      </c>
      <c r="G294" s="191">
        <v>-4411</v>
      </c>
      <c r="H294" s="191">
        <v>2259</v>
      </c>
      <c r="I294" s="191">
        <v>0</v>
      </c>
      <c r="J294" s="118"/>
      <c r="K294" s="191">
        <v>12172</v>
      </c>
      <c r="L294" s="191">
        <v>10983</v>
      </c>
      <c r="M294" s="191">
        <v>4354</v>
      </c>
      <c r="N294" s="191">
        <v>0</v>
      </c>
      <c r="O294" s="191">
        <v>0</v>
      </c>
      <c r="P294" s="118"/>
      <c r="Q294" s="191">
        <v>14780</v>
      </c>
      <c r="R294" s="191">
        <v>-12274</v>
      </c>
      <c r="S294" s="191">
        <v>1693</v>
      </c>
      <c r="T294" s="191">
        <v>2259</v>
      </c>
      <c r="U294" s="191">
        <v>0</v>
      </c>
      <c r="V294" s="118"/>
      <c r="W294" s="191">
        <v>22594</v>
      </c>
      <c r="X294" s="191">
        <v>13306</v>
      </c>
      <c r="Y294" s="191">
        <v>0</v>
      </c>
      <c r="Z294" s="191">
        <v>0</v>
      </c>
      <c r="AA294" s="191">
        <v>0</v>
      </c>
      <c r="AB294" s="118"/>
      <c r="AC294" s="191">
        <v>8298</v>
      </c>
      <c r="AD294" s="191">
        <v>0</v>
      </c>
      <c r="AE294" s="191">
        <v>0</v>
      </c>
      <c r="AF294" s="191">
        <v>0</v>
      </c>
      <c r="AG294" s="191">
        <v>0</v>
      </c>
      <c r="AH294" s="118"/>
      <c r="AI294" s="191">
        <v>-46078</v>
      </c>
      <c r="AJ294" s="191">
        <v>-40576</v>
      </c>
      <c r="AK294" s="191">
        <v>-10458</v>
      </c>
      <c r="AL294" s="191">
        <v>0</v>
      </c>
      <c r="AM294" s="191">
        <v>0</v>
      </c>
    </row>
    <row r="295" spans="1:39">
      <c r="A295" s="204">
        <v>39400</v>
      </c>
      <c r="B295" s="184" t="s">
        <v>268</v>
      </c>
      <c r="C295" s="188">
        <v>5.6530000000000003E-4</v>
      </c>
      <c r="E295" s="191">
        <v>792706</v>
      </c>
      <c r="F295" s="191">
        <v>173734</v>
      </c>
      <c r="G295" s="191">
        <v>63660</v>
      </c>
      <c r="H295" s="191">
        <v>39298</v>
      </c>
      <c r="I295" s="191">
        <v>0</v>
      </c>
      <c r="J295" s="118"/>
      <c r="K295" s="191">
        <v>211718</v>
      </c>
      <c r="L295" s="191">
        <v>191039</v>
      </c>
      <c r="M295" s="191">
        <v>75730</v>
      </c>
      <c r="N295" s="191">
        <v>0</v>
      </c>
      <c r="O295" s="191">
        <v>0</v>
      </c>
      <c r="P295" s="118"/>
      <c r="Q295" s="191">
        <v>257079</v>
      </c>
      <c r="R295" s="191">
        <v>-213488</v>
      </c>
      <c r="S295" s="191">
        <v>29448</v>
      </c>
      <c r="T295" s="191">
        <v>39298</v>
      </c>
      <c r="U295" s="191">
        <v>0</v>
      </c>
      <c r="V295" s="118"/>
      <c r="W295" s="191">
        <v>393005</v>
      </c>
      <c r="X295" s="191">
        <v>231448</v>
      </c>
      <c r="Y295" s="191">
        <v>0</v>
      </c>
      <c r="Z295" s="191">
        <v>0</v>
      </c>
      <c r="AA295" s="191">
        <v>0</v>
      </c>
      <c r="AB295" s="118"/>
      <c r="AC295" s="191">
        <v>6254</v>
      </c>
      <c r="AD295" s="191">
        <v>6254</v>
      </c>
      <c r="AE295" s="191">
        <v>0</v>
      </c>
      <c r="AF295" s="191">
        <v>0</v>
      </c>
      <c r="AG295" s="191">
        <v>0</v>
      </c>
      <c r="AH295" s="118"/>
      <c r="AI295" s="191">
        <v>-75350</v>
      </c>
      <c r="AJ295" s="191">
        <v>-41519</v>
      </c>
      <c r="AK295" s="191">
        <v>-41518</v>
      </c>
      <c r="AL295" s="191">
        <v>0</v>
      </c>
      <c r="AM295" s="191">
        <v>0</v>
      </c>
    </row>
    <row r="296" spans="1:39">
      <c r="A296" s="204">
        <v>39401</v>
      </c>
      <c r="B296" s="184" t="s">
        <v>269</v>
      </c>
      <c r="C296" s="188">
        <v>4.3110000000000002E-4</v>
      </c>
      <c r="E296" s="191">
        <v>853065</v>
      </c>
      <c r="F296" s="191">
        <v>238253</v>
      </c>
      <c r="G296" s="191">
        <v>109879</v>
      </c>
      <c r="H296" s="191">
        <v>29969</v>
      </c>
      <c r="I296" s="191">
        <v>0</v>
      </c>
      <c r="J296" s="118"/>
      <c r="K296" s="191">
        <v>161457</v>
      </c>
      <c r="L296" s="191">
        <v>145687</v>
      </c>
      <c r="M296" s="191">
        <v>57752</v>
      </c>
      <c r="N296" s="191">
        <v>0</v>
      </c>
      <c r="O296" s="191">
        <v>0</v>
      </c>
      <c r="P296" s="118"/>
      <c r="Q296" s="191">
        <v>196049</v>
      </c>
      <c r="R296" s="191">
        <v>-162807</v>
      </c>
      <c r="S296" s="191">
        <v>22457</v>
      </c>
      <c r="T296" s="191">
        <v>29969</v>
      </c>
      <c r="U296" s="191">
        <v>0</v>
      </c>
      <c r="V296" s="118"/>
      <c r="W296" s="191">
        <v>299707</v>
      </c>
      <c r="X296" s="191">
        <v>176503</v>
      </c>
      <c r="Y296" s="191">
        <v>0</v>
      </c>
      <c r="Z296" s="191">
        <v>0</v>
      </c>
      <c r="AA296" s="191">
        <v>0</v>
      </c>
      <c r="AB296" s="118"/>
      <c r="AC296" s="191">
        <v>195852</v>
      </c>
      <c r="AD296" s="191">
        <v>78870</v>
      </c>
      <c r="AE296" s="191">
        <v>29670</v>
      </c>
      <c r="AF296" s="191">
        <v>0</v>
      </c>
      <c r="AG296" s="191">
        <v>0</v>
      </c>
      <c r="AH296" s="118"/>
      <c r="AI296" s="191">
        <v>0</v>
      </c>
      <c r="AJ296" s="191">
        <v>0</v>
      </c>
      <c r="AK296" s="191">
        <v>0</v>
      </c>
      <c r="AL296" s="191">
        <v>0</v>
      </c>
      <c r="AM296" s="191">
        <v>0</v>
      </c>
    </row>
    <row r="297" spans="1:39">
      <c r="A297" s="204">
        <v>39500</v>
      </c>
      <c r="B297" s="184" t="s">
        <v>270</v>
      </c>
      <c r="C297" s="188">
        <v>2.0668000000000001E-3</v>
      </c>
      <c r="E297" s="191">
        <v>3186848</v>
      </c>
      <c r="F297" s="191">
        <v>832905</v>
      </c>
      <c r="G297" s="191">
        <v>450881</v>
      </c>
      <c r="H297" s="191">
        <v>143678</v>
      </c>
      <c r="I297" s="191">
        <v>0</v>
      </c>
      <c r="J297" s="118"/>
      <c r="K297" s="191">
        <v>774064</v>
      </c>
      <c r="L297" s="191">
        <v>698459</v>
      </c>
      <c r="M297" s="191">
        <v>276879</v>
      </c>
      <c r="N297" s="191">
        <v>0</v>
      </c>
      <c r="O297" s="191">
        <v>0</v>
      </c>
      <c r="P297" s="118"/>
      <c r="Q297" s="191">
        <v>939908</v>
      </c>
      <c r="R297" s="191">
        <v>-780535</v>
      </c>
      <c r="S297" s="191">
        <v>107664</v>
      </c>
      <c r="T297" s="191">
        <v>143678</v>
      </c>
      <c r="U297" s="191">
        <v>0</v>
      </c>
      <c r="V297" s="118"/>
      <c r="W297" s="191">
        <v>1436870</v>
      </c>
      <c r="X297" s="191">
        <v>846200</v>
      </c>
      <c r="Y297" s="191">
        <v>0</v>
      </c>
      <c r="Z297" s="191">
        <v>0</v>
      </c>
      <c r="AA297" s="191">
        <v>0</v>
      </c>
      <c r="AB297" s="118"/>
      <c r="AC297" s="191">
        <v>72799</v>
      </c>
      <c r="AD297" s="191">
        <v>68781</v>
      </c>
      <c r="AE297" s="191">
        <v>66338</v>
      </c>
      <c r="AF297" s="191">
        <v>0</v>
      </c>
      <c r="AG297" s="191">
        <v>0</v>
      </c>
      <c r="AH297" s="118"/>
      <c r="AI297" s="191">
        <v>-36793</v>
      </c>
      <c r="AJ297" s="191">
        <v>0</v>
      </c>
      <c r="AK297" s="191">
        <v>0</v>
      </c>
      <c r="AL297" s="191">
        <v>0</v>
      </c>
      <c r="AM297" s="191">
        <v>0</v>
      </c>
    </row>
    <row r="298" spans="1:39">
      <c r="A298" s="204">
        <v>39501</v>
      </c>
      <c r="B298" s="184" t="s">
        <v>271</v>
      </c>
      <c r="C298" s="188">
        <v>5.7200000000000001E-5</v>
      </c>
      <c r="E298" s="191">
        <v>66441</v>
      </c>
      <c r="F298" s="191">
        <v>740</v>
      </c>
      <c r="G298" s="191">
        <v>5957</v>
      </c>
      <c r="H298" s="191">
        <v>3976</v>
      </c>
      <c r="I298" s="191">
        <v>0</v>
      </c>
      <c r="J298" s="118"/>
      <c r="K298" s="191">
        <v>21423</v>
      </c>
      <c r="L298" s="191">
        <v>19330</v>
      </c>
      <c r="M298" s="191">
        <v>7663</v>
      </c>
      <c r="N298" s="191">
        <v>0</v>
      </c>
      <c r="O298" s="191">
        <v>0</v>
      </c>
      <c r="P298" s="118"/>
      <c r="Q298" s="191">
        <v>26013</v>
      </c>
      <c r="R298" s="191">
        <v>-21602</v>
      </c>
      <c r="S298" s="191">
        <v>2980</v>
      </c>
      <c r="T298" s="191">
        <v>3976</v>
      </c>
      <c r="U298" s="191">
        <v>0</v>
      </c>
      <c r="V298" s="118"/>
      <c r="W298" s="191">
        <v>39766</v>
      </c>
      <c r="X298" s="191">
        <v>23419</v>
      </c>
      <c r="Y298" s="191">
        <v>0</v>
      </c>
      <c r="Z298" s="191">
        <v>0</v>
      </c>
      <c r="AA298" s="191">
        <v>0</v>
      </c>
      <c r="AB298" s="118"/>
      <c r="AC298" s="191">
        <v>1648</v>
      </c>
      <c r="AD298" s="191">
        <v>0</v>
      </c>
      <c r="AE298" s="191">
        <v>0</v>
      </c>
      <c r="AF298" s="191">
        <v>0</v>
      </c>
      <c r="AG298" s="191">
        <v>0</v>
      </c>
      <c r="AH298" s="118"/>
      <c r="AI298" s="191">
        <v>-22409</v>
      </c>
      <c r="AJ298" s="191">
        <v>-20407</v>
      </c>
      <c r="AK298" s="191">
        <v>-4686</v>
      </c>
      <c r="AL298" s="191">
        <v>0</v>
      </c>
      <c r="AM298" s="191">
        <v>0</v>
      </c>
    </row>
    <row r="299" spans="1:39">
      <c r="A299" s="204">
        <v>39600</v>
      </c>
      <c r="B299" s="184" t="s">
        <v>272</v>
      </c>
      <c r="C299" s="188">
        <v>6.4700000000000001E-3</v>
      </c>
      <c r="E299" s="191">
        <v>9824108</v>
      </c>
      <c r="F299" s="191">
        <v>2338568</v>
      </c>
      <c r="G299" s="191">
        <v>1167253</v>
      </c>
      <c r="H299" s="191">
        <v>449775</v>
      </c>
      <c r="I299" s="191">
        <v>0</v>
      </c>
      <c r="J299" s="118"/>
      <c r="K299" s="191">
        <v>2423164</v>
      </c>
      <c r="L299" s="191">
        <v>2186485</v>
      </c>
      <c r="M299" s="191">
        <v>866754</v>
      </c>
      <c r="N299" s="191">
        <v>0</v>
      </c>
      <c r="O299" s="191">
        <v>0</v>
      </c>
      <c r="P299" s="118"/>
      <c r="Q299" s="191">
        <v>2942330</v>
      </c>
      <c r="R299" s="191">
        <v>-2443421</v>
      </c>
      <c r="S299" s="191">
        <v>337035</v>
      </c>
      <c r="T299" s="191">
        <v>449775</v>
      </c>
      <c r="U299" s="191">
        <v>0</v>
      </c>
      <c r="V299" s="118"/>
      <c r="W299" s="191">
        <v>4498041</v>
      </c>
      <c r="X299" s="191">
        <v>2648980</v>
      </c>
      <c r="Y299" s="191">
        <v>0</v>
      </c>
      <c r="Z299" s="191">
        <v>0</v>
      </c>
      <c r="AA299" s="191">
        <v>0</v>
      </c>
      <c r="AB299" s="118"/>
      <c r="AC299" s="191">
        <v>14049</v>
      </c>
      <c r="AD299" s="191">
        <v>0</v>
      </c>
      <c r="AE299" s="191">
        <v>0</v>
      </c>
      <c r="AF299" s="191">
        <v>0</v>
      </c>
      <c r="AG299" s="191">
        <v>0</v>
      </c>
      <c r="AH299" s="118"/>
      <c r="AI299" s="191">
        <v>-53476</v>
      </c>
      <c r="AJ299" s="191">
        <v>-53476</v>
      </c>
      <c r="AK299" s="191">
        <v>-36536</v>
      </c>
      <c r="AL299" s="191">
        <v>0</v>
      </c>
      <c r="AM299" s="191">
        <v>0</v>
      </c>
    </row>
    <row r="300" spans="1:39">
      <c r="A300" s="204">
        <v>39605</v>
      </c>
      <c r="B300" s="184" t="s">
        <v>273</v>
      </c>
      <c r="C300" s="188">
        <v>9.4810000000000001E-4</v>
      </c>
      <c r="E300" s="191">
        <v>1463452</v>
      </c>
      <c r="F300" s="191">
        <v>342923</v>
      </c>
      <c r="G300" s="191">
        <v>133353</v>
      </c>
      <c r="H300" s="191">
        <v>65909</v>
      </c>
      <c r="I300" s="191">
        <v>0</v>
      </c>
      <c r="J300" s="118"/>
      <c r="K300" s="191">
        <v>355085</v>
      </c>
      <c r="L300" s="191">
        <v>320403</v>
      </c>
      <c r="M300" s="191">
        <v>127012</v>
      </c>
      <c r="N300" s="191">
        <v>0</v>
      </c>
      <c r="O300" s="191">
        <v>0</v>
      </c>
      <c r="P300" s="118"/>
      <c r="Q300" s="191">
        <v>431163</v>
      </c>
      <c r="R300" s="191">
        <v>-358054</v>
      </c>
      <c r="S300" s="191">
        <v>49388</v>
      </c>
      <c r="T300" s="191">
        <v>65909</v>
      </c>
      <c r="U300" s="191">
        <v>0</v>
      </c>
      <c r="V300" s="118"/>
      <c r="W300" s="191">
        <v>659133</v>
      </c>
      <c r="X300" s="191">
        <v>388176</v>
      </c>
      <c r="Y300" s="191">
        <v>0</v>
      </c>
      <c r="Z300" s="191">
        <v>0</v>
      </c>
      <c r="AA300" s="191">
        <v>0</v>
      </c>
      <c r="AB300" s="118"/>
      <c r="AC300" s="191">
        <v>62867</v>
      </c>
      <c r="AD300" s="191">
        <v>35444</v>
      </c>
      <c r="AE300" s="191">
        <v>0</v>
      </c>
      <c r="AF300" s="191">
        <v>0</v>
      </c>
      <c r="AG300" s="191">
        <v>0</v>
      </c>
      <c r="AH300" s="118"/>
      <c r="AI300" s="191">
        <v>-44796</v>
      </c>
      <c r="AJ300" s="191">
        <v>-43046</v>
      </c>
      <c r="AK300" s="191">
        <v>-43047</v>
      </c>
      <c r="AL300" s="191">
        <v>0</v>
      </c>
      <c r="AM300" s="191">
        <v>0</v>
      </c>
    </row>
    <row r="301" spans="1:39">
      <c r="A301" s="204">
        <v>39700</v>
      </c>
      <c r="B301" s="184" t="s">
        <v>274</v>
      </c>
      <c r="C301" s="188">
        <v>3.5972000000000001E-3</v>
      </c>
      <c r="E301" s="191">
        <v>4872333</v>
      </c>
      <c r="F301" s="191">
        <v>996796</v>
      </c>
      <c r="G301" s="191">
        <v>579060</v>
      </c>
      <c r="H301" s="191">
        <v>250067</v>
      </c>
      <c r="I301" s="191">
        <v>0</v>
      </c>
      <c r="J301" s="118"/>
      <c r="K301" s="191">
        <v>1347234</v>
      </c>
      <c r="L301" s="191">
        <v>1215645</v>
      </c>
      <c r="M301" s="191">
        <v>481899</v>
      </c>
      <c r="N301" s="191">
        <v>0</v>
      </c>
      <c r="O301" s="191">
        <v>0</v>
      </c>
      <c r="P301" s="118"/>
      <c r="Q301" s="191">
        <v>1635881</v>
      </c>
      <c r="R301" s="191">
        <v>-1358497</v>
      </c>
      <c r="S301" s="191">
        <v>187385</v>
      </c>
      <c r="T301" s="191">
        <v>250067</v>
      </c>
      <c r="U301" s="191">
        <v>0</v>
      </c>
      <c r="V301" s="118"/>
      <c r="W301" s="191">
        <v>2500827</v>
      </c>
      <c r="X301" s="191">
        <v>1472784</v>
      </c>
      <c r="Y301" s="191">
        <v>0</v>
      </c>
      <c r="Z301" s="191">
        <v>0</v>
      </c>
      <c r="AA301" s="191">
        <v>0</v>
      </c>
      <c r="AB301" s="118"/>
      <c r="AC301" s="191">
        <v>0</v>
      </c>
      <c r="AD301" s="191">
        <v>0</v>
      </c>
      <c r="AE301" s="191">
        <v>0</v>
      </c>
      <c r="AF301" s="191">
        <v>0</v>
      </c>
      <c r="AG301" s="191">
        <v>0</v>
      </c>
      <c r="AH301" s="118"/>
      <c r="AI301" s="191">
        <v>-611609</v>
      </c>
      <c r="AJ301" s="191">
        <v>-333136</v>
      </c>
      <c r="AK301" s="191">
        <v>-90224</v>
      </c>
      <c r="AL301" s="191">
        <v>0</v>
      </c>
      <c r="AM301" s="191">
        <v>0</v>
      </c>
    </row>
    <row r="302" spans="1:39">
      <c r="A302" s="204">
        <v>39703</v>
      </c>
      <c r="B302" s="184" t="s">
        <v>275</v>
      </c>
      <c r="C302" s="188">
        <v>2.5250000000000001E-4</v>
      </c>
      <c r="E302" s="191">
        <v>531177</v>
      </c>
      <c r="F302" s="191">
        <v>193940</v>
      </c>
      <c r="G302" s="191">
        <v>69816</v>
      </c>
      <c r="H302" s="191">
        <v>17553</v>
      </c>
      <c r="I302" s="191">
        <v>0</v>
      </c>
      <c r="J302" s="118"/>
      <c r="K302" s="191">
        <v>94567</v>
      </c>
      <c r="L302" s="191">
        <v>85330</v>
      </c>
      <c r="M302" s="191">
        <v>33826</v>
      </c>
      <c r="N302" s="191">
        <v>0</v>
      </c>
      <c r="O302" s="191">
        <v>0</v>
      </c>
      <c r="P302" s="118"/>
      <c r="Q302" s="191">
        <v>114828</v>
      </c>
      <c r="R302" s="191">
        <v>-95358</v>
      </c>
      <c r="S302" s="191">
        <v>13153</v>
      </c>
      <c r="T302" s="191">
        <v>17553</v>
      </c>
      <c r="U302" s="191">
        <v>0</v>
      </c>
      <c r="V302" s="118"/>
      <c r="W302" s="191">
        <v>175542</v>
      </c>
      <c r="X302" s="191">
        <v>103380</v>
      </c>
      <c r="Y302" s="191">
        <v>0</v>
      </c>
      <c r="Z302" s="191">
        <v>0</v>
      </c>
      <c r="AA302" s="191">
        <v>0</v>
      </c>
      <c r="AB302" s="118"/>
      <c r="AC302" s="191">
        <v>146240</v>
      </c>
      <c r="AD302" s="191">
        <v>100588</v>
      </c>
      <c r="AE302" s="191">
        <v>22837</v>
      </c>
      <c r="AF302" s="191">
        <v>0</v>
      </c>
      <c r="AG302" s="191">
        <v>0</v>
      </c>
      <c r="AH302" s="118"/>
      <c r="AI302" s="191">
        <v>0</v>
      </c>
      <c r="AJ302" s="191">
        <v>0</v>
      </c>
      <c r="AK302" s="191">
        <v>0</v>
      </c>
      <c r="AL302" s="191">
        <v>0</v>
      </c>
      <c r="AM302" s="191">
        <v>0</v>
      </c>
    </row>
    <row r="303" spans="1:39">
      <c r="A303" s="204">
        <v>39705</v>
      </c>
      <c r="B303" s="184" t="s">
        <v>276</v>
      </c>
      <c r="C303" s="188">
        <v>9.0680000000000003E-4</v>
      </c>
      <c r="E303" s="191">
        <v>1424814</v>
      </c>
      <c r="F303" s="191">
        <v>366488</v>
      </c>
      <c r="G303" s="191">
        <v>217374</v>
      </c>
      <c r="H303" s="191">
        <v>63038</v>
      </c>
      <c r="I303" s="191">
        <v>0</v>
      </c>
      <c r="J303" s="118"/>
      <c r="K303" s="191">
        <v>339617</v>
      </c>
      <c r="L303" s="191">
        <v>306446</v>
      </c>
      <c r="M303" s="191">
        <v>121479</v>
      </c>
      <c r="N303" s="191">
        <v>0</v>
      </c>
      <c r="O303" s="191">
        <v>0</v>
      </c>
      <c r="P303" s="118"/>
      <c r="Q303" s="191">
        <v>412381</v>
      </c>
      <c r="R303" s="191">
        <v>-342457</v>
      </c>
      <c r="S303" s="191">
        <v>47237</v>
      </c>
      <c r="T303" s="191">
        <v>63038</v>
      </c>
      <c r="U303" s="191">
        <v>0</v>
      </c>
      <c r="V303" s="118"/>
      <c r="W303" s="191">
        <v>630421</v>
      </c>
      <c r="X303" s="191">
        <v>371267</v>
      </c>
      <c r="Y303" s="191">
        <v>0</v>
      </c>
      <c r="Z303" s="191">
        <v>0</v>
      </c>
      <c r="AA303" s="191">
        <v>0</v>
      </c>
      <c r="AB303" s="118"/>
      <c r="AC303" s="191">
        <v>59821</v>
      </c>
      <c r="AD303" s="191">
        <v>48659</v>
      </c>
      <c r="AE303" s="191">
        <v>48658</v>
      </c>
      <c r="AF303" s="191">
        <v>0</v>
      </c>
      <c r="AG303" s="191">
        <v>0</v>
      </c>
      <c r="AH303" s="118"/>
      <c r="AI303" s="191">
        <v>-17426</v>
      </c>
      <c r="AJ303" s="191">
        <v>-17427</v>
      </c>
      <c r="AK303" s="191">
        <v>0</v>
      </c>
      <c r="AL303" s="191">
        <v>0</v>
      </c>
      <c r="AM303" s="191">
        <v>0</v>
      </c>
    </row>
    <row r="304" spans="1:39">
      <c r="A304" s="204">
        <v>39800</v>
      </c>
      <c r="B304" s="184" t="s">
        <v>277</v>
      </c>
      <c r="C304" s="188">
        <v>3.9987E-3</v>
      </c>
      <c r="E304" s="191">
        <v>5549753</v>
      </c>
      <c r="F304" s="191">
        <v>1078852</v>
      </c>
      <c r="G304" s="191">
        <v>356079</v>
      </c>
      <c r="H304" s="191">
        <v>277978</v>
      </c>
      <c r="I304" s="191">
        <v>0</v>
      </c>
      <c r="J304" s="118"/>
      <c r="K304" s="191">
        <v>1497605</v>
      </c>
      <c r="L304" s="191">
        <v>1351329</v>
      </c>
      <c r="M304" s="191">
        <v>535686</v>
      </c>
      <c r="N304" s="191">
        <v>0</v>
      </c>
      <c r="O304" s="191">
        <v>0</v>
      </c>
      <c r="P304" s="118"/>
      <c r="Q304" s="191">
        <v>1818469</v>
      </c>
      <c r="R304" s="191">
        <v>-1510125</v>
      </c>
      <c r="S304" s="191">
        <v>208300</v>
      </c>
      <c r="T304" s="191">
        <v>277978</v>
      </c>
      <c r="U304" s="191">
        <v>0</v>
      </c>
      <c r="V304" s="118"/>
      <c r="W304" s="191">
        <v>2779956</v>
      </c>
      <c r="X304" s="191">
        <v>1637168</v>
      </c>
      <c r="Y304" s="191">
        <v>0</v>
      </c>
      <c r="Z304" s="191">
        <v>0</v>
      </c>
      <c r="AA304" s="191">
        <v>0</v>
      </c>
      <c r="AB304" s="118"/>
      <c r="AC304" s="191">
        <v>0</v>
      </c>
      <c r="AD304" s="191">
        <v>0</v>
      </c>
      <c r="AE304" s="191">
        <v>0</v>
      </c>
      <c r="AF304" s="191">
        <v>0</v>
      </c>
      <c r="AG304" s="191">
        <v>0</v>
      </c>
      <c r="AH304" s="118"/>
      <c r="AI304" s="191">
        <v>-546277</v>
      </c>
      <c r="AJ304" s="191">
        <v>-399520</v>
      </c>
      <c r="AK304" s="191">
        <v>-387907</v>
      </c>
      <c r="AL304" s="191">
        <v>0</v>
      </c>
      <c r="AM304" s="191">
        <v>0</v>
      </c>
    </row>
    <row r="305" spans="1:39">
      <c r="A305" s="204">
        <v>39805</v>
      </c>
      <c r="B305" s="184" t="s">
        <v>278</v>
      </c>
      <c r="C305" s="188">
        <v>4.8270000000000002E-4</v>
      </c>
      <c r="E305" s="191">
        <v>772980</v>
      </c>
      <c r="F305" s="191">
        <v>177622</v>
      </c>
      <c r="G305" s="191">
        <v>118845</v>
      </c>
      <c r="H305" s="191">
        <v>33556</v>
      </c>
      <c r="I305" s="191">
        <v>0</v>
      </c>
      <c r="J305" s="118"/>
      <c r="K305" s="191">
        <v>180782</v>
      </c>
      <c r="L305" s="191">
        <v>163125</v>
      </c>
      <c r="M305" s="191">
        <v>64665</v>
      </c>
      <c r="N305" s="191">
        <v>0</v>
      </c>
      <c r="O305" s="191">
        <v>0</v>
      </c>
      <c r="P305" s="118"/>
      <c r="Q305" s="191">
        <v>219515</v>
      </c>
      <c r="R305" s="191">
        <v>-182294</v>
      </c>
      <c r="S305" s="191">
        <v>25145</v>
      </c>
      <c r="T305" s="191">
        <v>33556</v>
      </c>
      <c r="U305" s="191">
        <v>0</v>
      </c>
      <c r="V305" s="118"/>
      <c r="W305" s="191">
        <v>335580</v>
      </c>
      <c r="X305" s="191">
        <v>197629</v>
      </c>
      <c r="Y305" s="191">
        <v>0</v>
      </c>
      <c r="Z305" s="191">
        <v>0</v>
      </c>
      <c r="AA305" s="191">
        <v>0</v>
      </c>
      <c r="AB305" s="118"/>
      <c r="AC305" s="191">
        <v>66979</v>
      </c>
      <c r="AD305" s="191">
        <v>29037</v>
      </c>
      <c r="AE305" s="191">
        <v>29035</v>
      </c>
      <c r="AF305" s="191">
        <v>0</v>
      </c>
      <c r="AG305" s="191">
        <v>0</v>
      </c>
      <c r="AH305" s="118"/>
      <c r="AI305" s="191">
        <v>-29876</v>
      </c>
      <c r="AJ305" s="191">
        <v>-29875</v>
      </c>
      <c r="AK305" s="191">
        <v>0</v>
      </c>
      <c r="AL305" s="191">
        <v>0</v>
      </c>
      <c r="AM305" s="191">
        <v>0</v>
      </c>
    </row>
    <row r="306" spans="1:39">
      <c r="A306" s="204">
        <v>39900</v>
      </c>
      <c r="B306" s="184" t="s">
        <v>279</v>
      </c>
      <c r="C306" s="188">
        <v>2.0249999999999999E-3</v>
      </c>
      <c r="E306" s="191">
        <v>2914083</v>
      </c>
      <c r="F306" s="191">
        <v>594320</v>
      </c>
      <c r="G306" s="191">
        <v>314852</v>
      </c>
      <c r="H306" s="191">
        <v>140772</v>
      </c>
      <c r="I306" s="191">
        <v>0</v>
      </c>
      <c r="J306" s="118"/>
      <c r="K306" s="191">
        <v>758409</v>
      </c>
      <c r="L306" s="191">
        <v>684333</v>
      </c>
      <c r="M306" s="191">
        <v>271279</v>
      </c>
      <c r="N306" s="191">
        <v>0</v>
      </c>
      <c r="O306" s="191">
        <v>0</v>
      </c>
      <c r="P306" s="118"/>
      <c r="Q306" s="191">
        <v>920899</v>
      </c>
      <c r="R306" s="191">
        <v>-764749</v>
      </c>
      <c r="S306" s="191">
        <v>105486</v>
      </c>
      <c r="T306" s="191">
        <v>140772</v>
      </c>
      <c r="U306" s="191">
        <v>0</v>
      </c>
      <c r="V306" s="118"/>
      <c r="W306" s="191">
        <v>1407810</v>
      </c>
      <c r="X306" s="191">
        <v>829086</v>
      </c>
      <c r="Y306" s="191">
        <v>0</v>
      </c>
      <c r="Z306" s="191">
        <v>0</v>
      </c>
      <c r="AA306" s="191">
        <v>0</v>
      </c>
      <c r="AB306" s="118"/>
      <c r="AC306" s="191">
        <v>0</v>
      </c>
      <c r="AD306" s="191">
        <v>0</v>
      </c>
      <c r="AE306" s="191">
        <v>0</v>
      </c>
      <c r="AF306" s="191">
        <v>0</v>
      </c>
      <c r="AG306" s="191">
        <v>0</v>
      </c>
      <c r="AH306" s="118"/>
      <c r="AI306" s="191">
        <v>-173035</v>
      </c>
      <c r="AJ306" s="191">
        <v>-154350</v>
      </c>
      <c r="AK306" s="191">
        <v>-61913</v>
      </c>
      <c r="AL306" s="191">
        <v>0</v>
      </c>
      <c r="AM306" s="191">
        <v>0</v>
      </c>
    </row>
    <row r="307" spans="1:39">
      <c r="A307" s="204">
        <v>51000</v>
      </c>
      <c r="B307" s="184" t="s">
        <v>369</v>
      </c>
      <c r="C307" s="188">
        <v>2.82852E-2</v>
      </c>
      <c r="E307" s="191">
        <v>41996441</v>
      </c>
      <c r="F307" s="191">
        <v>11802833</v>
      </c>
      <c r="G307" s="191">
        <v>6397939</v>
      </c>
      <c r="H307" s="191">
        <v>1966302</v>
      </c>
      <c r="I307" s="191">
        <v>0</v>
      </c>
      <c r="J307" s="118"/>
      <c r="K307" s="191">
        <v>10593458</v>
      </c>
      <c r="L307" s="191">
        <v>9558757</v>
      </c>
      <c r="M307" s="191">
        <v>3789227</v>
      </c>
      <c r="N307" s="191">
        <v>0</v>
      </c>
      <c r="O307" s="191">
        <v>0</v>
      </c>
      <c r="P307" s="118"/>
      <c r="Q307" s="191">
        <v>12863119</v>
      </c>
      <c r="R307" s="191">
        <v>-10682019</v>
      </c>
      <c r="S307" s="191">
        <v>1473433</v>
      </c>
      <c r="T307" s="191">
        <v>1966302</v>
      </c>
      <c r="U307" s="191">
        <v>0</v>
      </c>
      <c r="V307" s="118"/>
      <c r="W307" s="191">
        <v>19664295</v>
      </c>
      <c r="X307" s="191">
        <v>11580668</v>
      </c>
      <c r="Y307" s="191">
        <v>0</v>
      </c>
      <c r="Z307" s="191">
        <v>0</v>
      </c>
      <c r="AA307" s="191">
        <v>0</v>
      </c>
      <c r="AB307" s="118"/>
      <c r="AC307" s="191">
        <v>1345427</v>
      </c>
      <c r="AD307" s="191">
        <v>1345427</v>
      </c>
      <c r="AE307" s="191">
        <v>1135279</v>
      </c>
      <c r="AF307" s="191">
        <v>0</v>
      </c>
      <c r="AG307" s="191">
        <v>0</v>
      </c>
      <c r="AH307" s="118"/>
      <c r="AI307" s="191">
        <v>-2469858</v>
      </c>
      <c r="AJ307" s="191">
        <v>0</v>
      </c>
      <c r="AK307" s="191">
        <v>0</v>
      </c>
      <c r="AL307" s="191">
        <v>0</v>
      </c>
      <c r="AM307" s="191">
        <v>0</v>
      </c>
    </row>
    <row r="308" spans="1:39">
      <c r="A308" s="204">
        <v>51000.2</v>
      </c>
      <c r="B308" s="184" t="s">
        <v>370</v>
      </c>
      <c r="C308" s="188">
        <v>3.0700000000000001E-5</v>
      </c>
      <c r="E308" s="191">
        <v>75276</v>
      </c>
      <c r="F308" s="191">
        <v>47013</v>
      </c>
      <c r="G308" s="191">
        <v>22449</v>
      </c>
      <c r="H308" s="191">
        <v>2134</v>
      </c>
      <c r="I308" s="191">
        <v>0</v>
      </c>
      <c r="J308" s="118"/>
      <c r="K308" s="191">
        <v>11498</v>
      </c>
      <c r="L308" s="191">
        <v>10375</v>
      </c>
      <c r="M308" s="191">
        <v>4113</v>
      </c>
      <c r="N308" s="191">
        <v>0</v>
      </c>
      <c r="O308" s="191">
        <v>0</v>
      </c>
      <c r="P308" s="118"/>
      <c r="Q308" s="191">
        <v>13961</v>
      </c>
      <c r="R308" s="191">
        <v>-11594</v>
      </c>
      <c r="S308" s="191">
        <v>1599</v>
      </c>
      <c r="T308" s="191">
        <v>2134</v>
      </c>
      <c r="U308" s="191">
        <v>0</v>
      </c>
      <c r="V308" s="118"/>
      <c r="W308" s="191">
        <v>21343</v>
      </c>
      <c r="X308" s="191">
        <v>12569</v>
      </c>
      <c r="Y308" s="191">
        <v>0</v>
      </c>
      <c r="Z308" s="191">
        <v>0</v>
      </c>
      <c r="AA308" s="191">
        <v>0</v>
      </c>
      <c r="AB308" s="118"/>
      <c r="AC308" s="191">
        <v>35664</v>
      </c>
      <c r="AD308" s="191">
        <v>35663</v>
      </c>
      <c r="AE308" s="191">
        <v>16737</v>
      </c>
      <c r="AF308" s="191">
        <v>0</v>
      </c>
      <c r="AG308" s="191">
        <v>0</v>
      </c>
      <c r="AH308" s="118"/>
      <c r="AI308" s="191">
        <v>-7190</v>
      </c>
      <c r="AJ308" s="191">
        <v>0</v>
      </c>
      <c r="AK308" s="191">
        <v>0</v>
      </c>
      <c r="AL308" s="191">
        <v>0</v>
      </c>
      <c r="AM308" s="191">
        <v>0</v>
      </c>
    </row>
    <row r="309" spans="1:39">
      <c r="A309" s="204">
        <v>51000.3</v>
      </c>
      <c r="B309" s="184" t="s">
        <v>371</v>
      </c>
      <c r="C309" s="188">
        <v>8.0110000000000001E-4</v>
      </c>
      <c r="E309" s="191">
        <v>1347258</v>
      </c>
      <c r="F309" s="191">
        <v>438345</v>
      </c>
      <c r="G309" s="191">
        <v>176602</v>
      </c>
      <c r="H309" s="191">
        <v>55690</v>
      </c>
      <c r="I309" s="191">
        <v>0</v>
      </c>
      <c r="J309" s="118"/>
      <c r="K309" s="191">
        <v>300030</v>
      </c>
      <c r="L309" s="191">
        <v>270725</v>
      </c>
      <c r="M309" s="191">
        <v>107319</v>
      </c>
      <c r="N309" s="191">
        <v>0</v>
      </c>
      <c r="O309" s="191">
        <v>0</v>
      </c>
      <c r="P309" s="118"/>
      <c r="Q309" s="191">
        <v>364312</v>
      </c>
      <c r="R309" s="191">
        <v>-302539</v>
      </c>
      <c r="S309" s="191">
        <v>41731</v>
      </c>
      <c r="T309" s="191">
        <v>55690</v>
      </c>
      <c r="U309" s="191">
        <v>0</v>
      </c>
      <c r="V309" s="118"/>
      <c r="W309" s="191">
        <v>556937</v>
      </c>
      <c r="X309" s="191">
        <v>327990</v>
      </c>
      <c r="Y309" s="191">
        <v>0</v>
      </c>
      <c r="Z309" s="191">
        <v>0</v>
      </c>
      <c r="AA309" s="191">
        <v>0</v>
      </c>
      <c r="AB309" s="118"/>
      <c r="AC309" s="191">
        <v>142168</v>
      </c>
      <c r="AD309" s="191">
        <v>142169</v>
      </c>
      <c r="AE309" s="191">
        <v>27552</v>
      </c>
      <c r="AF309" s="191">
        <v>0</v>
      </c>
      <c r="AG309" s="191">
        <v>0</v>
      </c>
      <c r="AH309" s="118"/>
      <c r="AI309" s="191">
        <v>-16189</v>
      </c>
      <c r="AJ309" s="191">
        <v>0</v>
      </c>
      <c r="AK309" s="191">
        <v>0</v>
      </c>
      <c r="AL309" s="191">
        <v>0</v>
      </c>
      <c r="AM309" s="191">
        <v>0</v>
      </c>
    </row>
    <row r="310" spans="1:39" s="119" customFormat="1">
      <c r="A310" s="35">
        <v>51000.3</v>
      </c>
      <c r="B310" s="36" t="s">
        <v>371</v>
      </c>
      <c r="C310" s="117"/>
      <c r="D310" s="116"/>
      <c r="E310" s="118"/>
      <c r="F310" s="118"/>
      <c r="G310" s="118"/>
      <c r="H310" s="118"/>
      <c r="I310" s="118"/>
      <c r="J310" s="118"/>
      <c r="K310" s="191"/>
      <c r="L310" s="191"/>
      <c r="M310" s="191"/>
      <c r="N310" s="191"/>
      <c r="O310" s="191"/>
      <c r="P310" s="118"/>
      <c r="Q310" s="191"/>
      <c r="R310" s="191"/>
      <c r="S310" s="191"/>
      <c r="T310" s="191"/>
      <c r="U310" s="191"/>
      <c r="V310" s="118"/>
      <c r="W310" s="191"/>
      <c r="X310" s="191"/>
      <c r="Y310" s="191"/>
      <c r="Z310" s="191"/>
      <c r="AA310" s="191"/>
      <c r="AB310" s="118"/>
      <c r="AC310" s="191"/>
      <c r="AD310" s="191"/>
      <c r="AE310" s="191"/>
      <c r="AF310" s="191"/>
      <c r="AG310" s="191"/>
      <c r="AH310" s="118"/>
      <c r="AI310" s="191"/>
      <c r="AJ310" s="191"/>
      <c r="AK310" s="191"/>
      <c r="AL310" s="191"/>
      <c r="AM310" s="191"/>
    </row>
    <row r="311" spans="1:39" s="119" customFormat="1">
      <c r="A311" s="192"/>
      <c r="B311" s="193"/>
      <c r="C311" s="117"/>
      <c r="D311" s="116"/>
      <c r="E311" s="118"/>
      <c r="F311" s="118"/>
      <c r="G311" s="118"/>
      <c r="H311" s="118"/>
      <c r="I311" s="118"/>
      <c r="J311" s="118"/>
      <c r="K311" s="191"/>
      <c r="L311" s="191"/>
      <c r="M311" s="191"/>
      <c r="N311" s="191"/>
      <c r="O311" s="191"/>
      <c r="P311" s="118"/>
      <c r="Q311" s="191"/>
      <c r="R311" s="191"/>
      <c r="S311" s="191"/>
      <c r="T311" s="191"/>
      <c r="U311" s="191"/>
      <c r="V311" s="118"/>
      <c r="W311" s="191"/>
      <c r="X311" s="191"/>
      <c r="Y311" s="191"/>
      <c r="Z311" s="191"/>
      <c r="AA311" s="191"/>
      <c r="AB311" s="118"/>
      <c r="AC311" s="191"/>
      <c r="AD311" s="191"/>
      <c r="AE311" s="191"/>
      <c r="AF311" s="191"/>
      <c r="AG311" s="191"/>
      <c r="AH311" s="118"/>
      <c r="AI311" s="191"/>
      <c r="AJ311" s="191"/>
      <c r="AK311" s="191"/>
      <c r="AL311" s="191"/>
      <c r="AM311" s="191"/>
    </row>
    <row r="312" spans="1:39" s="119" customFormat="1">
      <c r="A312" s="192"/>
      <c r="B312" s="193"/>
      <c r="C312" s="117"/>
      <c r="D312" s="116"/>
      <c r="E312" s="118"/>
      <c r="F312" s="118"/>
      <c r="G312" s="118"/>
      <c r="H312" s="118"/>
      <c r="I312" s="118"/>
      <c r="J312" s="118"/>
      <c r="K312" s="191"/>
      <c r="L312" s="191"/>
      <c r="M312" s="191"/>
      <c r="N312" s="191"/>
      <c r="O312" s="191"/>
      <c r="P312" s="118"/>
      <c r="Q312" s="191"/>
      <c r="R312" s="191"/>
      <c r="S312" s="191"/>
      <c r="T312" s="191"/>
      <c r="U312" s="191"/>
      <c r="V312" s="118"/>
      <c r="W312" s="191"/>
      <c r="X312" s="191"/>
      <c r="Y312" s="191"/>
      <c r="Z312" s="191"/>
      <c r="AA312" s="191"/>
      <c r="AB312" s="118"/>
      <c r="AC312" s="191"/>
      <c r="AD312" s="191"/>
      <c r="AE312" s="191"/>
      <c r="AF312" s="191"/>
      <c r="AG312" s="191"/>
      <c r="AH312" s="118"/>
      <c r="AI312" s="191"/>
      <c r="AJ312" s="191"/>
      <c r="AK312" s="191"/>
      <c r="AL312" s="191"/>
      <c r="AM312" s="191"/>
    </row>
    <row r="313" spans="1:39" s="119" customFormat="1">
      <c r="A313" s="192"/>
      <c r="B313" s="193"/>
      <c r="C313" s="117"/>
      <c r="D313" s="116"/>
      <c r="E313" s="118"/>
      <c r="F313" s="118"/>
      <c r="G313" s="118"/>
      <c r="H313" s="118"/>
      <c r="I313" s="118"/>
      <c r="J313" s="118"/>
      <c r="K313" s="191"/>
      <c r="L313" s="191"/>
      <c r="M313" s="191"/>
      <c r="N313" s="191"/>
      <c r="O313" s="191"/>
      <c r="P313" s="118"/>
      <c r="Q313" s="191"/>
      <c r="R313" s="191"/>
      <c r="S313" s="191"/>
      <c r="T313" s="191"/>
      <c r="U313" s="191"/>
      <c r="V313" s="118"/>
      <c r="W313" s="191"/>
      <c r="X313" s="191"/>
      <c r="Y313" s="191"/>
      <c r="Z313" s="191"/>
      <c r="AA313" s="191"/>
      <c r="AB313" s="118"/>
      <c r="AC313" s="191"/>
      <c r="AD313" s="191"/>
      <c r="AE313" s="191"/>
      <c r="AF313" s="191"/>
      <c r="AG313" s="191"/>
      <c r="AH313" s="118"/>
      <c r="AI313" s="191"/>
      <c r="AJ313" s="191"/>
      <c r="AK313" s="191"/>
      <c r="AL313" s="191"/>
      <c r="AM313" s="191"/>
    </row>
    <row r="314" spans="1:39" s="119" customFormat="1">
      <c r="A314" s="192"/>
      <c r="B314" s="193"/>
      <c r="C314" s="117"/>
      <c r="D314" s="116"/>
      <c r="E314" s="118"/>
      <c r="F314" s="118"/>
      <c r="G314" s="118"/>
      <c r="H314" s="118"/>
      <c r="I314" s="118"/>
      <c r="J314" s="118"/>
      <c r="K314" s="191"/>
      <c r="L314" s="191"/>
      <c r="M314" s="191"/>
      <c r="N314" s="191"/>
      <c r="O314" s="191"/>
      <c r="P314" s="118"/>
      <c r="Q314" s="191"/>
      <c r="R314" s="191"/>
      <c r="S314" s="191"/>
      <c r="T314" s="191"/>
      <c r="U314" s="191"/>
      <c r="V314" s="118"/>
      <c r="W314" s="191"/>
      <c r="X314" s="191"/>
      <c r="Y314" s="191"/>
      <c r="Z314" s="191"/>
      <c r="AA314" s="191"/>
      <c r="AB314" s="118"/>
      <c r="AC314" s="191"/>
      <c r="AD314" s="191"/>
      <c r="AE314" s="191"/>
      <c r="AF314" s="191"/>
      <c r="AG314" s="191"/>
      <c r="AH314" s="118"/>
      <c r="AI314" s="191"/>
      <c r="AJ314" s="191"/>
      <c r="AK314" s="191"/>
      <c r="AL314" s="191"/>
      <c r="AM314" s="191"/>
    </row>
    <row r="315" spans="1:39" s="119" customFormat="1">
      <c r="A315" s="192"/>
      <c r="B315" s="193"/>
      <c r="C315" s="117"/>
      <c r="D315" s="116"/>
      <c r="E315" s="118"/>
      <c r="F315" s="118"/>
      <c r="G315" s="118"/>
      <c r="H315" s="118"/>
      <c r="I315" s="118"/>
      <c r="J315" s="118"/>
      <c r="K315" s="191"/>
      <c r="L315" s="191"/>
      <c r="M315" s="191"/>
      <c r="N315" s="191"/>
      <c r="O315" s="191"/>
      <c r="P315" s="118"/>
      <c r="Q315" s="191"/>
      <c r="R315" s="191"/>
      <c r="S315" s="191"/>
      <c r="T315" s="191"/>
      <c r="U315" s="191"/>
      <c r="V315" s="118"/>
      <c r="W315" s="191"/>
      <c r="X315" s="191"/>
      <c r="Y315" s="191"/>
      <c r="Z315" s="191"/>
      <c r="AA315" s="191"/>
      <c r="AB315" s="118"/>
      <c r="AC315" s="191"/>
      <c r="AD315" s="191"/>
      <c r="AE315" s="191"/>
      <c r="AF315" s="191"/>
      <c r="AG315" s="191"/>
      <c r="AH315" s="118"/>
      <c r="AI315" s="191"/>
      <c r="AJ315" s="191"/>
      <c r="AK315" s="191"/>
      <c r="AL315" s="191"/>
      <c r="AM315" s="191"/>
    </row>
    <row r="316" spans="1:39" s="119" customFormat="1">
      <c r="A316" s="192"/>
      <c r="B316" s="193"/>
      <c r="C316" s="117"/>
      <c r="D316" s="116"/>
      <c r="E316" s="118"/>
      <c r="F316" s="118"/>
      <c r="G316" s="118"/>
      <c r="H316" s="118"/>
      <c r="I316" s="118"/>
      <c r="J316" s="118"/>
      <c r="K316" s="191"/>
      <c r="L316" s="191"/>
      <c r="M316" s="191"/>
      <c r="N316" s="191"/>
      <c r="O316" s="191"/>
      <c r="P316" s="118"/>
      <c r="Q316" s="191"/>
      <c r="R316" s="191"/>
      <c r="S316" s="191"/>
      <c r="T316" s="191"/>
      <c r="U316" s="191"/>
      <c r="V316" s="118"/>
      <c r="W316" s="191"/>
      <c r="X316" s="191"/>
      <c r="Y316" s="191"/>
      <c r="Z316" s="191"/>
      <c r="AA316" s="191"/>
      <c r="AB316" s="118"/>
      <c r="AC316" s="191"/>
      <c r="AD316" s="191"/>
      <c r="AE316" s="191"/>
      <c r="AF316" s="191"/>
      <c r="AG316" s="191"/>
      <c r="AH316" s="118"/>
      <c r="AI316" s="191"/>
      <c r="AJ316" s="191"/>
      <c r="AK316" s="191"/>
      <c r="AL316" s="191"/>
      <c r="AM316" s="191"/>
    </row>
    <row r="317" spans="1:39">
      <c r="A317" s="35"/>
      <c r="B317" s="36"/>
      <c r="C317" s="117"/>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row>
  </sheetData>
  <sheetProtection password="CEAA" sheet="1" objects="1" scenarios="1"/>
  <pageMargins left="0.25" right="0.25" top="0.75" bottom="0.75" header="0.3" footer="0.3"/>
  <pageSetup paperSize="5" scale="23" fitToHeight="0" orientation="landscape" r:id="rId1"/>
  <headerFooter>
    <oddHeader>&amp;C&amp;"-,Bold"&amp;28Appendix C: Allocation of Deferred Inflows and Outflows</oddHeader>
    <oddFooter>&amp;R&amp;G</oddFooter>
  </headerFooter>
  <colBreaks count="5" manualBreakCount="5">
    <brk id="10" max="1048575" man="1"/>
    <brk id="16" max="1048575" man="1"/>
    <brk id="22" max="1048575" man="1"/>
    <brk id="28" max="1048575" man="1"/>
    <brk id="34" max="1048575" man="1"/>
  </col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7643-9CA2-4132-9B9B-697A18E649CE}">
  <sheetPr>
    <tabColor rgb="FFFFC000"/>
  </sheetPr>
  <dimension ref="A1:E38"/>
  <sheetViews>
    <sheetView workbookViewId="0">
      <pane xSplit="2" ySplit="4" topLeftCell="C5" activePane="bottomRight" state="frozen"/>
      <selection pane="topRight" activeCell="C1" sqref="C1"/>
      <selection pane="bottomLeft" activeCell="A3" sqref="A3"/>
      <selection pane="bottomRight" activeCell="C35" sqref="C35"/>
    </sheetView>
  </sheetViews>
  <sheetFormatPr defaultRowHeight="15"/>
  <cols>
    <col min="1" max="1" width="28.42578125" style="184" customWidth="1"/>
    <col min="2" max="2" width="16.42578125" style="184" customWidth="1"/>
    <col min="3" max="3" width="76.28515625" style="184" customWidth="1"/>
    <col min="4" max="4" width="13.5703125" style="184" customWidth="1"/>
    <col min="5" max="5" width="11.140625" style="184" bestFit="1" customWidth="1"/>
    <col min="6" max="16384" width="9.140625" style="184"/>
  </cols>
  <sheetData>
    <row r="1" spans="1:4">
      <c r="A1" s="151" t="s">
        <v>534</v>
      </c>
    </row>
    <row r="2" spans="1:4">
      <c r="A2" s="116" t="s">
        <v>476</v>
      </c>
      <c r="C2" s="184">
        <v>2020</v>
      </c>
      <c r="D2" s="184" t="s">
        <v>536</v>
      </c>
    </row>
    <row r="3" spans="1:4">
      <c r="A3" s="116" t="s">
        <v>535</v>
      </c>
      <c r="C3" s="255">
        <v>44012</v>
      </c>
    </row>
    <row r="4" spans="1:4">
      <c r="A4" s="223" t="s">
        <v>468</v>
      </c>
      <c r="B4" s="223" t="s">
        <v>469</v>
      </c>
      <c r="C4" s="223" t="s">
        <v>470</v>
      </c>
      <c r="D4" s="223" t="s">
        <v>471</v>
      </c>
    </row>
    <row r="5" spans="1:4">
      <c r="A5" s="184" t="s">
        <v>472</v>
      </c>
      <c r="C5" s="184" t="s">
        <v>473</v>
      </c>
    </row>
    <row r="6" spans="1:4">
      <c r="A6" s="184" t="s">
        <v>472</v>
      </c>
      <c r="B6" s="184" t="s">
        <v>474</v>
      </c>
      <c r="C6" s="222" t="s">
        <v>475</v>
      </c>
      <c r="D6" s="184" t="s">
        <v>476</v>
      </c>
    </row>
    <row r="7" spans="1:4" ht="39">
      <c r="A7" s="184" t="s">
        <v>472</v>
      </c>
      <c r="B7" s="184" t="s">
        <v>515</v>
      </c>
      <c r="C7" s="224" t="s">
        <v>514</v>
      </c>
      <c r="D7" s="184" t="s">
        <v>522</v>
      </c>
    </row>
    <row r="8" spans="1:4">
      <c r="A8" s="184" t="s">
        <v>472</v>
      </c>
      <c r="B8" s="184" t="s">
        <v>517</v>
      </c>
      <c r="C8" s="222" t="str">
        <f>CONCATENATE("Your employer contributions from 7/1/2019 through ",(TEXT(C3,"MM/DD/YYYY")))</f>
        <v>Your employer contributions from 7/1/2019 through 06/30/2020</v>
      </c>
      <c r="D8" s="184" t="s">
        <v>476</v>
      </c>
    </row>
    <row r="9" spans="1:4">
      <c r="A9" s="184" t="s">
        <v>478</v>
      </c>
      <c r="B9" s="184" t="s">
        <v>479</v>
      </c>
      <c r="C9" s="116" t="s">
        <v>480</v>
      </c>
    </row>
    <row r="10" spans="1:4">
      <c r="A10" s="184" t="s">
        <v>478</v>
      </c>
      <c r="B10" s="184" t="s">
        <v>481</v>
      </c>
      <c r="C10" s="116" t="s">
        <v>482</v>
      </c>
      <c r="D10" s="184" t="s">
        <v>483</v>
      </c>
    </row>
    <row r="11" spans="1:4">
      <c r="A11" s="184" t="s">
        <v>478</v>
      </c>
      <c r="B11" s="184" t="s">
        <v>519</v>
      </c>
      <c r="C11" s="116" t="s">
        <v>484</v>
      </c>
      <c r="D11" s="184" t="s">
        <v>485</v>
      </c>
    </row>
    <row r="12" spans="1:4">
      <c r="A12" s="184" t="s">
        <v>478</v>
      </c>
      <c r="B12" s="184" t="s">
        <v>520</v>
      </c>
      <c r="C12" s="116" t="s">
        <v>486</v>
      </c>
      <c r="D12" s="184" t="s">
        <v>487</v>
      </c>
    </row>
    <row r="13" spans="1:4">
      <c r="A13" s="184" t="s">
        <v>478</v>
      </c>
      <c r="B13" s="184" t="s">
        <v>477</v>
      </c>
      <c r="C13" s="225">
        <v>2021</v>
      </c>
      <c r="D13" s="151" t="s">
        <v>532</v>
      </c>
    </row>
    <row r="14" spans="1:4">
      <c r="A14" s="184" t="s">
        <v>478</v>
      </c>
      <c r="B14" s="184" t="s">
        <v>489</v>
      </c>
      <c r="C14" s="116" t="s">
        <v>529</v>
      </c>
      <c r="D14" s="184" t="s">
        <v>490</v>
      </c>
    </row>
    <row r="15" spans="1:4">
      <c r="A15" s="184" t="s">
        <v>478</v>
      </c>
      <c r="B15" s="184" t="s">
        <v>491</v>
      </c>
      <c r="C15" s="116" t="s">
        <v>530</v>
      </c>
      <c r="D15" s="184" t="s">
        <v>492</v>
      </c>
    </row>
    <row r="16" spans="1:4">
      <c r="A16" s="184" t="s">
        <v>478</v>
      </c>
      <c r="B16" s="184" t="s">
        <v>493</v>
      </c>
      <c r="C16" s="116" t="s">
        <v>531</v>
      </c>
      <c r="D16" s="184" t="s">
        <v>494</v>
      </c>
    </row>
    <row r="17" spans="1:5">
      <c r="A17" s="184" t="s">
        <v>478</v>
      </c>
      <c r="B17" s="184" t="s">
        <v>495</v>
      </c>
      <c r="C17" s="233">
        <v>18987949000</v>
      </c>
      <c r="D17" s="151" t="s">
        <v>528</v>
      </c>
    </row>
    <row r="18" spans="1:5">
      <c r="A18" s="184" t="s">
        <v>478</v>
      </c>
      <c r="B18" s="184" t="s">
        <v>496</v>
      </c>
      <c r="C18" s="191">
        <v>2377463993</v>
      </c>
      <c r="D18" s="151" t="s">
        <v>528</v>
      </c>
    </row>
    <row r="19" spans="1:5">
      <c r="A19" s="184" t="s">
        <v>497</v>
      </c>
      <c r="C19" s="116" t="s">
        <v>540</v>
      </c>
      <c r="D19" s="151" t="s">
        <v>541</v>
      </c>
    </row>
    <row r="20" spans="1:5">
      <c r="A20" s="184" t="s">
        <v>498</v>
      </c>
      <c r="B20" s="184" t="s">
        <v>499</v>
      </c>
      <c r="C20" s="116" t="s">
        <v>533</v>
      </c>
      <c r="D20" s="184" t="s">
        <v>488</v>
      </c>
    </row>
    <row r="21" spans="1:5">
      <c r="A21" s="184" t="s">
        <v>523</v>
      </c>
      <c r="C21" s="116" t="s">
        <v>501</v>
      </c>
    </row>
    <row r="22" spans="1:5">
      <c r="A22" s="184" t="s">
        <v>524</v>
      </c>
      <c r="B22" s="184" t="s">
        <v>502</v>
      </c>
      <c r="C22" s="116" t="s">
        <v>503</v>
      </c>
      <c r="D22" s="184" t="s">
        <v>504</v>
      </c>
    </row>
    <row r="23" spans="1:5">
      <c r="A23" s="184" t="s">
        <v>537</v>
      </c>
      <c r="B23" s="184" t="s">
        <v>499</v>
      </c>
      <c r="C23" s="116" t="s">
        <v>500</v>
      </c>
      <c r="D23" s="184" t="s">
        <v>488</v>
      </c>
    </row>
    <row r="24" spans="1:5">
      <c r="C24" s="116"/>
    </row>
    <row r="25" spans="1:5">
      <c r="C25" s="116"/>
      <c r="D25" s="229" t="s">
        <v>505</v>
      </c>
      <c r="E25" s="229" t="s">
        <v>506</v>
      </c>
    </row>
    <row r="26" spans="1:5">
      <c r="A26" s="184" t="s">
        <v>507</v>
      </c>
      <c r="B26" s="230"/>
      <c r="C26" s="116" t="s">
        <v>508</v>
      </c>
      <c r="D26" s="229">
        <v>2020</v>
      </c>
      <c r="E26" s="229">
        <v>2019</v>
      </c>
    </row>
    <row r="27" spans="1:5">
      <c r="B27" s="227"/>
      <c r="C27" s="116" t="s">
        <v>509</v>
      </c>
      <c r="D27" s="229">
        <v>2019</v>
      </c>
      <c r="E27" s="229">
        <v>2018</v>
      </c>
    </row>
    <row r="28" spans="1:5">
      <c r="B28" s="226"/>
      <c r="C28" s="116" t="s">
        <v>510</v>
      </c>
      <c r="D28" s="229">
        <v>2018</v>
      </c>
      <c r="E28" s="229">
        <v>2017</v>
      </c>
    </row>
    <row r="32" spans="1:5" ht="17.25" customHeight="1"/>
    <row r="35" spans="1:3">
      <c r="C35" s="116"/>
    </row>
    <row r="36" spans="1:3">
      <c r="C36" s="116"/>
    </row>
    <row r="37" spans="1:3">
      <c r="C37" s="116"/>
    </row>
    <row r="38" spans="1:3" ht="45">
      <c r="A38" s="184" t="s">
        <v>511</v>
      </c>
      <c r="B38" s="231" t="s">
        <v>342</v>
      </c>
      <c r="C38" s="232" t="s">
        <v>512</v>
      </c>
    </row>
  </sheetData>
  <conditionalFormatting sqref="C17">
    <cfRule type="expression" dxfId="5" priority="2">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8"/>
  <sheetViews>
    <sheetView workbookViewId="0">
      <selection activeCell="A33" sqref="A33"/>
    </sheetView>
  </sheetViews>
  <sheetFormatPr defaultRowHeight="15"/>
  <cols>
    <col min="1" max="1" width="15.28515625" style="81" customWidth="1"/>
    <col min="2" max="2" width="59.28515625" style="81" customWidth="1"/>
    <col min="3" max="5" width="18.7109375" style="81" customWidth="1"/>
    <col min="6" max="6" width="20.42578125" style="81" customWidth="1"/>
    <col min="7" max="7" width="18" style="81" customWidth="1"/>
    <col min="8" max="8" width="19" style="81" bestFit="1" customWidth="1"/>
    <col min="9" max="9" width="28.140625" style="81" customWidth="1"/>
    <col min="10" max="10" width="18.28515625" style="81" customWidth="1"/>
    <col min="11" max="11" width="20" style="81" customWidth="1"/>
    <col min="12" max="12" width="19.7109375" style="81" customWidth="1"/>
    <col min="13" max="13" width="19.42578125" style="81" customWidth="1"/>
    <col min="14" max="14" width="18.42578125" style="81" customWidth="1"/>
    <col min="15" max="15" width="18.28515625" style="81" customWidth="1"/>
    <col min="16" max="16" width="20" style="81" customWidth="1"/>
    <col min="17" max="17" width="16.7109375" style="81" customWidth="1"/>
    <col min="18" max="18" width="19.42578125" style="81" customWidth="1"/>
    <col min="19" max="19" width="16" style="81" customWidth="1"/>
    <col min="20" max="20" width="18.85546875" style="81" customWidth="1"/>
    <col min="21" max="21" width="22.42578125" style="81" customWidth="1"/>
    <col min="22" max="22" width="14.28515625" style="81" bestFit="1" customWidth="1"/>
    <col min="23" max="16384" width="9.140625" style="81"/>
  </cols>
  <sheetData>
    <row r="1" spans="1:22">
      <c r="A1" s="72"/>
      <c r="E1" s="249">
        <v>2020</v>
      </c>
      <c r="F1" s="227">
        <v>2019</v>
      </c>
      <c r="G1" s="247">
        <v>2018</v>
      </c>
    </row>
    <row r="2" spans="1:22">
      <c r="A2" s="50"/>
      <c r="B2" s="7" t="s">
        <v>373</v>
      </c>
      <c r="C2" s="21" t="str">
        <f>Info!C20</f>
        <v>N/A</v>
      </c>
      <c r="D2" s="7"/>
      <c r="E2" s="7"/>
    </row>
    <row r="3" spans="1:22">
      <c r="B3" s="7"/>
      <c r="C3" s="71"/>
      <c r="D3" s="7"/>
      <c r="E3" s="7"/>
    </row>
    <row r="4" spans="1:22">
      <c r="S4" s="7"/>
    </row>
    <row r="5" spans="1:22">
      <c r="A5" s="53" t="s">
        <v>352</v>
      </c>
      <c r="B5" s="81" t="s">
        <v>385</v>
      </c>
    </row>
    <row r="6" spans="1:22">
      <c r="A6" s="53" t="s">
        <v>352</v>
      </c>
      <c r="B6" s="81" t="s">
        <v>518</v>
      </c>
    </row>
    <row r="8" spans="1:22" ht="12" hidden="1" customHeight="1">
      <c r="B8" s="81">
        <v>2</v>
      </c>
      <c r="C8" s="81">
        <v>3</v>
      </c>
      <c r="D8" s="81">
        <v>4</v>
      </c>
      <c r="F8" s="81">
        <v>5</v>
      </c>
      <c r="G8" s="81">
        <v>6</v>
      </c>
      <c r="H8" s="81">
        <v>7</v>
      </c>
      <c r="I8" s="81">
        <v>8</v>
      </c>
      <c r="J8" s="81">
        <v>9</v>
      </c>
      <c r="K8" s="81">
        <v>10</v>
      </c>
      <c r="L8" s="81">
        <v>11</v>
      </c>
      <c r="M8" s="81">
        <v>12</v>
      </c>
      <c r="N8" s="81">
        <v>13</v>
      </c>
      <c r="O8" s="81">
        <v>14</v>
      </c>
      <c r="P8" s="81">
        <v>15</v>
      </c>
      <c r="Q8" s="81">
        <v>16</v>
      </c>
      <c r="R8" s="81">
        <v>17</v>
      </c>
      <c r="S8" s="81">
        <v>18</v>
      </c>
      <c r="T8" s="81">
        <v>19</v>
      </c>
      <c r="U8" s="81">
        <v>20</v>
      </c>
      <c r="V8" s="81">
        <v>21</v>
      </c>
    </row>
    <row r="9" spans="1:22">
      <c r="F9" s="8"/>
      <c r="G9" s="8"/>
      <c r="J9" s="4" t="s">
        <v>291</v>
      </c>
      <c r="K9" s="4"/>
      <c r="L9" s="4"/>
      <c r="M9" s="4"/>
      <c r="O9" s="4" t="s">
        <v>292</v>
      </c>
      <c r="P9" s="4"/>
      <c r="Q9" s="4"/>
      <c r="R9" s="4"/>
      <c r="T9" s="4" t="s">
        <v>293</v>
      </c>
      <c r="U9" s="4"/>
      <c r="V9" s="4"/>
    </row>
    <row r="10" spans="1:22" ht="120">
      <c r="A10" s="5" t="s">
        <v>280</v>
      </c>
      <c r="B10" s="5" t="s">
        <v>281</v>
      </c>
      <c r="C10" s="5" t="s">
        <v>341</v>
      </c>
      <c r="D10" s="5" t="s">
        <v>342</v>
      </c>
      <c r="E10" s="5" t="s">
        <v>355</v>
      </c>
      <c r="F10" s="5" t="s">
        <v>357</v>
      </c>
      <c r="G10" s="5" t="s">
        <v>347</v>
      </c>
      <c r="H10" s="5" t="s">
        <v>346</v>
      </c>
      <c r="I10" s="5"/>
      <c r="J10" s="5" t="s">
        <v>294</v>
      </c>
      <c r="K10" s="5" t="s">
        <v>295</v>
      </c>
      <c r="L10" s="5" t="s">
        <v>296</v>
      </c>
      <c r="M10" s="5" t="s">
        <v>297</v>
      </c>
      <c r="N10" s="5"/>
      <c r="O10" s="5" t="s">
        <v>294</v>
      </c>
      <c r="P10" s="5" t="s">
        <v>295</v>
      </c>
      <c r="Q10" s="5" t="s">
        <v>296</v>
      </c>
      <c r="R10" s="5" t="s">
        <v>297</v>
      </c>
      <c r="S10" s="5"/>
      <c r="T10" s="5" t="s">
        <v>298</v>
      </c>
      <c r="U10" s="5" t="s">
        <v>299</v>
      </c>
      <c r="V10" s="5" t="s">
        <v>375</v>
      </c>
    </row>
    <row r="11" spans="1:22">
      <c r="A11" s="5"/>
      <c r="B11" s="5"/>
      <c r="C11" s="5"/>
      <c r="D11" s="5"/>
      <c r="E11" s="5"/>
      <c r="F11" s="5"/>
      <c r="G11" s="5"/>
      <c r="H11" s="5"/>
      <c r="I11" s="5"/>
      <c r="J11" s="5"/>
      <c r="K11" s="5"/>
      <c r="L11" s="5"/>
      <c r="M11" s="5"/>
      <c r="N11" s="5"/>
      <c r="O11" s="5"/>
      <c r="P11" s="5"/>
      <c r="Q11" s="5"/>
      <c r="R11" s="5"/>
      <c r="S11" s="5"/>
      <c r="T11" s="5"/>
      <c r="U11" s="5"/>
      <c r="V11" s="5"/>
    </row>
    <row r="12" spans="1:22">
      <c r="A12" s="5" t="s">
        <v>348</v>
      </c>
      <c r="B12" s="5"/>
      <c r="C12" s="5"/>
      <c r="D12" s="5"/>
      <c r="E12" s="5"/>
      <c r="F12" s="5"/>
      <c r="G12" s="5"/>
      <c r="H12" s="5"/>
      <c r="I12" s="5"/>
      <c r="J12" s="5"/>
      <c r="K12" s="5"/>
      <c r="L12" s="5"/>
      <c r="M12" s="5"/>
      <c r="N12" s="5"/>
      <c r="O12" s="5"/>
      <c r="P12" s="5"/>
      <c r="Q12" s="5"/>
      <c r="R12" s="5"/>
      <c r="S12" s="5"/>
      <c r="T12" s="5"/>
      <c r="U12" s="5"/>
      <c r="V12" s="5"/>
    </row>
    <row r="13" spans="1:22">
      <c r="A13" s="81" t="str">
        <f>'JE Template'!C2</f>
        <v>N/A</v>
      </c>
      <c r="B13" s="228" t="str">
        <f>VLOOKUP($A13,'2020 Summary'!$A:$U,B$8,FALSE)</f>
        <v>NO AGENCY CHOSEN</v>
      </c>
      <c r="C13" s="243">
        <f>VLOOKUP($A13,'2020 Summary'!$A:$U,C$8,FALSE)</f>
        <v>0</v>
      </c>
      <c r="D13" s="243">
        <f>VLOOKUP($A13,'2020 Summary'!$A:$U,4,FALSE)</f>
        <v>0</v>
      </c>
      <c r="E13" s="48">
        <f>C13-D13</f>
        <v>0</v>
      </c>
      <c r="F13" s="245">
        <f>VLOOKUP($A13,'TSERS Contributions FY 2019'!$A:$C,3,FALSE)</f>
        <v>0</v>
      </c>
      <c r="G13" s="245">
        <f>VLOOKUP($A13,'2019 Summary'!$A:$U,5,FALSE)</f>
        <v>0</v>
      </c>
      <c r="H13" s="244">
        <f>VLOOKUP($A13,'2020 Summary'!$A:$U,5,FALSE)</f>
        <v>0</v>
      </c>
      <c r="I13" s="34"/>
      <c r="J13" s="244">
        <f>VLOOKUP($A13,'2020 Summary'!$A:$U,7,FALSE)</f>
        <v>0</v>
      </c>
      <c r="K13" s="244">
        <f>VLOOKUP($A13,'2020 Summary'!$A:$U,8,FALSE)</f>
        <v>0</v>
      </c>
      <c r="L13" s="244">
        <f>VLOOKUP($A13,'2020 Summary'!$A:$U,9,FALSE)</f>
        <v>0</v>
      </c>
      <c r="M13" s="244">
        <f>VLOOKUP($A13,'2020 Summary'!$A:$U,10,FALSE)</f>
        <v>0</v>
      </c>
      <c r="O13" s="244">
        <f>VLOOKUP($A13,'2020 Summary'!$A:$U,12,FALSE)</f>
        <v>0</v>
      </c>
      <c r="P13" s="244">
        <f>VLOOKUP($A13,'2020 Summary'!$A:$U,13,FALSE)</f>
        <v>0</v>
      </c>
      <c r="Q13" s="244">
        <f>VLOOKUP($A13,'2020 Summary'!$A:$U,14,FALSE)</f>
        <v>0</v>
      </c>
      <c r="R13" s="244">
        <f>VLOOKUP($A13,'2020 Summary'!$A:$U,15,FALSE)</f>
        <v>0</v>
      </c>
      <c r="T13" s="244">
        <f>VLOOKUP($A13,'2020 Summary'!$A:$U,17,FALSE)</f>
        <v>0</v>
      </c>
      <c r="U13" s="244">
        <f>VLOOKUP($A13,'2020 Summary'!$A:$U,18,FALSE)</f>
        <v>0</v>
      </c>
      <c r="V13" s="244">
        <f>VLOOKUP($A13,'2020 Summary'!$A:$U,19,FALSE)</f>
        <v>0</v>
      </c>
    </row>
    <row r="15" spans="1:22">
      <c r="A15" s="7"/>
      <c r="B15" s="81" t="s">
        <v>521</v>
      </c>
      <c r="F15" s="245">
        <f>'TSERS Contributions FY 2019'!C1</f>
        <v>1893296335.8300006</v>
      </c>
      <c r="G15" s="245">
        <f>'2019 Summary'!E316</f>
        <v>9956088997</v>
      </c>
      <c r="H15" s="244">
        <f>'2020 Summary'!E3</f>
        <v>10366956994</v>
      </c>
      <c r="I15" s="6"/>
      <c r="J15" s="244">
        <f>'2020 Summary'!G3</f>
        <v>867184001</v>
      </c>
      <c r="K15" s="244">
        <f>'2020 Summary'!H3</f>
        <v>198719998</v>
      </c>
      <c r="L15" s="244">
        <f>'2020 Summary'!I3</f>
        <v>1104640001</v>
      </c>
      <c r="M15" s="244">
        <f>'2020 Summary'!J312</f>
        <v>0</v>
      </c>
      <c r="N15" s="6"/>
      <c r="O15" s="244">
        <f>'2020 Summary'!L3</f>
        <v>20754001</v>
      </c>
      <c r="P15" s="244">
        <f>'2020 Summary'!M312</f>
        <v>0</v>
      </c>
      <c r="Q15" s="244">
        <f>'2020 Summary'!N312</f>
        <v>0</v>
      </c>
      <c r="R15" s="244">
        <f>'2020 Summary'!O3</f>
        <v>119378204</v>
      </c>
      <c r="S15" s="6"/>
      <c r="T15" s="244">
        <f>'2020 Summary'!Q3</f>
        <v>3727807998</v>
      </c>
      <c r="U15" s="244">
        <f>'2020 Summary'!R3</f>
        <v>-9</v>
      </c>
      <c r="V15" s="244">
        <f>'2020 Summary'!S3</f>
        <v>3727807989</v>
      </c>
    </row>
    <row r="16" spans="1:22">
      <c r="A16" s="5"/>
      <c r="B16" s="5"/>
      <c r="C16" s="5"/>
      <c r="D16" s="5"/>
      <c r="E16" s="5"/>
      <c r="F16" s="5"/>
      <c r="G16" s="5"/>
      <c r="H16" s="5"/>
      <c r="I16" s="5"/>
      <c r="J16" s="5"/>
      <c r="K16" s="5"/>
      <c r="L16" s="5"/>
      <c r="M16" s="5"/>
      <c r="N16" s="5"/>
      <c r="O16" s="5"/>
      <c r="P16" s="5"/>
      <c r="Q16" s="5"/>
      <c r="R16" s="5"/>
      <c r="S16" s="5"/>
      <c r="T16" s="5"/>
      <c r="U16" s="5"/>
      <c r="V16" s="5"/>
    </row>
    <row r="17" spans="1:22">
      <c r="A17" s="5" t="s">
        <v>404</v>
      </c>
      <c r="B17" s="5"/>
      <c r="C17" s="5"/>
      <c r="D17" s="5"/>
      <c r="E17" s="5"/>
      <c r="F17" s="5"/>
      <c r="G17" s="5"/>
      <c r="H17" s="5"/>
      <c r="I17" s="5"/>
      <c r="J17" s="5"/>
      <c r="K17" s="5"/>
      <c r="L17" s="5"/>
      <c r="M17" s="5"/>
      <c r="N17" s="5"/>
      <c r="O17" s="5"/>
      <c r="P17" s="5"/>
      <c r="Q17" s="5"/>
      <c r="R17" s="5"/>
      <c r="S17" s="5"/>
      <c r="T17" s="5"/>
      <c r="U17" s="5"/>
      <c r="V17" s="5"/>
    </row>
    <row r="18" spans="1:22">
      <c r="A18" s="81" t="str">
        <f>C2</f>
        <v>N/A</v>
      </c>
      <c r="B18" s="247" t="str">
        <f>VLOOKUP($A18,'2018 Summary'!$A:$U,'JE Template'!B8,FALSE)</f>
        <v>NO AGENCY CHOSEN</v>
      </c>
      <c r="C18" s="246">
        <f>VLOOKUP($A18,'2019 Summary'!$A:$U,3,FALSE)</f>
        <v>0</v>
      </c>
      <c r="D18" s="246">
        <f>VLOOKUP($A18,'2019 Summary'!$A:$U,4,FALSE)</f>
        <v>0</v>
      </c>
      <c r="E18" s="48">
        <f>C18-D18</f>
        <v>0</v>
      </c>
      <c r="F18" s="248">
        <f>VLOOKUP($A18,'TSERS Contributions FY 2018'!$A:$C,3,FALSE)</f>
        <v>0</v>
      </c>
      <c r="G18" s="248">
        <f>VLOOKUP($A$13,'2018 Summary'!$A:$U,5,FALSE)</f>
        <v>0</v>
      </c>
      <c r="H18" s="245">
        <f>VLOOKUP($A$13,'2019 Summary'!$A:$U,5,FALSE)</f>
        <v>0</v>
      </c>
      <c r="J18" s="245">
        <f>VLOOKUP($A18,'2019 Summary'!$A:$U,7,FALSE)</f>
        <v>0</v>
      </c>
      <c r="K18" s="245">
        <f>VLOOKUP($A18,'2019 Summary'!$A:$U,8,FALSE)</f>
        <v>0</v>
      </c>
      <c r="L18" s="245">
        <f>VLOOKUP($A18,'2019 Summary'!$A:$U,9,FALSE)</f>
        <v>0</v>
      </c>
      <c r="M18" s="245">
        <f>VLOOKUP($A18,'2019 Summary'!$A:$U,10,FALSE)</f>
        <v>0</v>
      </c>
      <c r="N18" s="6"/>
      <c r="O18" s="245">
        <f>VLOOKUP($A18,'2019 Summary'!$A:$U,12,FALSE)</f>
        <v>0</v>
      </c>
      <c r="P18" s="245">
        <f>VLOOKUP($A18,'2019 Summary'!$A:$U,13,FALSE)</f>
        <v>0</v>
      </c>
      <c r="Q18" s="245">
        <f>VLOOKUP($A18,'2019 Summary'!$A:$U,14,FALSE)</f>
        <v>0</v>
      </c>
      <c r="R18" s="245">
        <f>VLOOKUP($A18,'2019 Summary'!$A:$U,15,FALSE)</f>
        <v>0</v>
      </c>
      <c r="S18" s="6"/>
      <c r="T18" s="245">
        <f>VLOOKUP($A18,'2019 Summary'!$A:$U,17,FALSE)</f>
        <v>0</v>
      </c>
      <c r="U18" s="245">
        <f>VLOOKUP($A18,'2019 Summary'!$A:$U,18,FALSE)</f>
        <v>0</v>
      </c>
      <c r="V18" s="245">
        <f>VLOOKUP($A18,'2019 Summary'!$A:$U,19,FALSE)</f>
        <v>0</v>
      </c>
    </row>
    <row r="19" spans="1:22">
      <c r="G19" s="147"/>
      <c r="H19" s="147"/>
    </row>
    <row r="20" spans="1:22">
      <c r="A20" s="7"/>
      <c r="B20" s="81" t="s">
        <v>445</v>
      </c>
      <c r="F20" s="248">
        <f>'TSERS Contributions FY 2018'!C1</f>
        <v>1592389730.3300014</v>
      </c>
      <c r="G20" s="248">
        <f>'2018 Summary'!E316</f>
        <v>7934441000.0000019</v>
      </c>
      <c r="H20" s="245">
        <f>'2019 Summary'!E316</f>
        <v>9956088997</v>
      </c>
      <c r="I20" s="6"/>
      <c r="J20" s="245">
        <f>'2019 Summary'!G316</f>
        <v>726602001</v>
      </c>
      <c r="K20" s="245">
        <f>'2019 Summary'!H316</f>
        <v>948817000</v>
      </c>
      <c r="L20" s="245">
        <f>'2019 Summary'!I316</f>
        <v>1997931003</v>
      </c>
      <c r="M20" s="245">
        <f>'2019 Summary'!J316</f>
        <v>111458981</v>
      </c>
      <c r="N20" s="6"/>
      <c r="O20" s="245">
        <f>'2019 Summary'!L316</f>
        <v>99915995</v>
      </c>
      <c r="P20" s="245">
        <f>'2019 Summary'!M316</f>
        <v>0</v>
      </c>
      <c r="Q20" s="245">
        <f>'2019 Summary'!N316</f>
        <v>0</v>
      </c>
      <c r="R20" s="245">
        <f>'2019 Summary'!O316</f>
        <v>111458461</v>
      </c>
      <c r="S20" s="6"/>
      <c r="T20" s="245">
        <f>'2019 Summary'!Q316</f>
        <v>2280352001</v>
      </c>
      <c r="U20" s="245">
        <f>'2019 Summary'!R316</f>
        <v>-425</v>
      </c>
      <c r="V20" s="245">
        <f>'2019 Summary'!S316</f>
        <v>2280351576</v>
      </c>
    </row>
    <row r="21" spans="1:22" ht="15" customHeight="1">
      <c r="A21" s="7"/>
      <c r="F21" s="6"/>
      <c r="G21" s="6"/>
      <c r="H21" s="6"/>
      <c r="J21" s="6"/>
      <c r="K21" s="6"/>
      <c r="L21" s="6"/>
      <c r="M21" s="6"/>
      <c r="O21" s="6"/>
      <c r="P21" s="6"/>
      <c r="Q21" s="6"/>
      <c r="R21" s="6"/>
      <c r="T21" s="6"/>
      <c r="U21" s="6"/>
      <c r="V21" s="6"/>
    </row>
    <row r="22" spans="1:22" ht="15" customHeight="1"/>
    <row r="23" spans="1:22">
      <c r="A23" s="133" t="s">
        <v>405</v>
      </c>
      <c r="B23" s="134"/>
      <c r="C23" s="134"/>
      <c r="D23" s="134"/>
      <c r="E23" s="173" t="s">
        <v>406</v>
      </c>
      <c r="F23" s="174" t="s">
        <v>407</v>
      </c>
      <c r="G23" s="83"/>
      <c r="I23" s="147"/>
      <c r="J23" s="147"/>
      <c r="K23" s="147"/>
      <c r="L23" s="147"/>
      <c r="M23" s="147"/>
      <c r="N23" s="147"/>
      <c r="O23" s="147"/>
      <c r="P23" s="147"/>
      <c r="Q23" s="147"/>
      <c r="R23" s="147"/>
      <c r="S23" s="147"/>
      <c r="T23" s="147"/>
    </row>
    <row r="24" spans="1:22">
      <c r="A24" s="127" t="s">
        <v>408</v>
      </c>
      <c r="B24" s="89"/>
      <c r="C24" s="89"/>
      <c r="D24" s="121"/>
      <c r="E24" s="135">
        <f>ROUND(IF(J13&gt;J18,J13-J18,0),0)</f>
        <v>0</v>
      </c>
      <c r="F24" s="136">
        <f>ROUND(IF(J13&lt;J18,J18-J13,0),0)</f>
        <v>0</v>
      </c>
      <c r="G24" s="83"/>
      <c r="I24" s="147"/>
      <c r="J24" s="147"/>
      <c r="K24" s="147"/>
      <c r="L24" s="147"/>
      <c r="M24" s="147"/>
      <c r="N24" s="147"/>
      <c r="O24" s="147"/>
      <c r="P24" s="147"/>
      <c r="Q24" s="147"/>
      <c r="R24" s="147"/>
      <c r="S24" s="147"/>
      <c r="T24" s="147"/>
    </row>
    <row r="25" spans="1:22">
      <c r="A25" s="127" t="s">
        <v>409</v>
      </c>
      <c r="B25" s="120"/>
      <c r="C25" s="89"/>
      <c r="D25" s="135"/>
      <c r="E25" s="135">
        <f>ROUND(IF(L13&gt;L18,L13-L18,0),0)</f>
        <v>0</v>
      </c>
      <c r="F25" s="136">
        <f>ROUND(IF(L18&gt;L13,L18-L13,0),0)</f>
        <v>0</v>
      </c>
      <c r="G25" s="83"/>
      <c r="I25" s="147"/>
      <c r="J25" s="147"/>
      <c r="K25" s="147"/>
      <c r="L25" s="147"/>
      <c r="M25" s="147"/>
      <c r="N25" s="147"/>
      <c r="O25" s="147"/>
      <c r="P25" s="147"/>
      <c r="Q25" s="147"/>
      <c r="R25" s="147"/>
      <c r="S25" s="147"/>
      <c r="T25" s="147"/>
    </row>
    <row r="26" spans="1:22">
      <c r="A26" s="127" t="s">
        <v>410</v>
      </c>
      <c r="B26" s="120"/>
      <c r="C26" s="89"/>
      <c r="D26" s="135"/>
      <c r="E26" s="137">
        <f>ROUND(IF((K13-P13)&gt;(K18-P18),((K13-P13)-(K18-P18)),0),0)</f>
        <v>0</v>
      </c>
      <c r="F26" s="136">
        <f>ROUND(IF((K18-P18)&gt;(K13-P13),(K18-P18)-(K13-P13),0),0)</f>
        <v>0</v>
      </c>
      <c r="G26" s="83"/>
      <c r="I26" s="147"/>
      <c r="J26" s="147"/>
      <c r="K26" s="147"/>
      <c r="L26" s="34"/>
      <c r="M26" s="147"/>
      <c r="N26" s="147"/>
      <c r="O26" s="147"/>
      <c r="P26" s="147"/>
      <c r="Q26" s="147"/>
      <c r="R26" s="147"/>
      <c r="S26" s="147"/>
      <c r="T26" s="147"/>
    </row>
    <row r="27" spans="1:22">
      <c r="A27" s="127" t="s">
        <v>411</v>
      </c>
      <c r="B27" s="120"/>
      <c r="C27" s="89"/>
      <c r="D27" s="135"/>
      <c r="E27" s="135">
        <f>ROUND(IF(M13&gt;M18,M13-M18,0),0)</f>
        <v>0</v>
      </c>
      <c r="F27" s="136">
        <f>ROUND(IF(M18&gt;M13,M18-M13,0),0)</f>
        <v>0</v>
      </c>
      <c r="G27" s="83"/>
      <c r="I27" s="147"/>
      <c r="J27" s="147"/>
      <c r="K27" s="147"/>
      <c r="L27" s="147"/>
      <c r="M27" s="147"/>
      <c r="N27" s="147"/>
      <c r="O27" s="147"/>
      <c r="P27" s="147"/>
      <c r="Q27" s="147"/>
      <c r="R27" s="147"/>
      <c r="S27" s="147"/>
      <c r="T27" s="147"/>
    </row>
    <row r="28" spans="1:22">
      <c r="A28" s="127" t="s">
        <v>412</v>
      </c>
      <c r="B28" s="120"/>
      <c r="C28" s="89"/>
      <c r="D28" s="135"/>
      <c r="E28" s="135">
        <f>ROUND(IF(O18&gt;O13,O18-O13,0),0)</f>
        <v>0</v>
      </c>
      <c r="F28" s="136">
        <f>ROUND(IF(O13&gt;O18,O13-O18,0),0)</f>
        <v>0</v>
      </c>
      <c r="G28" s="83"/>
      <c r="I28" s="147"/>
      <c r="J28" s="147"/>
      <c r="K28" s="34"/>
      <c r="L28" s="34"/>
      <c r="M28" s="34"/>
      <c r="N28" s="147"/>
      <c r="O28" s="147"/>
      <c r="P28" s="147"/>
      <c r="Q28" s="147"/>
      <c r="R28" s="147"/>
      <c r="S28" s="147"/>
      <c r="T28" s="147"/>
    </row>
    <row r="29" spans="1:22">
      <c r="A29" s="127" t="s">
        <v>413</v>
      </c>
      <c r="B29" s="120"/>
      <c r="C29" s="89"/>
      <c r="D29" s="135"/>
      <c r="E29" s="135">
        <f>ROUND(IF(Q18&gt;Q13,Q18-Q13,0),0)</f>
        <v>0</v>
      </c>
      <c r="F29" s="136">
        <f>ROUND(IF(Q13&gt;Q18,Q13-Q18,0),0)</f>
        <v>0</v>
      </c>
      <c r="G29" s="83"/>
      <c r="I29" s="147"/>
      <c r="J29" s="147"/>
      <c r="K29" s="147"/>
      <c r="L29" s="147"/>
      <c r="M29" s="147"/>
      <c r="N29" s="147"/>
      <c r="O29" s="147"/>
      <c r="P29" s="147"/>
      <c r="Q29" s="147"/>
      <c r="R29" s="147"/>
      <c r="S29" s="147"/>
      <c r="T29" s="147"/>
    </row>
    <row r="30" spans="1:22">
      <c r="A30" s="127" t="s">
        <v>414</v>
      </c>
      <c r="B30" s="90"/>
      <c r="C30" s="90"/>
      <c r="D30" s="138"/>
      <c r="E30" s="137">
        <f>ROUND(IF((P18-K18)&gt;P13,P18-K18-P13,0),0)</f>
        <v>0</v>
      </c>
      <c r="F30" s="139">
        <f>(ROUND(IF(($P$18-$K$18&gt;0),($P$13-$K$13)-($P$18-$K$18),0),0))</f>
        <v>0</v>
      </c>
      <c r="G30" s="83"/>
      <c r="I30" s="147"/>
      <c r="J30" s="147"/>
      <c r="K30" s="147"/>
      <c r="L30" s="147"/>
      <c r="M30" s="147"/>
      <c r="N30" s="147"/>
      <c r="O30" s="147"/>
      <c r="P30" s="147"/>
      <c r="Q30" s="147"/>
      <c r="R30" s="147"/>
      <c r="S30" s="147"/>
      <c r="T30" s="147"/>
    </row>
    <row r="31" spans="1:22">
      <c r="A31" s="127" t="s">
        <v>415</v>
      </c>
      <c r="B31" s="91"/>
      <c r="C31" s="91"/>
      <c r="D31" s="140"/>
      <c r="E31" s="135">
        <f>ROUND(IF(R18&gt;R13,R18-R13,0),0)</f>
        <v>0</v>
      </c>
      <c r="F31" s="136">
        <f>ROUND(IF(R13&gt;R18,R13-R18,0),0)</f>
        <v>0</v>
      </c>
      <c r="G31" s="83"/>
      <c r="I31" s="147"/>
      <c r="J31" s="147"/>
      <c r="K31" s="147"/>
      <c r="L31" s="147"/>
      <c r="M31" s="147"/>
      <c r="N31" s="147"/>
      <c r="O31" s="147"/>
      <c r="P31" s="147"/>
      <c r="Q31" s="147"/>
      <c r="R31" s="147"/>
      <c r="S31" s="147"/>
      <c r="T31" s="147"/>
    </row>
    <row r="32" spans="1:22" ht="24.75" customHeight="1">
      <c r="A32" s="127" t="s">
        <v>416</v>
      </c>
      <c r="B32" s="91"/>
      <c r="C32" s="91"/>
      <c r="D32" s="140"/>
      <c r="E32" s="135">
        <f>ROUND((Info!C24),0)</f>
        <v>0</v>
      </c>
      <c r="F32" s="136">
        <f>ROUND((Info!C22),0)</f>
        <v>0</v>
      </c>
      <c r="G32" s="83"/>
      <c r="I32" s="217">
        <f>IF(($P$18-$K$18&gt;0),($P$13-$K$13)-($P$18-$K$18),0)</f>
        <v>0</v>
      </c>
      <c r="J32" s="147"/>
      <c r="K32" s="147"/>
      <c r="L32" s="34"/>
      <c r="M32" s="147"/>
      <c r="N32" s="147"/>
      <c r="O32" s="147"/>
      <c r="P32" s="147"/>
      <c r="Q32" s="147"/>
      <c r="R32" s="147"/>
      <c r="S32" s="147"/>
      <c r="T32" s="147"/>
    </row>
    <row r="33" spans="1:20" ht="24.75" customHeight="1">
      <c r="A33" s="127" t="s">
        <v>417</v>
      </c>
      <c r="B33" s="91"/>
      <c r="C33" s="91"/>
      <c r="D33" s="140"/>
      <c r="E33" s="135">
        <v>0</v>
      </c>
      <c r="F33" s="136">
        <f>ROUND(Info!C24,0)</f>
        <v>0</v>
      </c>
      <c r="G33" s="83"/>
      <c r="I33" s="147"/>
      <c r="J33" s="147"/>
      <c r="K33" s="147"/>
      <c r="L33" s="34"/>
      <c r="M33" s="147"/>
      <c r="N33" s="147"/>
      <c r="O33" s="147"/>
      <c r="P33" s="147"/>
      <c r="Q33" s="147"/>
      <c r="R33" s="147"/>
      <c r="S33" s="147"/>
      <c r="T33" s="147"/>
    </row>
    <row r="34" spans="1:20" ht="24.75" hidden="1" customHeight="1">
      <c r="A34" s="127" t="s">
        <v>418</v>
      </c>
      <c r="B34" s="91"/>
      <c r="C34" s="91"/>
      <c r="D34" s="140"/>
      <c r="E34" s="135">
        <f>ROUND(IF(V13&gt;=0,V13,0),0)</f>
        <v>0</v>
      </c>
      <c r="F34" s="136">
        <f>ROUND(IF(V13&lt;0,-V13,0),0)</f>
        <v>0</v>
      </c>
      <c r="G34" s="83"/>
      <c r="I34" s="147"/>
      <c r="J34" s="147"/>
      <c r="K34" s="147"/>
      <c r="L34" s="147"/>
      <c r="M34" s="147"/>
      <c r="N34" s="147"/>
      <c r="O34" s="147"/>
      <c r="P34" s="147"/>
      <c r="Q34" s="147"/>
      <c r="R34" s="147"/>
      <c r="S34" s="147"/>
      <c r="T34" s="147"/>
    </row>
    <row r="35" spans="1:20" ht="24.75" hidden="1" customHeight="1">
      <c r="A35" s="127" t="s">
        <v>419</v>
      </c>
      <c r="B35" s="91"/>
      <c r="C35" s="91"/>
      <c r="D35" s="140"/>
      <c r="E35" s="135">
        <f>ROUND(IF(Info!C22&gt;'JE Template'!F13,Info!C22-'JE Template'!F13,0),0)</f>
        <v>0</v>
      </c>
      <c r="F35" s="136">
        <f>ROUND(IF(F13&gt;Info!C22,'JE Template'!F13-Info!C22,0),0)</f>
        <v>0</v>
      </c>
      <c r="G35" s="83"/>
      <c r="I35" s="147"/>
      <c r="J35" s="147"/>
      <c r="K35" s="147"/>
      <c r="L35" s="147"/>
      <c r="M35" s="147"/>
      <c r="N35" s="147"/>
      <c r="O35" s="147"/>
      <c r="P35" s="147"/>
      <c r="Q35" s="147"/>
      <c r="R35" s="147"/>
      <c r="S35" s="147"/>
      <c r="T35" s="147"/>
    </row>
    <row r="36" spans="1:20" ht="24.75" customHeight="1">
      <c r="A36" s="127" t="s">
        <v>350</v>
      </c>
      <c r="B36" s="91"/>
      <c r="C36" s="91"/>
      <c r="D36" s="140"/>
      <c r="E36" s="135">
        <f>ROUND(IF(SUM(E34:E35)&gt;SUM(F34:F35),(SUM(E34:E35)-SUM(F34:F35)),0),0)</f>
        <v>0</v>
      </c>
      <c r="F36" s="136">
        <f>ROUND(IF(SUM(F34:F35)&gt;SUM(E34:E35),(SUM(F34:F35)-(SUM(E34:E35))),0),0)</f>
        <v>0</v>
      </c>
      <c r="G36" s="83"/>
      <c r="I36" s="147"/>
      <c r="J36" s="147"/>
      <c r="K36" s="147"/>
      <c r="L36" s="34"/>
      <c r="M36" s="147"/>
      <c r="N36" s="147"/>
      <c r="O36" s="147"/>
      <c r="P36" s="147"/>
      <c r="Q36" s="147"/>
      <c r="R36" s="147"/>
      <c r="S36" s="147"/>
      <c r="T36" s="147"/>
    </row>
    <row r="37" spans="1:20" ht="24.75" customHeight="1">
      <c r="A37" s="127" t="s">
        <v>349</v>
      </c>
      <c r="B37" s="91"/>
      <c r="C37" s="91"/>
      <c r="D37" s="140"/>
      <c r="E37" s="143">
        <f>ROUND(IF(H13&lt;G13,G13-H13,0),0)</f>
        <v>0</v>
      </c>
      <c r="F37" s="144">
        <f>ROUND(IF(H13&gt;G13,H13-G13,0),0)</f>
        <v>0</v>
      </c>
      <c r="G37" s="83"/>
      <c r="I37" s="147"/>
      <c r="J37" s="147"/>
      <c r="K37" s="147"/>
      <c r="L37" s="147"/>
      <c r="M37" s="147"/>
      <c r="N37" s="147"/>
      <c r="O37" s="147"/>
      <c r="P37" s="147"/>
      <c r="Q37" s="147"/>
      <c r="R37" s="147"/>
      <c r="S37" s="147"/>
      <c r="T37" s="147"/>
    </row>
    <row r="38" spans="1:20">
      <c r="A38" s="141" t="s">
        <v>372</v>
      </c>
      <c r="B38" s="92"/>
      <c r="C38" s="92"/>
      <c r="D38" s="142"/>
      <c r="E38" s="145">
        <f>ROUND((SUM(E24:E37)-E34-E35),0)</f>
        <v>0</v>
      </c>
      <c r="F38" s="146">
        <f>ROUND((SUM(F24:F37)-F35),0)</f>
        <v>0</v>
      </c>
      <c r="G38" s="151" t="str">
        <f>IF((ROUND(E38,0)=(ROUND(F38,0)))," ",CONCATENATE((TEXT((ABS(E38-F38)),"$#,##_);($#,##)"))," rounding"))</f>
        <v xml:space="preserve"> </v>
      </c>
      <c r="I38" s="147"/>
      <c r="J38" s="147"/>
      <c r="K38" s="147"/>
      <c r="L38" s="147"/>
      <c r="M38" s="147"/>
      <c r="N38" s="147"/>
      <c r="O38" s="147"/>
      <c r="P38" s="147"/>
      <c r="Q38" s="147"/>
      <c r="R38" s="147"/>
      <c r="S38" s="147"/>
      <c r="T38" s="147"/>
    </row>
    <row r="39" spans="1:20">
      <c r="A39" s="84"/>
      <c r="B39" s="82"/>
      <c r="C39" s="82"/>
      <c r="D39" s="82"/>
      <c r="E39" s="82"/>
      <c r="F39" s="83"/>
      <c r="G39" s="83"/>
      <c r="I39" s="147"/>
      <c r="J39" s="147"/>
      <c r="K39" s="147"/>
      <c r="L39" s="147"/>
      <c r="M39" s="147"/>
      <c r="N39" s="147"/>
      <c r="O39" s="147"/>
      <c r="P39" s="147"/>
      <c r="Q39" s="147"/>
      <c r="R39" s="147"/>
      <c r="S39" s="147"/>
      <c r="T39" s="147"/>
    </row>
    <row r="40" spans="1:20">
      <c r="A40" s="84"/>
      <c r="B40" s="82"/>
      <c r="C40" s="82"/>
      <c r="D40" s="82"/>
      <c r="E40" s="82"/>
      <c r="F40" s="83"/>
      <c r="G40" s="83"/>
      <c r="I40" s="147"/>
      <c r="J40" s="147"/>
      <c r="K40" s="147"/>
      <c r="L40" s="147"/>
      <c r="M40" s="147"/>
      <c r="N40" s="147"/>
      <c r="O40" s="147"/>
      <c r="P40" s="147"/>
      <c r="Q40" s="147"/>
      <c r="R40" s="147"/>
      <c r="S40" s="147"/>
      <c r="T40" s="147"/>
    </row>
    <row r="41" spans="1:20">
      <c r="A41" s="126" t="s">
        <v>376</v>
      </c>
      <c r="B41" s="97"/>
      <c r="C41" s="97"/>
      <c r="D41" s="97"/>
      <c r="E41" s="98"/>
      <c r="F41" s="99"/>
      <c r="I41" s="147"/>
      <c r="J41" s="278"/>
      <c r="K41" s="278"/>
      <c r="L41" s="147"/>
      <c r="M41" s="147"/>
      <c r="N41" s="147"/>
      <c r="O41" s="147"/>
      <c r="P41" s="147"/>
      <c r="Q41" s="147"/>
      <c r="R41" s="147"/>
      <c r="S41" s="147"/>
      <c r="T41" s="147"/>
    </row>
    <row r="42" spans="1:20">
      <c r="A42" s="127" t="s">
        <v>379</v>
      </c>
      <c r="B42" s="91"/>
      <c r="C42" s="89"/>
      <c r="D42" s="89"/>
      <c r="E42" s="113">
        <f>H13</f>
        <v>0</v>
      </c>
      <c r="F42" s="101"/>
      <c r="I42" s="147"/>
      <c r="J42" s="180"/>
      <c r="K42" s="180"/>
      <c r="L42" s="147"/>
      <c r="M42" s="147"/>
      <c r="N42" s="147"/>
      <c r="O42" s="147"/>
      <c r="P42" s="147"/>
      <c r="Q42" s="147"/>
      <c r="R42" s="147"/>
      <c r="S42" s="147"/>
      <c r="T42" s="147"/>
    </row>
    <row r="43" spans="1:20">
      <c r="A43" s="127" t="s">
        <v>378</v>
      </c>
      <c r="B43" s="91"/>
      <c r="C43" s="89"/>
      <c r="D43" s="89"/>
      <c r="E43" s="114">
        <f>SUM(E44:E45)</f>
        <v>0</v>
      </c>
      <c r="F43" s="101"/>
      <c r="I43" s="147"/>
      <c r="J43" s="180"/>
      <c r="K43" s="180"/>
      <c r="L43" s="147"/>
      <c r="M43" s="147"/>
      <c r="N43" s="147"/>
      <c r="O43" s="147"/>
      <c r="P43" s="147"/>
      <c r="Q43" s="147"/>
      <c r="R43" s="147"/>
      <c r="S43" s="147"/>
      <c r="T43" s="147"/>
    </row>
    <row r="44" spans="1:20">
      <c r="A44" s="100"/>
      <c r="B44" s="89" t="s">
        <v>424</v>
      </c>
      <c r="C44" s="89"/>
      <c r="D44" s="89"/>
      <c r="E44" s="102">
        <f>V13</f>
        <v>0</v>
      </c>
      <c r="F44" s="101"/>
      <c r="I44" s="147"/>
      <c r="J44" s="180"/>
      <c r="K44" s="180"/>
      <c r="L44" s="147"/>
      <c r="M44" s="147"/>
      <c r="N44" s="147"/>
      <c r="O44" s="147"/>
      <c r="P44" s="147"/>
      <c r="Q44" s="147"/>
      <c r="R44" s="147"/>
      <c r="S44" s="147"/>
      <c r="T44" s="147"/>
    </row>
    <row r="45" spans="1:20" ht="45">
      <c r="A45" s="128"/>
      <c r="B45" s="110" t="s">
        <v>425</v>
      </c>
      <c r="C45" s="110"/>
      <c r="D45" s="110"/>
      <c r="E45" s="129">
        <f>ROUND(IF(E35&lt;&gt;0,E35,-F35),0)</f>
        <v>0</v>
      </c>
      <c r="F45" s="112"/>
      <c r="G45" s="279" t="str">
        <f>IF(ABS(E45)&gt;0.05*F13,"The amount of contributions made during the measurement year on the Info tab differs from ORBIT's total by more than 5%.  Please ensure that the information entered on the Info tab is accurate or consider a prior period adjustment."," ")</f>
        <v xml:space="preserve"> </v>
      </c>
      <c r="H45" s="279"/>
      <c r="I45" s="279"/>
      <c r="J45" s="279"/>
      <c r="K45" s="180"/>
      <c r="L45" s="147"/>
      <c r="M45" s="147"/>
      <c r="N45" s="147"/>
      <c r="O45" s="147"/>
      <c r="P45" s="147"/>
      <c r="Q45" s="147"/>
      <c r="R45" s="147"/>
      <c r="S45" s="147"/>
      <c r="T45" s="147"/>
    </row>
    <row r="46" spans="1:20" s="147" customFormat="1">
      <c r="A46" s="122"/>
      <c r="B46" s="123"/>
      <c r="C46" s="123"/>
      <c r="D46" s="123"/>
      <c r="E46" s="124"/>
      <c r="F46" s="125"/>
      <c r="J46" s="180"/>
      <c r="K46" s="180"/>
    </row>
    <row r="47" spans="1:20" s="147" customFormat="1">
      <c r="A47" s="126" t="s">
        <v>426</v>
      </c>
      <c r="B47" s="97"/>
      <c r="C47" s="97"/>
      <c r="D47" s="97"/>
      <c r="E47" s="98"/>
      <c r="F47" s="99"/>
      <c r="J47" s="180"/>
      <c r="K47" s="180"/>
    </row>
    <row r="48" spans="1:20" ht="30">
      <c r="A48" s="100"/>
      <c r="B48" s="89"/>
      <c r="C48" s="89"/>
      <c r="D48" s="89"/>
      <c r="E48" s="93" t="s">
        <v>307</v>
      </c>
      <c r="F48" s="104" t="s">
        <v>308</v>
      </c>
      <c r="I48" s="147"/>
      <c r="J48" s="51"/>
      <c r="K48" s="147"/>
      <c r="L48" s="147"/>
      <c r="M48" s="147"/>
      <c r="N48" s="147"/>
      <c r="O48" s="147"/>
      <c r="P48" s="2"/>
      <c r="Q48" s="180"/>
      <c r="R48" s="180"/>
      <c r="S48" s="147"/>
      <c r="T48" s="147"/>
    </row>
    <row r="49" spans="1:20" ht="15" customHeight="1">
      <c r="A49" s="100"/>
      <c r="B49" s="89" t="s">
        <v>302</v>
      </c>
      <c r="C49" s="89"/>
      <c r="D49" s="89"/>
      <c r="E49" s="102">
        <f>J13</f>
        <v>0</v>
      </c>
      <c r="F49" s="105">
        <f>O13</f>
        <v>0</v>
      </c>
      <c r="H49" s="280" t="s">
        <v>351</v>
      </c>
      <c r="I49" s="281"/>
      <c r="J49" s="281"/>
      <c r="K49" s="282"/>
      <c r="M49" s="34"/>
      <c r="N49" s="147"/>
      <c r="O49" s="34"/>
      <c r="P49" s="34"/>
      <c r="Q49" s="34"/>
      <c r="R49" s="40"/>
      <c r="S49" s="147"/>
      <c r="T49" s="147"/>
    </row>
    <row r="50" spans="1:20">
      <c r="A50" s="100"/>
      <c r="B50" s="89" t="s">
        <v>303</v>
      </c>
      <c r="C50" s="89"/>
      <c r="D50" s="89"/>
      <c r="E50" s="102">
        <f>L13</f>
        <v>0</v>
      </c>
      <c r="F50" s="101">
        <f>Q13</f>
        <v>0</v>
      </c>
      <c r="H50" s="283"/>
      <c r="I50" s="284"/>
      <c r="J50" s="284"/>
      <c r="K50" s="285"/>
      <c r="M50" s="147"/>
      <c r="N50" s="147"/>
      <c r="O50" s="147"/>
      <c r="P50" s="147"/>
      <c r="Q50" s="34"/>
      <c r="R50" s="40"/>
      <c r="S50" s="147"/>
      <c r="T50" s="147"/>
    </row>
    <row r="51" spans="1:20" ht="30">
      <c r="A51" s="100"/>
      <c r="B51" s="89" t="s">
        <v>304</v>
      </c>
      <c r="C51" s="89"/>
      <c r="D51" s="89"/>
      <c r="E51" s="102">
        <f>IF(K13&gt;P13,K13-P13,0)</f>
        <v>0</v>
      </c>
      <c r="F51" s="105">
        <f>IF(P13&gt;K13,P13-K13,0)</f>
        <v>0</v>
      </c>
      <c r="H51" s="283"/>
      <c r="I51" s="284"/>
      <c r="J51" s="284"/>
      <c r="K51" s="285"/>
      <c r="M51" s="34"/>
      <c r="N51" s="147"/>
      <c r="O51" s="34"/>
      <c r="P51" s="34"/>
      <c r="Q51" s="34"/>
      <c r="R51" s="40"/>
      <c r="S51" s="147"/>
      <c r="T51" s="147"/>
    </row>
    <row r="52" spans="1:20" ht="30">
      <c r="A52" s="100"/>
      <c r="B52" s="89" t="s">
        <v>305</v>
      </c>
      <c r="C52" s="89"/>
      <c r="D52" s="89"/>
      <c r="E52" s="102">
        <f>M13</f>
        <v>0</v>
      </c>
      <c r="F52" s="105">
        <f>R13</f>
        <v>0</v>
      </c>
      <c r="H52" s="286"/>
      <c r="I52" s="287"/>
      <c r="J52" s="287"/>
      <c r="K52" s="288"/>
      <c r="M52" s="34"/>
      <c r="N52" s="147"/>
      <c r="O52" s="34"/>
      <c r="P52" s="34"/>
      <c r="Q52" s="34"/>
      <c r="R52" s="40"/>
      <c r="S52" s="147"/>
      <c r="T52" s="147"/>
    </row>
    <row r="53" spans="1:20">
      <c r="A53" s="106"/>
      <c r="B53" s="89" t="s">
        <v>356</v>
      </c>
      <c r="C53" s="89"/>
      <c r="D53" s="89"/>
      <c r="E53" s="102">
        <f>Info!C24</f>
        <v>0</v>
      </c>
      <c r="F53" s="107"/>
      <c r="I53" s="147"/>
      <c r="J53" s="147"/>
      <c r="K53" s="147"/>
      <c r="L53" s="147"/>
      <c r="M53" s="147"/>
      <c r="N53" s="147"/>
      <c r="O53" s="147"/>
      <c r="P53" s="147"/>
      <c r="Q53" s="34"/>
      <c r="R53" s="40"/>
      <c r="S53" s="147"/>
      <c r="T53" s="147"/>
    </row>
    <row r="54" spans="1:20" ht="15.75" thickBot="1">
      <c r="A54" s="106"/>
      <c r="B54" s="90" t="s">
        <v>306</v>
      </c>
      <c r="C54" s="90"/>
      <c r="D54" s="90"/>
      <c r="E54" s="94">
        <f>SUM(E49:E53)</f>
        <v>0</v>
      </c>
      <c r="F54" s="108">
        <f>SUM(F49:F53)</f>
        <v>0</v>
      </c>
      <c r="G54" s="115"/>
      <c r="I54" s="147"/>
      <c r="J54" s="34"/>
      <c r="K54" s="34"/>
      <c r="L54" s="34"/>
      <c r="M54" s="34"/>
      <c r="N54" s="147"/>
      <c r="O54" s="34"/>
      <c r="P54" s="34"/>
      <c r="Q54" s="34"/>
      <c r="R54" s="40"/>
      <c r="S54" s="147"/>
      <c r="T54" s="147"/>
    </row>
    <row r="55" spans="1:20" ht="15.75" thickTop="1">
      <c r="A55" s="106"/>
      <c r="B55" s="89"/>
      <c r="C55" s="89"/>
      <c r="D55" s="89"/>
      <c r="E55" s="103"/>
      <c r="F55" s="101"/>
      <c r="G55" s="115"/>
      <c r="H55" s="189"/>
      <c r="I55" s="147"/>
      <c r="J55" s="147"/>
      <c r="K55" s="147"/>
      <c r="L55" s="147"/>
      <c r="M55" s="147"/>
      <c r="N55" s="147"/>
      <c r="O55" s="147"/>
      <c r="P55" s="147"/>
      <c r="Q55" s="147"/>
      <c r="R55" s="147"/>
      <c r="S55" s="147"/>
      <c r="T55" s="147"/>
    </row>
    <row r="56" spans="1:20" ht="60">
      <c r="A56" s="109"/>
      <c r="B56" s="110" t="s">
        <v>340</v>
      </c>
      <c r="C56" s="110"/>
      <c r="D56" s="110"/>
      <c r="E56" s="111"/>
      <c r="F56" s="112"/>
      <c r="I56" s="147"/>
      <c r="J56" s="147"/>
      <c r="K56" s="147"/>
      <c r="L56" s="147"/>
      <c r="M56" s="147"/>
      <c r="N56" s="147"/>
      <c r="O56" s="147"/>
      <c r="P56" s="147"/>
      <c r="Q56" s="147"/>
      <c r="R56" s="147"/>
      <c r="S56" s="147"/>
      <c r="T56" s="147"/>
    </row>
    <row r="57" spans="1:20" s="147" customFormat="1"/>
    <row r="58" spans="1:20">
      <c r="A58" s="155"/>
      <c r="B58" s="156" t="s">
        <v>309</v>
      </c>
      <c r="C58" s="156"/>
      <c r="D58" s="156"/>
      <c r="E58" s="156"/>
      <c r="F58" s="157"/>
    </row>
    <row r="59" spans="1:20">
      <c r="A59" s="131"/>
      <c r="B59" s="95"/>
      <c r="C59" s="95"/>
      <c r="D59" s="95"/>
      <c r="E59" s="95"/>
      <c r="F59" s="158"/>
    </row>
    <row r="60" spans="1:20">
      <c r="A60" s="131"/>
      <c r="B60" s="159" t="s">
        <v>310</v>
      </c>
      <c r="C60" s="159"/>
      <c r="D60" s="159"/>
      <c r="E60" s="95"/>
      <c r="F60" s="158"/>
    </row>
    <row r="61" spans="1:20">
      <c r="A61" s="131"/>
      <c r="B61" s="160">
        <f>+'Changes to Update Template '!C13</f>
        <v>2021</v>
      </c>
      <c r="C61" s="160"/>
      <c r="D61" s="160"/>
      <c r="E61" s="161">
        <f>VLOOKUP($A$13,'Deferred Amortization'!$A:$I,5,FALSE)</f>
        <v>0</v>
      </c>
      <c r="F61" s="158"/>
    </row>
    <row r="62" spans="1:20">
      <c r="A62" s="131"/>
      <c r="B62" s="160">
        <f>B61+1</f>
        <v>2022</v>
      </c>
      <c r="C62" s="160"/>
      <c r="D62" s="160"/>
      <c r="E62" s="130">
        <f>VLOOKUP($A$13,'Deferred Amortization'!$A:$I,6,FALSE)</f>
        <v>0</v>
      </c>
      <c r="F62" s="158"/>
      <c r="G62" s="115"/>
    </row>
    <row r="63" spans="1:20">
      <c r="A63" s="131"/>
      <c r="B63" s="160">
        <f>B62+1</f>
        <v>2023</v>
      </c>
      <c r="C63" s="160"/>
      <c r="D63" s="160"/>
      <c r="E63" s="130">
        <f>VLOOKUP($A$13,'Deferred Amortization'!$A:$I,7,FALSE)</f>
        <v>0</v>
      </c>
      <c r="F63" s="158"/>
    </row>
    <row r="64" spans="1:20" ht="12" customHeight="1">
      <c r="A64" s="131"/>
      <c r="B64" s="160">
        <f>B63+1</f>
        <v>2024</v>
      </c>
      <c r="C64" s="160"/>
      <c r="D64" s="160"/>
      <c r="E64" s="130">
        <f>VLOOKUP($A$13,'Deferred Amortization'!$A:$I,8,FALSE)</f>
        <v>0</v>
      </c>
      <c r="F64" s="158"/>
    </row>
    <row r="65" spans="1:10" ht="12" customHeight="1">
      <c r="A65" s="131"/>
      <c r="B65" s="160">
        <f>B64+1</f>
        <v>2025</v>
      </c>
      <c r="C65" s="160"/>
      <c r="D65" s="160"/>
      <c r="E65" s="130">
        <f>VLOOKUP($A$13,'Deferred Amortization'!$A:$I,9,FALSE)</f>
        <v>0</v>
      </c>
      <c r="F65" s="158"/>
    </row>
    <row r="66" spans="1:10">
      <c r="A66" s="131"/>
      <c r="B66" s="95" t="s">
        <v>311</v>
      </c>
      <c r="C66" s="95"/>
      <c r="D66" s="95"/>
      <c r="E66" s="130">
        <v>0</v>
      </c>
      <c r="F66" s="158"/>
    </row>
    <row r="67" spans="1:10" ht="15.75" thickBot="1">
      <c r="A67" s="131"/>
      <c r="B67" s="95"/>
      <c r="C67" s="95"/>
      <c r="D67" s="95"/>
      <c r="E67" s="162">
        <f>SUM(E61:E66)</f>
        <v>0</v>
      </c>
      <c r="F67" s="158"/>
      <c r="J67" s="147"/>
    </row>
    <row r="68" spans="1:10" ht="15.75" thickTop="1">
      <c r="A68" s="132"/>
      <c r="B68" s="96"/>
      <c r="C68" s="96"/>
      <c r="D68" s="96"/>
      <c r="E68" s="96"/>
      <c r="F68" s="163"/>
    </row>
    <row r="69" spans="1:10">
      <c r="A69" s="147"/>
      <c r="B69" s="147"/>
      <c r="C69" s="147"/>
      <c r="D69" s="147"/>
      <c r="E69" s="147"/>
      <c r="F69" s="147"/>
      <c r="G69" s="147"/>
    </row>
    <row r="70" spans="1:10" ht="30">
      <c r="A70" s="164" t="s">
        <v>312</v>
      </c>
      <c r="B70" s="165"/>
      <c r="C70" s="165"/>
      <c r="D70" s="165"/>
      <c r="E70" s="250" t="s">
        <v>448</v>
      </c>
      <c r="F70" s="250" t="s">
        <v>449</v>
      </c>
      <c r="G70" s="251" t="s">
        <v>450</v>
      </c>
    </row>
    <row r="71" spans="1:10">
      <c r="A71" s="166"/>
      <c r="B71" s="167" t="s">
        <v>353</v>
      </c>
      <c r="C71" s="159"/>
      <c r="D71" s="159"/>
      <c r="E71" s="252">
        <v>19731203000</v>
      </c>
      <c r="F71" s="253">
        <v>10366957000</v>
      </c>
      <c r="G71" s="254">
        <v>2511548000</v>
      </c>
      <c r="H71" s="212"/>
      <c r="I71" s="212"/>
    </row>
    <row r="72" spans="1:10">
      <c r="A72" s="166"/>
      <c r="B72" s="159"/>
      <c r="C72" s="159"/>
      <c r="D72" s="159"/>
      <c r="E72" s="168"/>
      <c r="F72" s="168"/>
      <c r="G72" s="169"/>
      <c r="I72" s="212"/>
    </row>
    <row r="73" spans="1:10">
      <c r="A73" s="131"/>
      <c r="B73" s="159" t="s">
        <v>354</v>
      </c>
      <c r="C73" s="159"/>
      <c r="D73" s="159"/>
      <c r="E73" s="170">
        <f>C13*E71</f>
        <v>0</v>
      </c>
      <c r="F73" s="170">
        <f>H13</f>
        <v>0</v>
      </c>
      <c r="G73" s="171">
        <f>C13*G71</f>
        <v>0</v>
      </c>
    </row>
    <row r="74" spans="1:10">
      <c r="A74" s="132"/>
      <c r="B74" s="96"/>
      <c r="C74" s="96"/>
      <c r="D74" s="96"/>
      <c r="E74" s="96"/>
      <c r="F74" s="96"/>
      <c r="G74" s="163"/>
    </row>
    <row r="75" spans="1:10">
      <c r="F75" s="212"/>
    </row>
    <row r="77" spans="1:10">
      <c r="A77" s="289" t="s">
        <v>317</v>
      </c>
      <c r="B77" s="290"/>
      <c r="C77" s="181"/>
      <c r="D77" s="181"/>
      <c r="E77" s="181"/>
      <c r="F77" s="23"/>
      <c r="G77" s="23"/>
      <c r="H77" s="24"/>
      <c r="I77" s="24"/>
      <c r="J77" s="25"/>
    </row>
    <row r="78" spans="1:10" ht="57.75" customHeight="1">
      <c r="A78" s="26" t="s">
        <v>318</v>
      </c>
      <c r="B78" s="276" t="s">
        <v>319</v>
      </c>
      <c r="C78" s="276"/>
      <c r="D78" s="276"/>
      <c r="E78" s="276"/>
      <c r="F78" s="277"/>
      <c r="G78" s="277"/>
      <c r="H78" s="277"/>
      <c r="I78" s="277"/>
      <c r="J78" s="277"/>
    </row>
    <row r="79" spans="1:10">
      <c r="A79" s="27"/>
      <c r="B79" s="28"/>
      <c r="C79" s="28"/>
      <c r="D79" s="28"/>
      <c r="E79" s="28"/>
      <c r="F79" s="29"/>
      <c r="G79" s="29"/>
      <c r="H79" s="29"/>
      <c r="I79" s="29"/>
      <c r="J79" s="29"/>
    </row>
    <row r="80" spans="1:10" ht="58.5" customHeight="1">
      <c r="A80" s="26" t="s">
        <v>320</v>
      </c>
      <c r="B80" s="276" t="s">
        <v>321</v>
      </c>
      <c r="C80" s="276"/>
      <c r="D80" s="276"/>
      <c r="E80" s="276"/>
      <c r="F80" s="276"/>
      <c r="G80" s="276"/>
      <c r="H80" s="276"/>
      <c r="I80" s="276"/>
      <c r="J80" s="276"/>
    </row>
    <row r="81" spans="1:10">
      <c r="A81" s="27"/>
      <c r="B81" s="28"/>
      <c r="C81" s="28"/>
      <c r="D81" s="28"/>
      <c r="E81" s="28"/>
      <c r="F81" s="29"/>
      <c r="G81" s="29"/>
      <c r="H81" s="29"/>
      <c r="I81" s="29"/>
      <c r="J81" s="29"/>
    </row>
    <row r="82" spans="1:10" ht="28.5" customHeight="1">
      <c r="A82" s="26" t="s">
        <v>322</v>
      </c>
      <c r="B82" s="274" t="s">
        <v>323</v>
      </c>
      <c r="C82" s="274"/>
      <c r="D82" s="274"/>
      <c r="E82" s="274"/>
      <c r="F82" s="275"/>
      <c r="G82" s="275"/>
      <c r="H82" s="275"/>
      <c r="I82" s="275"/>
      <c r="J82" s="275"/>
    </row>
    <row r="83" spans="1:10">
      <c r="A83" s="27"/>
      <c r="B83" s="28"/>
      <c r="C83" s="28"/>
      <c r="D83" s="28"/>
      <c r="E83" s="28"/>
      <c r="F83" s="29"/>
      <c r="G83" s="29"/>
      <c r="H83" s="29"/>
      <c r="I83" s="29"/>
      <c r="J83" s="29"/>
    </row>
    <row r="84" spans="1:10" ht="51.75" customHeight="1">
      <c r="A84" s="26" t="s">
        <v>324</v>
      </c>
      <c r="B84" s="276" t="s">
        <v>325</v>
      </c>
      <c r="C84" s="276"/>
      <c r="D84" s="276"/>
      <c r="E84" s="276"/>
      <c r="F84" s="275"/>
      <c r="G84" s="275"/>
      <c r="H84" s="275"/>
      <c r="I84" s="275"/>
      <c r="J84" s="275"/>
    </row>
    <row r="85" spans="1:10">
      <c r="A85" s="27"/>
      <c r="B85" s="182"/>
      <c r="C85" s="182"/>
      <c r="D85" s="182"/>
      <c r="E85" s="182"/>
      <c r="F85" s="182"/>
      <c r="G85" s="182"/>
      <c r="H85" s="182"/>
      <c r="I85" s="182"/>
      <c r="J85" s="182"/>
    </row>
    <row r="86" spans="1:10">
      <c r="A86" s="26" t="s">
        <v>326</v>
      </c>
      <c r="B86" s="274" t="s">
        <v>327</v>
      </c>
      <c r="C86" s="274"/>
      <c r="D86" s="274"/>
      <c r="E86" s="274"/>
      <c r="F86" s="275"/>
      <c r="G86" s="275"/>
      <c r="H86" s="275"/>
      <c r="I86" s="275"/>
      <c r="J86" s="275"/>
    </row>
    <row r="87" spans="1:10">
      <c r="A87" s="27"/>
      <c r="B87" s="29"/>
      <c r="C87" s="29"/>
      <c r="D87" s="29"/>
      <c r="E87" s="29"/>
      <c r="F87" s="182"/>
      <c r="G87" s="182"/>
      <c r="H87" s="182"/>
      <c r="I87" s="182"/>
      <c r="J87" s="182"/>
    </row>
    <row r="88" spans="1:10" ht="47.25" customHeight="1">
      <c r="A88" s="26" t="s">
        <v>328</v>
      </c>
      <c r="B88" s="276" t="s">
        <v>329</v>
      </c>
      <c r="C88" s="276"/>
      <c r="D88" s="276"/>
      <c r="E88" s="276"/>
      <c r="F88" s="276"/>
      <c r="G88" s="276"/>
      <c r="H88" s="276"/>
      <c r="I88" s="276"/>
      <c r="J88" s="276"/>
    </row>
    <row r="89" spans="1:10">
      <c r="A89" s="27"/>
      <c r="B89" s="182"/>
      <c r="C89" s="182"/>
      <c r="D89" s="182"/>
      <c r="E89" s="182"/>
      <c r="F89" s="182"/>
      <c r="G89" s="182"/>
      <c r="H89" s="182"/>
      <c r="I89" s="182"/>
      <c r="J89" s="182"/>
    </row>
    <row r="90" spans="1:10" ht="71.25" customHeight="1">
      <c r="A90" s="30" t="s">
        <v>330</v>
      </c>
      <c r="B90" s="276" t="s">
        <v>331</v>
      </c>
      <c r="C90" s="276"/>
      <c r="D90" s="276"/>
      <c r="E90" s="276"/>
      <c r="F90" s="277"/>
      <c r="G90" s="277"/>
      <c r="H90" s="277"/>
      <c r="I90" s="277"/>
      <c r="J90" s="277"/>
    </row>
    <row r="91" spans="1:10" ht="12" customHeight="1">
      <c r="A91" s="27"/>
      <c r="B91" s="182"/>
      <c r="C91" s="182"/>
      <c r="D91" s="182"/>
      <c r="E91" s="182"/>
      <c r="F91" s="182"/>
      <c r="G91" s="182"/>
      <c r="H91" s="182"/>
      <c r="I91" s="182"/>
      <c r="J91" s="182"/>
    </row>
    <row r="92" spans="1:10" ht="85.5" customHeight="1">
      <c r="A92" s="26" t="s">
        <v>332</v>
      </c>
      <c r="B92" s="276" t="s">
        <v>333</v>
      </c>
      <c r="C92" s="276"/>
      <c r="D92" s="276"/>
      <c r="E92" s="276"/>
      <c r="F92" s="275"/>
      <c r="G92" s="275"/>
      <c r="H92" s="275"/>
      <c r="I92" s="275"/>
      <c r="J92" s="275"/>
    </row>
    <row r="93" spans="1:10" ht="12" customHeight="1">
      <c r="A93" s="27"/>
      <c r="B93" s="182"/>
      <c r="C93" s="182"/>
      <c r="D93" s="182"/>
      <c r="E93" s="182"/>
      <c r="F93" s="182"/>
      <c r="G93" s="182"/>
      <c r="H93" s="182"/>
      <c r="I93" s="182"/>
      <c r="J93" s="182"/>
    </row>
    <row r="94" spans="1:10" ht="12" customHeight="1">
      <c r="A94" s="31" t="s">
        <v>334</v>
      </c>
      <c r="B94" s="274" t="s">
        <v>335</v>
      </c>
      <c r="C94" s="274"/>
      <c r="D94" s="274"/>
      <c r="E94" s="274"/>
      <c r="F94" s="275"/>
      <c r="G94" s="275"/>
      <c r="H94" s="275"/>
      <c r="I94" s="275"/>
      <c r="J94" s="275"/>
    </row>
    <row r="95" spans="1:10">
      <c r="A95" s="27"/>
      <c r="B95" s="182"/>
      <c r="C95" s="182"/>
      <c r="D95" s="182"/>
      <c r="E95" s="182"/>
      <c r="F95" s="182"/>
      <c r="G95" s="182"/>
      <c r="H95" s="182"/>
      <c r="I95" s="182"/>
      <c r="J95" s="182"/>
    </row>
    <row r="96" spans="1:10" ht="27.75" customHeight="1">
      <c r="A96" s="31" t="s">
        <v>336</v>
      </c>
      <c r="B96" s="274" t="s">
        <v>337</v>
      </c>
      <c r="C96" s="274"/>
      <c r="D96" s="274"/>
      <c r="E96" s="274"/>
      <c r="F96" s="275"/>
      <c r="G96" s="275"/>
      <c r="H96" s="275"/>
      <c r="I96" s="275"/>
      <c r="J96" s="275"/>
    </row>
    <row r="97" spans="1:10" ht="12" customHeight="1">
      <c r="A97" s="31"/>
      <c r="B97" s="178"/>
      <c r="C97" s="178"/>
      <c r="D97" s="178"/>
      <c r="E97" s="178"/>
      <c r="F97" s="179"/>
      <c r="G97" s="179"/>
      <c r="H97" s="179"/>
      <c r="I97" s="179"/>
      <c r="J97" s="179"/>
    </row>
    <row r="98" spans="1:10" ht="45" customHeight="1">
      <c r="A98" s="31" t="s">
        <v>338</v>
      </c>
      <c r="B98" s="274" t="s">
        <v>339</v>
      </c>
      <c r="C98" s="274"/>
      <c r="D98" s="274"/>
      <c r="E98" s="274"/>
      <c r="F98" s="275"/>
      <c r="G98" s="275"/>
      <c r="H98" s="275"/>
      <c r="I98" s="275"/>
      <c r="J98" s="275"/>
    </row>
  </sheetData>
  <sheetProtection password="CEAA" sheet="1" objects="1" scenarios="1"/>
  <mergeCells count="15">
    <mergeCell ref="B80:J80"/>
    <mergeCell ref="J41:K41"/>
    <mergeCell ref="G45:J45"/>
    <mergeCell ref="H49:K52"/>
    <mergeCell ref="A77:B77"/>
    <mergeCell ref="B78:J78"/>
    <mergeCell ref="B94:J94"/>
    <mergeCell ref="B96:J96"/>
    <mergeCell ref="B98:J98"/>
    <mergeCell ref="B82:J82"/>
    <mergeCell ref="B84:J84"/>
    <mergeCell ref="B86:J86"/>
    <mergeCell ref="B88:J88"/>
    <mergeCell ref="B90:J90"/>
    <mergeCell ref="B92:J92"/>
  </mergeCells>
  <conditionalFormatting sqref="A23:F38">
    <cfRule type="expression" dxfId="4" priority="5">
      <formula>MOD(ROW(),2)=0</formula>
    </cfRule>
  </conditionalFormatting>
  <conditionalFormatting sqref="A41:F45">
    <cfRule type="expression" dxfId="3" priority="4">
      <formula>MOD(ROW(),2)=0</formula>
    </cfRule>
  </conditionalFormatting>
  <conditionalFormatting sqref="A47:F56">
    <cfRule type="expression" dxfId="2" priority="3">
      <formula>MOD(ROW(),2)=0</formula>
    </cfRule>
  </conditionalFormatting>
  <conditionalFormatting sqref="A58:F68">
    <cfRule type="expression" dxfId="1" priority="2">
      <formula>MOD(ROW(),2)=0</formula>
    </cfRule>
  </conditionalFormatting>
  <conditionalFormatting sqref="A70:G74">
    <cfRule type="expression" dxfId="0" priority="1">
      <formula>MOD(ROW(),2)=0</formula>
    </cfRule>
  </conditionalFormatting>
  <pageMargins left="0.7" right="0.7" top="0.75" bottom="0.75" header="0.3" footer="0.3"/>
  <pageSetup scale="28" fitToHeight="8"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2E3E0-DA60-41E6-AF11-916A2E019EF8}">
  <dimension ref="A1:AB617"/>
  <sheetViews>
    <sheetView workbookViewId="0">
      <pane xSplit="3" ySplit="6" topLeftCell="D7" activePane="bottomRight" state="frozen"/>
      <selection activeCell="AE211" sqref="AE211"/>
      <selection pane="topRight" activeCell="AE211" sqref="AE211"/>
      <selection pane="bottomLeft" activeCell="AE211" sqref="AE211"/>
      <selection pane="bottomRight" activeCell="D7" sqref="D7"/>
    </sheetView>
  </sheetViews>
  <sheetFormatPr defaultRowHeight="15"/>
  <cols>
    <col min="1" max="1" width="15.28515625" style="184" customWidth="1"/>
    <col min="2" max="2" width="64.85546875" style="184" bestFit="1" customWidth="1"/>
    <col min="3" max="3" width="15.28515625" style="184" bestFit="1" customWidth="1"/>
    <col min="4" max="4" width="12.140625" style="184" bestFit="1" customWidth="1"/>
    <col min="5" max="5" width="22.5703125" style="184" bestFit="1" customWidth="1"/>
    <col min="6" max="6" width="5.140625" style="184" bestFit="1" customWidth="1"/>
    <col min="7" max="8" width="15.28515625" style="184" bestFit="1" customWidth="1"/>
    <col min="9" max="9" width="16.85546875" style="184" bestFit="1" customWidth="1"/>
    <col min="10" max="10" width="15.28515625" style="184" bestFit="1" customWidth="1"/>
    <col min="11" max="11" width="5.140625" style="184" bestFit="1" customWidth="1"/>
    <col min="12" max="12" width="15.28515625" style="184" bestFit="1" customWidth="1"/>
    <col min="13" max="13" width="19.28515625" style="203" bestFit="1" customWidth="1"/>
    <col min="14" max="14" width="13.7109375" style="184" bestFit="1" customWidth="1"/>
    <col min="15" max="15" width="15.28515625" style="184" bestFit="1" customWidth="1"/>
    <col min="16" max="16" width="9.140625" style="184"/>
    <col min="17" max="17" width="16.85546875" style="184" bestFit="1" customWidth="1"/>
    <col min="18" max="18" width="18.140625" style="184" bestFit="1" customWidth="1"/>
    <col min="19" max="19" width="16.85546875" style="184" bestFit="1" customWidth="1"/>
    <col min="20" max="20" width="18" style="184" bestFit="1" customWidth="1"/>
    <col min="21" max="21" width="16.85546875" style="184" bestFit="1" customWidth="1"/>
    <col min="22" max="22" width="9.140625" style="184"/>
    <col min="23" max="24" width="14.28515625" style="184" bestFit="1" customWidth="1"/>
    <col min="25" max="25" width="17.7109375" style="184" bestFit="1" customWidth="1"/>
    <col min="26" max="16384" width="9.140625" style="184"/>
  </cols>
  <sheetData>
    <row r="1" spans="1:28">
      <c r="A1" s="185" t="str">
        <f>+'Changes to Update Template '!C20</f>
        <v>Measurement date 6/30/2020</v>
      </c>
      <c r="B1" s="185"/>
      <c r="C1" s="256" t="s">
        <v>542</v>
      </c>
      <c r="D1" s="185"/>
    </row>
    <row r="2" spans="1:28">
      <c r="A2" s="185" t="s">
        <v>427</v>
      </c>
      <c r="B2" s="185"/>
      <c r="C2" s="257">
        <f>+C4-C3</f>
        <v>0</v>
      </c>
      <c r="D2" s="257">
        <f>+D4-D3</f>
        <v>0</v>
      </c>
      <c r="E2" s="189">
        <f>+E4-E3</f>
        <v>0</v>
      </c>
      <c r="G2" s="189">
        <f>+G4-G3</f>
        <v>0</v>
      </c>
      <c r="H2" s="189">
        <f>+H4-H3</f>
        <v>0</v>
      </c>
      <c r="I2" s="189">
        <f>+I4-I3</f>
        <v>0</v>
      </c>
      <c r="J2" s="189">
        <f>+J4-J3</f>
        <v>0</v>
      </c>
      <c r="L2" s="189">
        <f>+L4-L3</f>
        <v>0</v>
      </c>
      <c r="M2" s="189">
        <f>+M4-M3</f>
        <v>0</v>
      </c>
      <c r="N2" s="189">
        <f>+N4-N3</f>
        <v>0</v>
      </c>
      <c r="O2" s="189">
        <f>+O4-O3</f>
        <v>0</v>
      </c>
      <c r="P2" s="189"/>
      <c r="Q2" s="189">
        <f>+Q4-Q3</f>
        <v>0</v>
      </c>
      <c r="R2" s="189">
        <f>+R4-R3</f>
        <v>0</v>
      </c>
      <c r="S2" s="189">
        <f>+S4-S3</f>
        <v>0</v>
      </c>
      <c r="T2" s="189">
        <f>+T4-T3</f>
        <v>0</v>
      </c>
      <c r="U2" s="189">
        <f>+U4-U3</f>
        <v>0</v>
      </c>
    </row>
    <row r="3" spans="1:28">
      <c r="A3" s="185"/>
      <c r="B3" s="185" t="s">
        <v>525</v>
      </c>
      <c r="C3" s="257">
        <f>SUM(C7:C312)</f>
        <v>0.99999999999999944</v>
      </c>
      <c r="D3" s="257">
        <f>SUM(D7:D312)</f>
        <v>1</v>
      </c>
      <c r="E3" s="258">
        <f>SUM(E7:E312)</f>
        <v>10366956994</v>
      </c>
      <c r="F3" s="196"/>
      <c r="G3" s="258">
        <f>SUM(G7:G312)</f>
        <v>867184001</v>
      </c>
      <c r="H3" s="258">
        <f>SUM(H7:H312)</f>
        <v>198719998</v>
      </c>
      <c r="I3" s="258">
        <f>SUM(I7:I312)</f>
        <v>1104640001</v>
      </c>
      <c r="J3" s="258">
        <f>SUM(J7:J312)</f>
        <v>119378738.98</v>
      </c>
      <c r="K3" s="196"/>
      <c r="L3" s="258">
        <f>SUM(L7:L312)</f>
        <v>20754001</v>
      </c>
      <c r="M3" s="258">
        <f>SUM(M7:M312)</f>
        <v>0</v>
      </c>
      <c r="N3" s="258">
        <f>SUM(N7:N312)</f>
        <v>0</v>
      </c>
      <c r="O3" s="258">
        <f>SUM(O7:O312)</f>
        <v>119378204</v>
      </c>
      <c r="P3" s="258"/>
      <c r="Q3" s="258">
        <f>SUM(Q7:Q312)</f>
        <v>3727807998</v>
      </c>
      <c r="R3" s="258">
        <f>SUM(R7:R312)</f>
        <v>-9</v>
      </c>
      <c r="S3" s="258">
        <f>SUM(S7:S312)</f>
        <v>3727807989</v>
      </c>
      <c r="T3" s="258">
        <f>SUM(T7:T312)</f>
        <v>1972995014</v>
      </c>
      <c r="U3" s="258">
        <f>SUM(U7:U312)</f>
        <v>2511388518</v>
      </c>
    </row>
    <row r="4" spans="1:28">
      <c r="A4" s="185"/>
      <c r="B4" s="184" t="s">
        <v>526</v>
      </c>
      <c r="C4" s="257">
        <v>1</v>
      </c>
      <c r="D4" s="257">
        <f>+'2019 Summary'!C316</f>
        <v>1.0000000000000002</v>
      </c>
      <c r="E4" s="196">
        <v>10366956994</v>
      </c>
      <c r="F4" s="196"/>
      <c r="G4" s="196">
        <v>867184001</v>
      </c>
      <c r="H4" s="196">
        <v>198719998</v>
      </c>
      <c r="I4" s="196">
        <v>1104640001</v>
      </c>
      <c r="J4" s="196">
        <v>119378738.98</v>
      </c>
      <c r="K4" s="196"/>
      <c r="L4" s="196">
        <v>20754001</v>
      </c>
      <c r="M4" s="196">
        <v>0</v>
      </c>
      <c r="N4" s="196">
        <v>0</v>
      </c>
      <c r="O4" s="196">
        <v>119378204</v>
      </c>
      <c r="P4" s="196"/>
      <c r="Q4" s="196">
        <v>3727807998</v>
      </c>
      <c r="R4" s="196">
        <v>-9</v>
      </c>
      <c r="S4" s="196">
        <v>3727807989</v>
      </c>
      <c r="T4" s="196">
        <v>1972995014</v>
      </c>
      <c r="U4" s="196">
        <v>2511388518</v>
      </c>
    </row>
    <row r="5" spans="1:28">
      <c r="G5" s="186" t="s">
        <v>291</v>
      </c>
      <c r="H5" s="186"/>
      <c r="I5" s="186"/>
      <c r="J5" s="186"/>
      <c r="L5" s="186" t="s">
        <v>292</v>
      </c>
      <c r="M5" s="186"/>
      <c r="N5" s="186"/>
      <c r="O5" s="186"/>
      <c r="Q5" s="186" t="s">
        <v>293</v>
      </c>
      <c r="R5" s="186"/>
      <c r="S5" s="186"/>
    </row>
    <row r="6" spans="1:28" ht="156.75" customHeight="1">
      <c r="A6" s="187" t="s">
        <v>280</v>
      </c>
      <c r="B6" s="187" t="s">
        <v>281</v>
      </c>
      <c r="C6" s="187" t="s">
        <v>341</v>
      </c>
      <c r="D6" s="187" t="s">
        <v>342</v>
      </c>
      <c r="E6" s="187" t="s">
        <v>358</v>
      </c>
      <c r="F6" s="187"/>
      <c r="G6" s="187" t="s">
        <v>294</v>
      </c>
      <c r="H6" s="187" t="s">
        <v>295</v>
      </c>
      <c r="I6" s="187" t="s">
        <v>296</v>
      </c>
      <c r="J6" s="187" t="s">
        <v>297</v>
      </c>
      <c r="K6" s="187"/>
      <c r="L6" s="187" t="s">
        <v>294</v>
      </c>
      <c r="M6" s="187" t="s">
        <v>433</v>
      </c>
      <c r="N6" s="187" t="s">
        <v>296</v>
      </c>
      <c r="O6" s="187" t="s">
        <v>297</v>
      </c>
      <c r="P6" s="187"/>
      <c r="Q6" s="187" t="s">
        <v>298</v>
      </c>
      <c r="R6" s="187" t="s">
        <v>299</v>
      </c>
      <c r="S6" s="187" t="s">
        <v>300</v>
      </c>
      <c r="T6" s="187" t="s">
        <v>466</v>
      </c>
      <c r="U6" s="187" t="s">
        <v>446</v>
      </c>
    </row>
    <row r="7" spans="1:28">
      <c r="A7" s="202" t="s">
        <v>431</v>
      </c>
      <c r="B7" s="205" t="s">
        <v>430</v>
      </c>
      <c r="C7" s="206">
        <v>0</v>
      </c>
      <c r="D7" s="207">
        <v>0</v>
      </c>
      <c r="E7" s="207">
        <v>0</v>
      </c>
      <c r="F7" s="207"/>
      <c r="G7" s="207">
        <v>0</v>
      </c>
      <c r="H7" s="207">
        <v>0</v>
      </c>
      <c r="I7" s="207">
        <v>0</v>
      </c>
      <c r="J7" s="207">
        <v>0</v>
      </c>
      <c r="K7" s="207"/>
      <c r="L7" s="207">
        <v>0</v>
      </c>
      <c r="M7" s="207"/>
      <c r="N7" s="207">
        <v>0</v>
      </c>
      <c r="O7" s="207">
        <v>0</v>
      </c>
      <c r="P7" s="207"/>
      <c r="Q7" s="207">
        <v>0</v>
      </c>
      <c r="R7" s="207">
        <v>0</v>
      </c>
      <c r="S7" s="207">
        <v>0</v>
      </c>
      <c r="T7" s="219"/>
      <c r="U7" s="187" t="s">
        <v>447</v>
      </c>
      <c r="V7" s="191"/>
      <c r="W7" s="191"/>
      <c r="X7" s="191"/>
      <c r="Y7" s="191"/>
      <c r="Z7" s="191"/>
      <c r="AA7" s="191"/>
      <c r="AB7" s="191"/>
    </row>
    <row r="8" spans="1:28">
      <c r="A8" s="204">
        <v>10200</v>
      </c>
      <c r="B8" s="184" t="s">
        <v>0</v>
      </c>
      <c r="C8" s="188">
        <v>1.0671000000000001E-3</v>
      </c>
      <c r="D8" s="188">
        <v>1.0799E-3</v>
      </c>
      <c r="E8" s="189">
        <v>11062580</v>
      </c>
      <c r="F8" s="240"/>
      <c r="G8" s="189">
        <v>925372</v>
      </c>
      <c r="H8" s="189">
        <v>212054</v>
      </c>
      <c r="I8" s="189">
        <v>1178761</v>
      </c>
      <c r="J8" s="189">
        <v>0</v>
      </c>
      <c r="K8" s="190"/>
      <c r="L8" s="189">
        <v>22147</v>
      </c>
      <c r="M8" s="191"/>
      <c r="N8" s="189">
        <v>0</v>
      </c>
      <c r="O8" s="189">
        <v>131143</v>
      </c>
      <c r="P8" s="190"/>
      <c r="Q8" s="189">
        <v>3977944</v>
      </c>
      <c r="R8" s="189">
        <v>-114005</v>
      </c>
      <c r="S8" s="189">
        <v>3863939</v>
      </c>
      <c r="T8" s="189">
        <v>2105517</v>
      </c>
      <c r="U8" s="189">
        <v>2680073</v>
      </c>
      <c r="V8" s="191"/>
      <c r="W8" s="191">
        <f>+T8/C8</f>
        <v>1973120607.2533033</v>
      </c>
      <c r="X8" s="191">
        <f>+U8/C8</f>
        <v>2511548121.0758128</v>
      </c>
      <c r="Y8" s="212"/>
    </row>
    <row r="9" spans="1:28">
      <c r="A9" s="204">
        <v>10400</v>
      </c>
      <c r="B9" s="184" t="s">
        <v>1</v>
      </c>
      <c r="C9" s="188">
        <v>3.1348000000000001E-3</v>
      </c>
      <c r="D9" s="188">
        <v>3.0755000000000001E-3</v>
      </c>
      <c r="E9" s="191">
        <v>32498337</v>
      </c>
      <c r="F9" s="240"/>
      <c r="G9" s="191">
        <v>2718448</v>
      </c>
      <c r="H9" s="191">
        <v>622947</v>
      </c>
      <c r="I9" s="191">
        <v>3462825</v>
      </c>
      <c r="J9" s="191">
        <v>416437</v>
      </c>
      <c r="K9" s="190"/>
      <c r="L9" s="191">
        <v>65060</v>
      </c>
      <c r="M9" s="3"/>
      <c r="N9" s="191">
        <v>0</v>
      </c>
      <c r="O9" s="191">
        <v>241259</v>
      </c>
      <c r="P9" s="190"/>
      <c r="Q9" s="191">
        <v>11685933</v>
      </c>
      <c r="R9" s="191">
        <v>-938472</v>
      </c>
      <c r="S9" s="191">
        <v>10747461</v>
      </c>
      <c r="T9" s="191">
        <v>6185338</v>
      </c>
      <c r="U9" s="191">
        <v>7873201</v>
      </c>
      <c r="W9" s="191">
        <f t="shared" ref="W9:W72" si="0">+T9/C9</f>
        <v>1973120454.2554548</v>
      </c>
      <c r="X9" s="191">
        <f t="shared" ref="X9:X72" si="1">+U9/C9</f>
        <v>2511548105.1422739</v>
      </c>
    </row>
    <row r="10" spans="1:28">
      <c r="A10" s="204">
        <v>10500</v>
      </c>
      <c r="B10" s="184" t="s">
        <v>2</v>
      </c>
      <c r="C10" s="188">
        <v>7.4399999999999998E-4</v>
      </c>
      <c r="D10" s="188">
        <v>7.8109999999999996E-4</v>
      </c>
      <c r="E10" s="191">
        <v>7713016</v>
      </c>
      <c r="F10" s="240"/>
      <c r="G10" s="191">
        <v>645185</v>
      </c>
      <c r="H10" s="191">
        <v>147848</v>
      </c>
      <c r="I10" s="191">
        <v>821852</v>
      </c>
      <c r="J10" s="191">
        <v>49601</v>
      </c>
      <c r="K10" s="190"/>
      <c r="L10" s="191">
        <v>15441</v>
      </c>
      <c r="M10" s="3"/>
      <c r="N10" s="191">
        <v>0</v>
      </c>
      <c r="O10" s="191">
        <v>209422</v>
      </c>
      <c r="P10" s="190"/>
      <c r="Q10" s="191">
        <v>2773489</v>
      </c>
      <c r="R10" s="191">
        <v>-13765</v>
      </c>
      <c r="S10" s="191">
        <v>2759724</v>
      </c>
      <c r="T10" s="191">
        <v>1468002</v>
      </c>
      <c r="U10" s="191">
        <v>1868592</v>
      </c>
      <c r="W10" s="191">
        <f t="shared" si="0"/>
        <v>1973120967.7419355</v>
      </c>
      <c r="X10" s="191">
        <f t="shared" si="1"/>
        <v>2511548387.0967741</v>
      </c>
    </row>
    <row r="11" spans="1:28">
      <c r="A11" s="204">
        <v>10700</v>
      </c>
      <c r="B11" s="184" t="s">
        <v>388</v>
      </c>
      <c r="C11" s="188">
        <v>5.0099000000000003E-3</v>
      </c>
      <c r="D11" s="188">
        <v>4.7955999999999997E-3</v>
      </c>
      <c r="E11" s="191">
        <v>51937418</v>
      </c>
      <c r="F11" s="240"/>
      <c r="G11" s="191">
        <v>4344505</v>
      </c>
      <c r="H11" s="191">
        <v>995567</v>
      </c>
      <c r="I11" s="191">
        <v>5534136</v>
      </c>
      <c r="J11" s="191">
        <v>3835778</v>
      </c>
      <c r="K11" s="190"/>
      <c r="L11" s="191">
        <v>103975</v>
      </c>
      <c r="M11" s="3"/>
      <c r="N11" s="191">
        <v>0</v>
      </c>
      <c r="O11" s="191">
        <v>0</v>
      </c>
      <c r="P11" s="190"/>
      <c r="Q11" s="191">
        <v>18675945</v>
      </c>
      <c r="R11" s="191">
        <v>3829338</v>
      </c>
      <c r="S11" s="191">
        <v>22505283</v>
      </c>
      <c r="T11" s="191">
        <v>9885135</v>
      </c>
      <c r="U11" s="191">
        <v>12582604</v>
      </c>
      <c r="W11" s="191">
        <f t="shared" si="0"/>
        <v>1973120221.9605181</v>
      </c>
      <c r="X11" s="191">
        <f t="shared" si="1"/>
        <v>2511547935.0885243</v>
      </c>
    </row>
    <row r="12" spans="1:28">
      <c r="A12" s="204">
        <v>10800</v>
      </c>
      <c r="B12" s="184" t="s">
        <v>4</v>
      </c>
      <c r="C12" s="188">
        <v>2.0262800000000001E-2</v>
      </c>
      <c r="D12" s="188">
        <v>2.0419099999999999E-2</v>
      </c>
      <c r="E12" s="191">
        <v>210063576</v>
      </c>
      <c r="F12" s="240"/>
      <c r="G12" s="191">
        <v>17571576</v>
      </c>
      <c r="H12" s="191">
        <v>4026624</v>
      </c>
      <c r="I12" s="191">
        <v>22383099</v>
      </c>
      <c r="J12" s="191">
        <v>5588879</v>
      </c>
      <c r="K12" s="190"/>
      <c r="L12" s="191">
        <v>420534</v>
      </c>
      <c r="M12" s="3"/>
      <c r="N12" s="191">
        <v>0</v>
      </c>
      <c r="O12" s="191">
        <v>0</v>
      </c>
      <c r="P12" s="190"/>
      <c r="Q12" s="191">
        <v>75535828</v>
      </c>
      <c r="R12" s="191">
        <v>3256415</v>
      </c>
      <c r="S12" s="191">
        <v>78792243</v>
      </c>
      <c r="T12" s="191">
        <v>39980942</v>
      </c>
      <c r="U12" s="191">
        <v>50890995</v>
      </c>
      <c r="W12" s="191">
        <f t="shared" si="0"/>
        <v>1973120299.2676234</v>
      </c>
      <c r="X12" s="191">
        <f t="shared" si="1"/>
        <v>2511548009.1596422</v>
      </c>
    </row>
    <row r="13" spans="1:28">
      <c r="A13" s="204">
        <v>10850</v>
      </c>
      <c r="B13" s="184" t="s">
        <v>5</v>
      </c>
      <c r="C13" s="188">
        <v>1.6559999999999999E-4</v>
      </c>
      <c r="D13" s="188">
        <v>1.663E-4</v>
      </c>
      <c r="E13" s="191">
        <v>1716768</v>
      </c>
      <c r="F13" s="240"/>
      <c r="G13" s="191">
        <v>143606</v>
      </c>
      <c r="H13" s="191">
        <v>32908</v>
      </c>
      <c r="I13" s="191">
        <v>182928</v>
      </c>
      <c r="J13" s="191">
        <v>266458</v>
      </c>
      <c r="K13" s="190"/>
      <c r="L13" s="191">
        <v>3437</v>
      </c>
      <c r="M13" s="3"/>
      <c r="N13" s="191">
        <v>0</v>
      </c>
      <c r="O13" s="191">
        <v>0</v>
      </c>
      <c r="P13" s="190"/>
      <c r="Q13" s="191">
        <v>617325</v>
      </c>
      <c r="R13" s="191">
        <v>176795</v>
      </c>
      <c r="S13" s="191">
        <v>794120</v>
      </c>
      <c r="T13" s="191">
        <v>326749</v>
      </c>
      <c r="U13" s="191">
        <v>415912</v>
      </c>
      <c r="W13" s="191">
        <f t="shared" si="0"/>
        <v>1973121980.6763287</v>
      </c>
      <c r="X13" s="191">
        <f t="shared" si="1"/>
        <v>2511545893.7198071</v>
      </c>
    </row>
    <row r="14" spans="1:28">
      <c r="A14" s="204">
        <v>10900</v>
      </c>
      <c r="B14" s="184" t="s">
        <v>6</v>
      </c>
      <c r="C14" s="188">
        <v>1.5763000000000001E-3</v>
      </c>
      <c r="D14" s="188">
        <v>1.5361000000000001E-3</v>
      </c>
      <c r="E14" s="191">
        <v>16341434</v>
      </c>
      <c r="F14" s="240"/>
      <c r="G14" s="191">
        <v>1366942</v>
      </c>
      <c r="H14" s="191">
        <v>313242</v>
      </c>
      <c r="I14" s="191">
        <v>1741244</v>
      </c>
      <c r="J14" s="191">
        <v>744323</v>
      </c>
      <c r="K14" s="190"/>
      <c r="L14" s="191">
        <v>32715</v>
      </c>
      <c r="M14" s="3"/>
      <c r="N14" s="191">
        <v>0</v>
      </c>
      <c r="O14" s="191">
        <v>340325</v>
      </c>
      <c r="P14" s="190"/>
      <c r="Q14" s="191">
        <v>5876144</v>
      </c>
      <c r="R14" s="191">
        <v>301379</v>
      </c>
      <c r="S14" s="191">
        <v>6177523</v>
      </c>
      <c r="T14" s="191">
        <v>3110230</v>
      </c>
      <c r="U14" s="191">
        <v>3958953</v>
      </c>
      <c r="W14" s="191">
        <f t="shared" si="0"/>
        <v>1973120598.8707733</v>
      </c>
      <c r="X14" s="191">
        <f t="shared" si="1"/>
        <v>2511547928.6937766</v>
      </c>
    </row>
    <row r="15" spans="1:28">
      <c r="A15" s="204">
        <v>10910</v>
      </c>
      <c r="B15" s="184" t="s">
        <v>7</v>
      </c>
      <c r="C15" s="188">
        <v>3.3839999999999999E-4</v>
      </c>
      <c r="D15" s="188">
        <v>3.0410000000000002E-4</v>
      </c>
      <c r="E15" s="191">
        <v>3508178</v>
      </c>
      <c r="F15" s="240"/>
      <c r="G15" s="191">
        <v>293455</v>
      </c>
      <c r="H15" s="191">
        <v>67247</v>
      </c>
      <c r="I15" s="191">
        <v>373810</v>
      </c>
      <c r="J15" s="191">
        <v>196168</v>
      </c>
      <c r="K15" s="190"/>
      <c r="L15" s="191">
        <v>7023</v>
      </c>
      <c r="M15" s="3"/>
      <c r="N15" s="191">
        <v>0</v>
      </c>
      <c r="O15" s="191">
        <v>30502</v>
      </c>
      <c r="P15" s="190"/>
      <c r="Q15" s="191">
        <v>1261490</v>
      </c>
      <c r="R15" s="191">
        <v>61023</v>
      </c>
      <c r="S15" s="191">
        <v>1322513</v>
      </c>
      <c r="T15" s="191">
        <v>667704</v>
      </c>
      <c r="U15" s="191">
        <v>849908</v>
      </c>
      <c r="W15" s="191">
        <f t="shared" si="0"/>
        <v>1973120567.3758867</v>
      </c>
      <c r="X15" s="191">
        <f t="shared" si="1"/>
        <v>2511548463.3569741</v>
      </c>
    </row>
    <row r="16" spans="1:28">
      <c r="A16" s="204">
        <v>10930</v>
      </c>
      <c r="B16" s="184" t="s">
        <v>8</v>
      </c>
      <c r="C16" s="188">
        <v>4.8332999999999996E-3</v>
      </c>
      <c r="D16" s="188">
        <v>2.6938999999999999E-3</v>
      </c>
      <c r="E16" s="191">
        <v>50106613</v>
      </c>
      <c r="F16" s="240"/>
      <c r="G16" s="191">
        <v>4191360</v>
      </c>
      <c r="H16" s="191">
        <v>960473</v>
      </c>
      <c r="I16" s="191">
        <v>5339057</v>
      </c>
      <c r="J16" s="191">
        <v>12310927</v>
      </c>
      <c r="K16" s="190"/>
      <c r="L16" s="191">
        <v>100310</v>
      </c>
      <c r="M16" s="3"/>
      <c r="N16" s="191">
        <v>0</v>
      </c>
      <c r="O16" s="191">
        <v>0</v>
      </c>
      <c r="P16" s="190"/>
      <c r="Q16" s="191">
        <v>18017614</v>
      </c>
      <c r="R16" s="191">
        <v>4693798</v>
      </c>
      <c r="S16" s="191">
        <v>22711412</v>
      </c>
      <c r="T16" s="191">
        <v>9536682</v>
      </c>
      <c r="U16" s="191">
        <v>12139065</v>
      </c>
      <c r="W16" s="191">
        <f t="shared" si="0"/>
        <v>1973120228.4153686</v>
      </c>
      <c r="X16" s="191">
        <f t="shared" si="1"/>
        <v>2511548010.6759357</v>
      </c>
    </row>
    <row r="17" spans="1:24">
      <c r="A17" s="204">
        <v>10940</v>
      </c>
      <c r="B17" s="184" t="s">
        <v>9</v>
      </c>
      <c r="C17" s="188">
        <v>6.5669999999999997E-4</v>
      </c>
      <c r="D17" s="188">
        <v>6.9850000000000001E-4</v>
      </c>
      <c r="E17" s="191">
        <v>6807981</v>
      </c>
      <c r="F17" s="240"/>
      <c r="G17" s="191">
        <v>569480</v>
      </c>
      <c r="H17" s="191">
        <v>130499</v>
      </c>
      <c r="I17" s="191">
        <v>725417</v>
      </c>
      <c r="J17" s="191">
        <v>146338</v>
      </c>
      <c r="K17" s="190"/>
      <c r="L17" s="191">
        <v>13629</v>
      </c>
      <c r="M17" s="3"/>
      <c r="N17" s="191">
        <v>0</v>
      </c>
      <c r="O17" s="191">
        <v>23622</v>
      </c>
      <c r="P17" s="190"/>
      <c r="Q17" s="191">
        <v>2448052</v>
      </c>
      <c r="R17" s="191">
        <v>12431</v>
      </c>
      <c r="S17" s="191">
        <v>2460483</v>
      </c>
      <c r="T17" s="191">
        <v>1295748</v>
      </c>
      <c r="U17" s="191">
        <v>1649334</v>
      </c>
      <c r="W17" s="191">
        <f t="shared" si="0"/>
        <v>1973120146.185473</v>
      </c>
      <c r="X17" s="191">
        <f t="shared" si="1"/>
        <v>2511548652.3526726</v>
      </c>
    </row>
    <row r="18" spans="1:24">
      <c r="A18" s="204">
        <v>10950</v>
      </c>
      <c r="B18" s="184" t="s">
        <v>10</v>
      </c>
      <c r="C18" s="188">
        <v>6.7310000000000004E-4</v>
      </c>
      <c r="D18" s="188">
        <v>6.7139999999999995E-4</v>
      </c>
      <c r="E18" s="191">
        <v>6977999</v>
      </c>
      <c r="F18" s="240"/>
      <c r="G18" s="191">
        <v>583702</v>
      </c>
      <c r="H18" s="191">
        <v>133758</v>
      </c>
      <c r="I18" s="191">
        <v>743533</v>
      </c>
      <c r="J18" s="191">
        <v>138037</v>
      </c>
      <c r="K18" s="190"/>
      <c r="L18" s="191">
        <v>13970</v>
      </c>
      <c r="M18" s="3"/>
      <c r="N18" s="191">
        <v>0</v>
      </c>
      <c r="O18" s="191">
        <v>2571</v>
      </c>
      <c r="P18" s="190"/>
      <c r="Q18" s="191">
        <v>2509188</v>
      </c>
      <c r="R18" s="191">
        <v>87177</v>
      </c>
      <c r="S18" s="191">
        <v>2596365</v>
      </c>
      <c r="T18" s="191">
        <v>1328107</v>
      </c>
      <c r="U18" s="191">
        <v>1690523</v>
      </c>
      <c r="W18" s="191">
        <f t="shared" si="0"/>
        <v>1973119893.0322387</v>
      </c>
      <c r="X18" s="191">
        <f t="shared" si="1"/>
        <v>2511548061.2093296</v>
      </c>
    </row>
    <row r="19" spans="1:24">
      <c r="A19" s="204">
        <v>11050</v>
      </c>
      <c r="B19" s="184" t="s">
        <v>434</v>
      </c>
      <c r="C19" s="188">
        <v>2.3470000000000001E-4</v>
      </c>
      <c r="D19" s="188">
        <v>2.284E-4</v>
      </c>
      <c r="E19" s="191">
        <v>2433125</v>
      </c>
      <c r="F19" s="240"/>
      <c r="G19" s="191">
        <v>203528</v>
      </c>
      <c r="H19" s="191">
        <v>46640</v>
      </c>
      <c r="I19" s="191">
        <v>259259</v>
      </c>
      <c r="J19" s="191">
        <v>794320</v>
      </c>
      <c r="K19" s="190"/>
      <c r="L19" s="191">
        <v>4871</v>
      </c>
      <c r="M19" s="3"/>
      <c r="N19" s="191">
        <v>0</v>
      </c>
      <c r="O19" s="191">
        <v>0</v>
      </c>
      <c r="P19" s="190"/>
      <c r="Q19" s="191">
        <v>874917</v>
      </c>
      <c r="R19" s="191">
        <v>381023</v>
      </c>
      <c r="S19" s="191">
        <v>1255940</v>
      </c>
      <c r="T19" s="191">
        <v>463091</v>
      </c>
      <c r="U19" s="191">
        <v>589460</v>
      </c>
      <c r="W19" s="191">
        <f t="shared" si="0"/>
        <v>1973118875.1597784</v>
      </c>
      <c r="X19" s="191">
        <f t="shared" si="1"/>
        <v>2511546655.3046441</v>
      </c>
    </row>
    <row r="20" spans="1:24">
      <c r="A20" s="204">
        <v>11300</v>
      </c>
      <c r="B20" s="184" t="s">
        <v>435</v>
      </c>
      <c r="C20" s="188">
        <v>4.8348999999999996E-3</v>
      </c>
      <c r="D20" s="188">
        <v>4.7381999999999997E-3</v>
      </c>
      <c r="E20" s="191">
        <v>50123200</v>
      </c>
      <c r="F20" s="240"/>
      <c r="G20" s="191">
        <v>4192748</v>
      </c>
      <c r="H20" s="191">
        <v>960791</v>
      </c>
      <c r="I20" s="191">
        <v>5340824</v>
      </c>
      <c r="J20" s="191">
        <v>1910475</v>
      </c>
      <c r="K20" s="190"/>
      <c r="L20" s="191">
        <v>100344</v>
      </c>
      <c r="M20" s="3"/>
      <c r="N20" s="191">
        <v>0</v>
      </c>
      <c r="O20" s="191">
        <v>1462733</v>
      </c>
      <c r="P20" s="190"/>
      <c r="Q20" s="191">
        <v>18023579</v>
      </c>
      <c r="R20" s="191">
        <v>-2189059</v>
      </c>
      <c r="S20" s="191">
        <v>15834520</v>
      </c>
      <c r="T20" s="191">
        <v>9539839</v>
      </c>
      <c r="U20" s="191">
        <v>12143083</v>
      </c>
      <c r="W20" s="191">
        <f t="shared" si="0"/>
        <v>1973120229.9944158</v>
      </c>
      <c r="X20" s="191">
        <f t="shared" si="1"/>
        <v>2511547912.0560923</v>
      </c>
    </row>
    <row r="21" spans="1:24">
      <c r="A21" s="204">
        <v>11310</v>
      </c>
      <c r="B21" s="184" t="s">
        <v>12</v>
      </c>
      <c r="C21" s="188">
        <v>5.5360000000000001E-4</v>
      </c>
      <c r="D21" s="188">
        <v>5.5769999999999995E-4</v>
      </c>
      <c r="E21" s="191">
        <v>5739147</v>
      </c>
      <c r="F21" s="240"/>
      <c r="G21" s="191">
        <v>480073</v>
      </c>
      <c r="H21" s="191">
        <v>110011</v>
      </c>
      <c r="I21" s="191">
        <v>611529</v>
      </c>
      <c r="J21" s="191">
        <v>250326</v>
      </c>
      <c r="K21" s="190"/>
      <c r="L21" s="191">
        <v>11489</v>
      </c>
      <c r="M21" s="3"/>
      <c r="N21" s="191">
        <v>0</v>
      </c>
      <c r="O21" s="191">
        <v>0</v>
      </c>
      <c r="P21" s="190"/>
      <c r="Q21" s="191">
        <v>2063715</v>
      </c>
      <c r="R21" s="191">
        <v>151792</v>
      </c>
      <c r="S21" s="191">
        <v>2215507</v>
      </c>
      <c r="T21" s="191">
        <v>1092319</v>
      </c>
      <c r="U21" s="191">
        <v>1390393</v>
      </c>
      <c r="W21" s="191">
        <f t="shared" si="0"/>
        <v>1973119580.9248555</v>
      </c>
      <c r="X21" s="191">
        <f t="shared" si="1"/>
        <v>2511548049.1329479</v>
      </c>
    </row>
    <row r="22" spans="1:24">
      <c r="A22" s="204">
        <v>11600</v>
      </c>
      <c r="B22" s="184" t="s">
        <v>13</v>
      </c>
      <c r="C22" s="188">
        <v>2.3048999999999999E-3</v>
      </c>
      <c r="D22" s="188">
        <v>2.1511999999999998E-3</v>
      </c>
      <c r="E22" s="191">
        <v>23894799</v>
      </c>
      <c r="F22" s="240"/>
      <c r="G22" s="191">
        <v>1998772</v>
      </c>
      <c r="H22" s="191">
        <v>458030</v>
      </c>
      <c r="I22" s="191">
        <v>2546085</v>
      </c>
      <c r="J22" s="191">
        <v>734651</v>
      </c>
      <c r="K22" s="190"/>
      <c r="L22" s="191">
        <v>47836</v>
      </c>
      <c r="M22" s="3"/>
      <c r="N22" s="191">
        <v>0</v>
      </c>
      <c r="O22" s="191">
        <v>28159</v>
      </c>
      <c r="P22" s="190"/>
      <c r="Q22" s="191">
        <v>8592225</v>
      </c>
      <c r="R22" s="191">
        <v>173257</v>
      </c>
      <c r="S22" s="191">
        <v>8765482</v>
      </c>
      <c r="T22" s="191">
        <v>4547845</v>
      </c>
      <c r="U22" s="191">
        <v>5788867</v>
      </c>
      <c r="W22" s="191">
        <f t="shared" si="0"/>
        <v>1973120308.9071109</v>
      </c>
      <c r="X22" s="191">
        <f t="shared" si="1"/>
        <v>2511548006.421103</v>
      </c>
    </row>
    <row r="23" spans="1:24">
      <c r="A23" s="204">
        <v>11900</v>
      </c>
      <c r="B23" s="184" t="s">
        <v>14</v>
      </c>
      <c r="C23" s="188">
        <v>2.6699999999999998E-4</v>
      </c>
      <c r="D23" s="188">
        <v>2.2389999999999999E-4</v>
      </c>
      <c r="E23" s="191">
        <v>2767978</v>
      </c>
      <c r="F23" s="240"/>
      <c r="G23" s="191">
        <v>231538</v>
      </c>
      <c r="H23" s="191">
        <v>53058</v>
      </c>
      <c r="I23" s="191">
        <v>294939</v>
      </c>
      <c r="J23" s="191">
        <v>271538</v>
      </c>
      <c r="K23" s="190"/>
      <c r="L23" s="191">
        <v>5541</v>
      </c>
      <c r="M23" s="3"/>
      <c r="N23" s="191">
        <v>0</v>
      </c>
      <c r="O23" s="191">
        <v>40980</v>
      </c>
      <c r="P23" s="190"/>
      <c r="Q23" s="191">
        <v>995325</v>
      </c>
      <c r="R23" s="191">
        <v>68222</v>
      </c>
      <c r="S23" s="191">
        <v>1063547</v>
      </c>
      <c r="T23" s="191">
        <v>526823</v>
      </c>
      <c r="U23" s="191">
        <v>670583</v>
      </c>
      <c r="W23" s="191">
        <f t="shared" si="0"/>
        <v>1973119850.1872661</v>
      </c>
      <c r="X23" s="191">
        <f t="shared" si="1"/>
        <v>2511546816.4794011</v>
      </c>
    </row>
    <row r="24" spans="1:24">
      <c r="A24" s="204">
        <v>12100</v>
      </c>
      <c r="B24" s="184" t="s">
        <v>15</v>
      </c>
      <c r="C24" s="188">
        <v>2.6219999999999998E-4</v>
      </c>
      <c r="D24" s="188">
        <v>2.4689999999999998E-4</v>
      </c>
      <c r="E24" s="191">
        <v>2718216</v>
      </c>
      <c r="F24" s="240"/>
      <c r="G24" s="191">
        <v>227376</v>
      </c>
      <c r="H24" s="191">
        <v>52104</v>
      </c>
      <c r="I24" s="191">
        <v>289637</v>
      </c>
      <c r="J24" s="191">
        <v>94672</v>
      </c>
      <c r="K24" s="190"/>
      <c r="L24" s="191">
        <v>5442</v>
      </c>
      <c r="M24" s="3"/>
      <c r="N24" s="191">
        <v>0</v>
      </c>
      <c r="O24" s="191">
        <v>44692</v>
      </c>
      <c r="P24" s="190"/>
      <c r="Q24" s="191">
        <v>977431</v>
      </c>
      <c r="R24" s="191">
        <v>35436</v>
      </c>
      <c r="S24" s="191">
        <v>1012867</v>
      </c>
      <c r="T24" s="191">
        <v>517352</v>
      </c>
      <c r="U24" s="191">
        <v>658528</v>
      </c>
      <c r="W24" s="191">
        <f t="shared" si="0"/>
        <v>1973119755.9115181</v>
      </c>
      <c r="X24" s="191">
        <f t="shared" si="1"/>
        <v>2511548436.3081617</v>
      </c>
    </row>
    <row r="25" spans="1:24">
      <c r="A25" s="204">
        <v>12150</v>
      </c>
      <c r="B25" s="184" t="s">
        <v>16</v>
      </c>
      <c r="C25" s="188">
        <v>4.6300000000000001E-5</v>
      </c>
      <c r="D25" s="188">
        <v>4.5399999999999999E-5</v>
      </c>
      <c r="E25" s="191">
        <v>479990</v>
      </c>
      <c r="F25" s="240"/>
      <c r="G25" s="191">
        <v>40151</v>
      </c>
      <c r="H25" s="191">
        <v>9201</v>
      </c>
      <c r="I25" s="191">
        <v>51145</v>
      </c>
      <c r="J25" s="191">
        <v>8821</v>
      </c>
      <c r="K25" s="190"/>
      <c r="L25" s="191">
        <v>961</v>
      </c>
      <c r="M25" s="3"/>
      <c r="N25" s="191">
        <v>0</v>
      </c>
      <c r="O25" s="191">
        <v>12459</v>
      </c>
      <c r="P25" s="190"/>
      <c r="Q25" s="191">
        <v>172598</v>
      </c>
      <c r="R25" s="191">
        <v>643</v>
      </c>
      <c r="S25" s="191">
        <v>173241</v>
      </c>
      <c r="T25" s="191">
        <v>91355</v>
      </c>
      <c r="U25" s="191">
        <v>116285</v>
      </c>
      <c r="W25" s="191">
        <f t="shared" si="0"/>
        <v>1973110151.1879048</v>
      </c>
      <c r="X25" s="191">
        <f t="shared" si="1"/>
        <v>2511555075.5939527</v>
      </c>
    </row>
    <row r="26" spans="1:24">
      <c r="A26" s="204">
        <v>12160</v>
      </c>
      <c r="B26" s="184" t="s">
        <v>17</v>
      </c>
      <c r="C26" s="188">
        <v>1.8466999999999999E-3</v>
      </c>
      <c r="D26" s="188">
        <v>1.8783999999999999E-3</v>
      </c>
      <c r="E26" s="191">
        <v>19144659</v>
      </c>
      <c r="F26" s="240"/>
      <c r="G26" s="191">
        <v>1601429</v>
      </c>
      <c r="H26" s="191">
        <v>366976</v>
      </c>
      <c r="I26" s="191">
        <v>2039939</v>
      </c>
      <c r="J26" s="191">
        <v>695602</v>
      </c>
      <c r="K26" s="190"/>
      <c r="L26" s="191">
        <v>38326</v>
      </c>
      <c r="M26" s="3"/>
      <c r="N26" s="191">
        <v>0</v>
      </c>
      <c r="O26" s="191">
        <v>0</v>
      </c>
      <c r="P26" s="190"/>
      <c r="Q26" s="191">
        <v>6884143</v>
      </c>
      <c r="R26" s="191">
        <v>452407</v>
      </c>
      <c r="S26" s="191">
        <v>7336550</v>
      </c>
      <c r="T26" s="191">
        <v>3643761</v>
      </c>
      <c r="U26" s="191">
        <v>4638076</v>
      </c>
      <c r="W26" s="191">
        <f t="shared" si="0"/>
        <v>1973120160.2859154</v>
      </c>
      <c r="X26" s="191">
        <f t="shared" si="1"/>
        <v>2511548167.0005956</v>
      </c>
    </row>
    <row r="27" spans="1:24" s="203" customFormat="1">
      <c r="A27" s="204">
        <v>12220</v>
      </c>
      <c r="B27" s="184" t="s">
        <v>437</v>
      </c>
      <c r="C27" s="188">
        <v>4.8471500000000001E-2</v>
      </c>
      <c r="D27" s="188">
        <v>4.85663E-2</v>
      </c>
      <c r="E27" s="191">
        <v>502501956</v>
      </c>
      <c r="F27" s="240"/>
      <c r="G27" s="191">
        <v>42033709</v>
      </c>
      <c r="H27" s="191">
        <v>9632256</v>
      </c>
      <c r="I27" s="191">
        <v>53543558</v>
      </c>
      <c r="J27" s="191">
        <v>15299866</v>
      </c>
      <c r="K27" s="190"/>
      <c r="L27" s="191">
        <v>1005978</v>
      </c>
      <c r="M27" s="3"/>
      <c r="N27" s="191">
        <v>0</v>
      </c>
      <c r="O27" s="191">
        <v>30916</v>
      </c>
      <c r="P27" s="190"/>
      <c r="Q27" s="191">
        <v>180692445</v>
      </c>
      <c r="R27" s="191">
        <v>8247845</v>
      </c>
      <c r="S27" s="191">
        <v>188940290</v>
      </c>
      <c r="T27" s="191">
        <v>95640101</v>
      </c>
      <c r="U27" s="191">
        <v>121738499</v>
      </c>
      <c r="W27" s="191">
        <f t="shared" si="0"/>
        <v>1973120307.8097439</v>
      </c>
      <c r="X27" s="191">
        <f t="shared" si="1"/>
        <v>2511548002.4344201</v>
      </c>
    </row>
    <row r="28" spans="1:24" s="203" customFormat="1">
      <c r="A28" s="204">
        <v>12510</v>
      </c>
      <c r="B28" s="184" t="s">
        <v>19</v>
      </c>
      <c r="C28" s="188">
        <v>4.5060999999999999E-3</v>
      </c>
      <c r="D28" s="188">
        <v>4.6589999999999999E-3</v>
      </c>
      <c r="E28" s="191">
        <v>46714545</v>
      </c>
      <c r="F28" s="240"/>
      <c r="G28" s="191">
        <v>3907618</v>
      </c>
      <c r="H28" s="191">
        <v>895452</v>
      </c>
      <c r="I28" s="191">
        <v>4977618</v>
      </c>
      <c r="J28" s="191">
        <v>1064603</v>
      </c>
      <c r="K28" s="190"/>
      <c r="L28" s="191">
        <v>93520</v>
      </c>
      <c r="M28" s="3"/>
      <c r="N28" s="191">
        <v>0</v>
      </c>
      <c r="O28" s="191">
        <v>972309</v>
      </c>
      <c r="P28" s="190"/>
      <c r="Q28" s="191">
        <v>16797876</v>
      </c>
      <c r="R28" s="191">
        <v>-156438</v>
      </c>
      <c r="S28" s="191">
        <v>16641438</v>
      </c>
      <c r="T28" s="191">
        <v>8891077</v>
      </c>
      <c r="U28" s="191">
        <v>11317286</v>
      </c>
      <c r="W28" s="191">
        <f t="shared" si="0"/>
        <v>1973120214.8199108</v>
      </c>
      <c r="X28" s="191">
        <f t="shared" si="1"/>
        <v>2511547901.7332063</v>
      </c>
    </row>
    <row r="29" spans="1:24" s="203" customFormat="1">
      <c r="A29" s="204">
        <v>12600</v>
      </c>
      <c r="B29" s="184" t="s">
        <v>20</v>
      </c>
      <c r="C29" s="188">
        <v>2.0154000000000001E-3</v>
      </c>
      <c r="D29" s="188">
        <v>2.0189000000000001E-3</v>
      </c>
      <c r="E29" s="191">
        <v>20893565</v>
      </c>
      <c r="F29" s="240"/>
      <c r="G29" s="191">
        <v>1747723</v>
      </c>
      <c r="H29" s="191">
        <v>400500</v>
      </c>
      <c r="I29" s="191">
        <v>2226291</v>
      </c>
      <c r="J29" s="191">
        <v>2283370</v>
      </c>
      <c r="K29" s="3"/>
      <c r="L29" s="191">
        <v>41828</v>
      </c>
      <c r="M29" s="3"/>
      <c r="N29" s="191">
        <v>0</v>
      </c>
      <c r="O29" s="191">
        <v>0</v>
      </c>
      <c r="P29" s="3"/>
      <c r="Q29" s="191">
        <v>7513024</v>
      </c>
      <c r="R29" s="191">
        <v>1132247</v>
      </c>
      <c r="S29" s="191">
        <v>8645271</v>
      </c>
      <c r="T29" s="191">
        <v>3976627</v>
      </c>
      <c r="U29" s="191">
        <v>5061774</v>
      </c>
      <c r="W29" s="191">
        <f t="shared" si="0"/>
        <v>1973120472.3628063</v>
      </c>
      <c r="X29" s="191">
        <f t="shared" si="1"/>
        <v>2511548079.7856503</v>
      </c>
    </row>
    <row r="30" spans="1:24">
      <c r="A30" s="204">
        <v>12700</v>
      </c>
      <c r="B30" s="184" t="s">
        <v>21</v>
      </c>
      <c r="C30" s="188">
        <v>1.1585E-3</v>
      </c>
      <c r="D30" s="188">
        <v>1.1559000000000001E-3</v>
      </c>
      <c r="E30" s="191">
        <v>12010120</v>
      </c>
      <c r="F30" s="240"/>
      <c r="G30" s="191">
        <v>1004633</v>
      </c>
      <c r="H30" s="191">
        <v>230217</v>
      </c>
      <c r="I30" s="191">
        <v>1279725</v>
      </c>
      <c r="J30" s="191">
        <v>581509</v>
      </c>
      <c r="K30" s="190"/>
      <c r="L30" s="191">
        <v>24044</v>
      </c>
      <c r="M30" s="3"/>
      <c r="N30" s="191">
        <v>0</v>
      </c>
      <c r="O30" s="191">
        <v>0</v>
      </c>
      <c r="P30" s="190"/>
      <c r="Q30" s="191">
        <v>4318666</v>
      </c>
      <c r="R30" s="191">
        <v>283225</v>
      </c>
      <c r="S30" s="191">
        <v>4601891</v>
      </c>
      <c r="T30" s="191">
        <v>2285860</v>
      </c>
      <c r="U30" s="191">
        <v>2909628</v>
      </c>
      <c r="W30" s="191">
        <f t="shared" si="0"/>
        <v>1973120414.3288734</v>
      </c>
      <c r="X30" s="191">
        <f t="shared" si="1"/>
        <v>2511547690.9797149</v>
      </c>
    </row>
    <row r="31" spans="1:24">
      <c r="A31" s="204">
        <v>13500</v>
      </c>
      <c r="B31" s="184" t="s">
        <v>22</v>
      </c>
      <c r="C31" s="188">
        <v>4.3036000000000003E-3</v>
      </c>
      <c r="D31" s="188">
        <v>4.5323999999999998E-3</v>
      </c>
      <c r="E31" s="191">
        <v>44615236</v>
      </c>
      <c r="F31" s="240"/>
      <c r="G31" s="191">
        <v>3732013</v>
      </c>
      <c r="H31" s="191">
        <v>855211</v>
      </c>
      <c r="I31" s="191">
        <v>4753929</v>
      </c>
      <c r="J31" s="191">
        <v>909536</v>
      </c>
      <c r="K31" s="190"/>
      <c r="L31" s="191">
        <v>89317</v>
      </c>
      <c r="M31" s="3"/>
      <c r="N31" s="191">
        <v>0</v>
      </c>
      <c r="O31" s="191">
        <v>561158</v>
      </c>
      <c r="P31" s="190"/>
      <c r="Q31" s="191">
        <v>16042995</v>
      </c>
      <c r="R31" s="191">
        <v>616956</v>
      </c>
      <c r="S31" s="191">
        <v>16659951</v>
      </c>
      <c r="T31" s="191">
        <v>8491521</v>
      </c>
      <c r="U31" s="191">
        <v>10808698</v>
      </c>
      <c r="W31" s="191">
        <f t="shared" si="0"/>
        <v>1973120410.8188491</v>
      </c>
      <c r="X31" s="191">
        <f t="shared" si="1"/>
        <v>2511548006.3202896</v>
      </c>
    </row>
    <row r="32" spans="1:24">
      <c r="A32" s="204">
        <v>13700</v>
      </c>
      <c r="B32" s="184" t="s">
        <v>23</v>
      </c>
      <c r="C32" s="188">
        <v>4.6589999999999999E-4</v>
      </c>
      <c r="D32" s="188">
        <v>4.8430000000000001E-4</v>
      </c>
      <c r="E32" s="191">
        <v>4829965</v>
      </c>
      <c r="F32" s="240"/>
      <c r="G32" s="191">
        <v>404021</v>
      </c>
      <c r="H32" s="191">
        <v>92584</v>
      </c>
      <c r="I32" s="191">
        <v>514652</v>
      </c>
      <c r="J32" s="191">
        <v>156371</v>
      </c>
      <c r="K32" s="190"/>
      <c r="L32" s="191">
        <v>9669</v>
      </c>
      <c r="M32" s="3"/>
      <c r="N32" s="191">
        <v>0</v>
      </c>
      <c r="O32" s="191">
        <v>14539</v>
      </c>
      <c r="P32" s="190"/>
      <c r="Q32" s="191">
        <v>1736786</v>
      </c>
      <c r="R32" s="191">
        <v>38523</v>
      </c>
      <c r="S32" s="191">
        <v>1775309</v>
      </c>
      <c r="T32" s="191">
        <v>919277</v>
      </c>
      <c r="U32" s="191">
        <v>1170130</v>
      </c>
      <c r="W32" s="191">
        <f t="shared" si="0"/>
        <v>1973120841.3822708</v>
      </c>
      <c r="X32" s="191">
        <f t="shared" si="1"/>
        <v>2511547542.3910708</v>
      </c>
    </row>
    <row r="33" spans="1:24">
      <c r="A33" s="204">
        <v>14200</v>
      </c>
      <c r="B33" s="184" t="s">
        <v>282</v>
      </c>
      <c r="C33" s="188">
        <v>0</v>
      </c>
      <c r="D33" s="188">
        <v>0</v>
      </c>
      <c r="E33" s="191">
        <v>0</v>
      </c>
      <c r="F33" s="240"/>
      <c r="G33" s="191">
        <v>0</v>
      </c>
      <c r="H33" s="191">
        <v>0</v>
      </c>
      <c r="I33" s="191">
        <v>0</v>
      </c>
      <c r="J33" s="191">
        <v>0</v>
      </c>
      <c r="K33" s="190"/>
      <c r="L33" s="191">
        <v>0</v>
      </c>
      <c r="M33" s="3"/>
      <c r="N33" s="191">
        <v>0</v>
      </c>
      <c r="O33" s="191">
        <v>0</v>
      </c>
      <c r="P33" s="190"/>
      <c r="Q33" s="191">
        <v>0</v>
      </c>
      <c r="R33" s="191">
        <v>0</v>
      </c>
      <c r="S33" s="191">
        <v>0</v>
      </c>
      <c r="T33" s="191">
        <v>0</v>
      </c>
      <c r="U33" s="191">
        <v>0</v>
      </c>
      <c r="W33" s="191"/>
      <c r="X33" s="191"/>
    </row>
    <row r="34" spans="1:24">
      <c r="A34" s="204">
        <v>14300</v>
      </c>
      <c r="B34" s="184" t="s">
        <v>364</v>
      </c>
      <c r="C34" s="188">
        <v>1.4636E-3</v>
      </c>
      <c r="D34" s="188">
        <v>1.5508E-3</v>
      </c>
      <c r="E34" s="191">
        <v>15173078</v>
      </c>
      <c r="F34" s="240"/>
      <c r="G34" s="191">
        <v>1269211</v>
      </c>
      <c r="H34" s="191">
        <v>290847</v>
      </c>
      <c r="I34" s="191">
        <v>1616751</v>
      </c>
      <c r="J34" s="191">
        <v>280064.49</v>
      </c>
      <c r="K34" s="190"/>
      <c r="L34" s="191">
        <v>30376</v>
      </c>
      <c r="M34" s="3"/>
      <c r="N34" s="191">
        <v>0</v>
      </c>
      <c r="O34" s="191">
        <v>562391</v>
      </c>
      <c r="P34" s="190"/>
      <c r="Q34" s="191">
        <v>5456020</v>
      </c>
      <c r="R34" s="191">
        <v>133472</v>
      </c>
      <c r="S34" s="191">
        <v>5589492</v>
      </c>
      <c r="T34" s="191">
        <v>2887859</v>
      </c>
      <c r="U34" s="191">
        <v>3675902</v>
      </c>
      <c r="W34" s="191">
        <f t="shared" si="0"/>
        <v>1973120388.0841761</v>
      </c>
      <c r="X34" s="191">
        <f t="shared" si="1"/>
        <v>2511548237.2232852</v>
      </c>
    </row>
    <row r="35" spans="1:24">
      <c r="A35" s="204">
        <v>14300.2</v>
      </c>
      <c r="B35" s="184" t="s">
        <v>365</v>
      </c>
      <c r="C35" s="188">
        <v>2.284E-4</v>
      </c>
      <c r="D35" s="188">
        <v>1.6190000000000001E-4</v>
      </c>
      <c r="E35" s="191">
        <v>2367813</v>
      </c>
      <c r="F35" s="240"/>
      <c r="G35" s="191">
        <v>198065</v>
      </c>
      <c r="H35" s="191">
        <v>45388</v>
      </c>
      <c r="I35" s="191">
        <v>252300</v>
      </c>
      <c r="J35" s="191">
        <v>347049.49</v>
      </c>
      <c r="K35" s="190"/>
      <c r="L35" s="191">
        <v>4740</v>
      </c>
      <c r="M35" s="3"/>
      <c r="N35" s="191">
        <v>0</v>
      </c>
      <c r="O35" s="191">
        <v>74058</v>
      </c>
      <c r="P35" s="190"/>
      <c r="Q35" s="191">
        <v>851431</v>
      </c>
      <c r="R35" s="191">
        <v>102488</v>
      </c>
      <c r="S35" s="191">
        <v>953919</v>
      </c>
      <c r="T35" s="191">
        <v>450661</v>
      </c>
      <c r="U35" s="191">
        <v>573638</v>
      </c>
      <c r="W35" s="191">
        <f t="shared" si="0"/>
        <v>1973121716.2872155</v>
      </c>
      <c r="X35" s="191">
        <f t="shared" si="1"/>
        <v>2511549912.4343257</v>
      </c>
    </row>
    <row r="36" spans="1:24">
      <c r="A36" s="204">
        <v>18400</v>
      </c>
      <c r="B36" s="184" t="s">
        <v>25</v>
      </c>
      <c r="C36" s="188">
        <v>5.4897000000000001E-3</v>
      </c>
      <c r="D36" s="188">
        <v>5.5973000000000004E-3</v>
      </c>
      <c r="E36" s="191">
        <v>56911484</v>
      </c>
      <c r="F36" s="240"/>
      <c r="G36" s="191">
        <v>4760580</v>
      </c>
      <c r="H36" s="191">
        <v>1090913</v>
      </c>
      <c r="I36" s="191">
        <v>6064142</v>
      </c>
      <c r="J36" s="191">
        <v>963345</v>
      </c>
      <c r="K36" s="190"/>
      <c r="L36" s="191">
        <v>113933</v>
      </c>
      <c r="M36" s="3"/>
      <c r="N36" s="191">
        <v>0</v>
      </c>
      <c r="O36" s="191">
        <v>0</v>
      </c>
      <c r="P36" s="190"/>
      <c r="Q36" s="191">
        <v>20464548</v>
      </c>
      <c r="R36" s="191">
        <v>655093</v>
      </c>
      <c r="S36" s="191">
        <v>21119641</v>
      </c>
      <c r="T36" s="191">
        <v>10831839</v>
      </c>
      <c r="U36" s="191">
        <v>13787645</v>
      </c>
      <c r="W36" s="191">
        <f t="shared" si="0"/>
        <v>1973120389.0923002</v>
      </c>
      <c r="X36" s="191">
        <f t="shared" si="1"/>
        <v>2511547989.871942</v>
      </c>
    </row>
    <row r="37" spans="1:24">
      <c r="A37" s="204">
        <v>18600</v>
      </c>
      <c r="B37" s="184" t="s">
        <v>26</v>
      </c>
      <c r="C37" s="188">
        <v>1.56E-5</v>
      </c>
      <c r="D37" s="188">
        <v>1.5999999999999999E-5</v>
      </c>
      <c r="E37" s="191">
        <v>161725</v>
      </c>
      <c r="F37" s="240"/>
      <c r="G37" s="191">
        <v>13528</v>
      </c>
      <c r="H37" s="191">
        <v>3100</v>
      </c>
      <c r="I37" s="191">
        <v>17232</v>
      </c>
      <c r="J37" s="191">
        <v>4848</v>
      </c>
      <c r="K37" s="190"/>
      <c r="L37" s="191">
        <v>324</v>
      </c>
      <c r="M37" s="3"/>
      <c r="N37" s="191">
        <v>0</v>
      </c>
      <c r="O37" s="191">
        <v>7158</v>
      </c>
      <c r="P37" s="190"/>
      <c r="Q37" s="191">
        <v>58154</v>
      </c>
      <c r="R37" s="191">
        <v>-4267</v>
      </c>
      <c r="S37" s="191">
        <v>53887</v>
      </c>
      <c r="T37" s="191">
        <v>30781</v>
      </c>
      <c r="U37" s="191">
        <v>39180</v>
      </c>
      <c r="W37" s="191">
        <f t="shared" si="0"/>
        <v>1973141025.6410258</v>
      </c>
      <c r="X37" s="191">
        <f t="shared" si="1"/>
        <v>2511538461.5384617</v>
      </c>
    </row>
    <row r="38" spans="1:24">
      <c r="A38" s="204">
        <v>18640</v>
      </c>
      <c r="B38" s="184" t="s">
        <v>27</v>
      </c>
      <c r="C38" s="188">
        <v>1.7E-6</v>
      </c>
      <c r="D38" s="188">
        <v>1.7E-6</v>
      </c>
      <c r="E38" s="191">
        <v>17624</v>
      </c>
      <c r="F38" s="240"/>
      <c r="G38" s="191">
        <v>1474</v>
      </c>
      <c r="H38" s="191">
        <v>338</v>
      </c>
      <c r="I38" s="191">
        <v>1878</v>
      </c>
      <c r="J38" s="191">
        <v>5777</v>
      </c>
      <c r="K38" s="190"/>
      <c r="L38" s="191">
        <v>35</v>
      </c>
      <c r="M38" s="3"/>
      <c r="N38" s="191">
        <v>0</v>
      </c>
      <c r="O38" s="191">
        <v>0</v>
      </c>
      <c r="P38" s="190"/>
      <c r="Q38" s="191">
        <v>6337</v>
      </c>
      <c r="R38" s="191">
        <v>1582</v>
      </c>
      <c r="S38" s="191">
        <v>7919</v>
      </c>
      <c r="T38" s="191">
        <v>3354</v>
      </c>
      <c r="U38" s="191">
        <v>4270</v>
      </c>
      <c r="W38" s="191">
        <f t="shared" si="0"/>
        <v>1972941176.4705882</v>
      </c>
      <c r="X38" s="191">
        <f t="shared" si="1"/>
        <v>2511764705.8823528</v>
      </c>
    </row>
    <row r="39" spans="1:24">
      <c r="A39" s="204">
        <v>18670</v>
      </c>
      <c r="B39" s="184" t="s">
        <v>283</v>
      </c>
      <c r="C39" s="188">
        <v>0</v>
      </c>
      <c r="D39" s="188">
        <v>0</v>
      </c>
      <c r="E39" s="191">
        <v>0</v>
      </c>
      <c r="F39" s="240"/>
      <c r="G39" s="191">
        <v>0</v>
      </c>
      <c r="H39" s="191">
        <v>0</v>
      </c>
      <c r="I39" s="191">
        <v>0</v>
      </c>
      <c r="J39" s="191">
        <v>0</v>
      </c>
      <c r="K39" s="190"/>
      <c r="L39" s="191">
        <v>0</v>
      </c>
      <c r="M39" s="3"/>
      <c r="N39" s="191">
        <v>0</v>
      </c>
      <c r="O39" s="191">
        <v>0</v>
      </c>
      <c r="P39" s="190"/>
      <c r="Q39" s="191">
        <v>0</v>
      </c>
      <c r="R39" s="191">
        <v>-2504</v>
      </c>
      <c r="S39" s="191">
        <v>-2504</v>
      </c>
      <c r="T39" s="191">
        <v>0</v>
      </c>
      <c r="U39" s="191">
        <v>0</v>
      </c>
      <c r="W39" s="191"/>
      <c r="X39" s="191"/>
    </row>
    <row r="40" spans="1:24">
      <c r="A40" s="204">
        <v>18690</v>
      </c>
      <c r="B40" s="184" t="s">
        <v>28</v>
      </c>
      <c r="C40" s="188">
        <v>0</v>
      </c>
      <c r="D40" s="188">
        <v>0</v>
      </c>
      <c r="E40" s="191">
        <v>0</v>
      </c>
      <c r="F40" s="240"/>
      <c r="G40" s="191">
        <v>0</v>
      </c>
      <c r="H40" s="191">
        <v>0</v>
      </c>
      <c r="I40" s="191">
        <v>0</v>
      </c>
      <c r="J40" s="191">
        <v>0</v>
      </c>
      <c r="K40" s="190"/>
      <c r="L40" s="191">
        <v>0</v>
      </c>
      <c r="M40" s="3"/>
      <c r="N40" s="191">
        <v>0</v>
      </c>
      <c r="O40" s="191">
        <v>5455</v>
      </c>
      <c r="P40" s="190"/>
      <c r="Q40" s="191">
        <v>0</v>
      </c>
      <c r="R40" s="191">
        <v>-6487</v>
      </c>
      <c r="S40" s="191">
        <v>-6487</v>
      </c>
      <c r="T40" s="191">
        <v>0</v>
      </c>
      <c r="U40" s="191">
        <v>0</v>
      </c>
      <c r="W40" s="191"/>
      <c r="X40" s="191"/>
    </row>
    <row r="41" spans="1:24">
      <c r="A41" s="204">
        <v>18740</v>
      </c>
      <c r="B41" s="184" t="s">
        <v>29</v>
      </c>
      <c r="C41" s="188">
        <v>8.1999999999999994E-6</v>
      </c>
      <c r="D41" s="188">
        <v>8.3999999999999992E-6</v>
      </c>
      <c r="E41" s="191">
        <v>85009</v>
      </c>
      <c r="F41" s="240"/>
      <c r="G41" s="191">
        <v>7111</v>
      </c>
      <c r="H41" s="191">
        <v>1630</v>
      </c>
      <c r="I41" s="191">
        <v>9058</v>
      </c>
      <c r="J41" s="191">
        <v>2893</v>
      </c>
      <c r="K41" s="190"/>
      <c r="L41" s="191">
        <v>170</v>
      </c>
      <c r="M41" s="3"/>
      <c r="N41" s="191">
        <v>0</v>
      </c>
      <c r="O41" s="191">
        <v>0</v>
      </c>
      <c r="P41" s="190"/>
      <c r="Q41" s="191">
        <v>30568</v>
      </c>
      <c r="R41" s="191">
        <v>2648</v>
      </c>
      <c r="S41" s="191">
        <v>33216</v>
      </c>
      <c r="T41" s="191">
        <v>16180</v>
      </c>
      <c r="U41" s="191">
        <v>20595</v>
      </c>
      <c r="W41" s="191">
        <f t="shared" si="0"/>
        <v>1973170731.7073171</v>
      </c>
      <c r="X41" s="191">
        <f t="shared" si="1"/>
        <v>2511585365.8536587</v>
      </c>
    </row>
    <row r="42" spans="1:24">
      <c r="A42" s="204">
        <v>18780</v>
      </c>
      <c r="B42" s="184" t="s">
        <v>438</v>
      </c>
      <c r="C42" s="188">
        <v>2.1800000000000001E-5</v>
      </c>
      <c r="D42" s="188">
        <v>2.0100000000000001E-5</v>
      </c>
      <c r="E42" s="191">
        <v>226000</v>
      </c>
      <c r="F42" s="240"/>
      <c r="G42" s="191">
        <v>18905</v>
      </c>
      <c r="H42" s="191">
        <v>4332</v>
      </c>
      <c r="I42" s="191">
        <v>24081</v>
      </c>
      <c r="J42" s="191">
        <v>22967</v>
      </c>
      <c r="K42" s="190"/>
      <c r="L42" s="191">
        <v>452</v>
      </c>
      <c r="M42" s="3"/>
      <c r="N42" s="191">
        <v>0</v>
      </c>
      <c r="O42" s="191">
        <v>1418</v>
      </c>
      <c r="P42" s="190"/>
      <c r="Q42" s="191">
        <v>81266</v>
      </c>
      <c r="R42" s="191">
        <v>12755</v>
      </c>
      <c r="S42" s="191">
        <v>94021</v>
      </c>
      <c r="T42" s="191">
        <v>43014</v>
      </c>
      <c r="U42" s="191">
        <v>54752</v>
      </c>
      <c r="W42" s="191">
        <f t="shared" si="0"/>
        <v>1973119266.0550458</v>
      </c>
      <c r="X42" s="191">
        <f t="shared" si="1"/>
        <v>2511559633.0275226</v>
      </c>
    </row>
    <row r="43" spans="1:24">
      <c r="A43" s="204">
        <v>19005</v>
      </c>
      <c r="B43" s="184" t="s">
        <v>31</v>
      </c>
      <c r="C43" s="188">
        <v>7.963E-4</v>
      </c>
      <c r="D43" s="188">
        <v>7.9659999999999996E-4</v>
      </c>
      <c r="E43" s="191">
        <v>8255208</v>
      </c>
      <c r="F43" s="240"/>
      <c r="G43" s="191">
        <v>690539</v>
      </c>
      <c r="H43" s="191">
        <v>158241</v>
      </c>
      <c r="I43" s="191">
        <v>879625</v>
      </c>
      <c r="J43" s="191">
        <v>533555</v>
      </c>
      <c r="K43" s="190"/>
      <c r="L43" s="191">
        <v>16526</v>
      </c>
      <c r="M43" s="3"/>
      <c r="N43" s="191">
        <v>0</v>
      </c>
      <c r="O43" s="191">
        <v>0</v>
      </c>
      <c r="P43" s="190"/>
      <c r="Q43" s="191">
        <v>2968454</v>
      </c>
      <c r="R43" s="191">
        <v>289160</v>
      </c>
      <c r="S43" s="191">
        <v>3257614</v>
      </c>
      <c r="T43" s="191">
        <v>1571196</v>
      </c>
      <c r="U43" s="191">
        <v>1999946</v>
      </c>
      <c r="W43" s="191">
        <f t="shared" si="0"/>
        <v>1973120683.1596131</v>
      </c>
      <c r="X43" s="191">
        <f t="shared" si="1"/>
        <v>2511548411.4027376</v>
      </c>
    </row>
    <row r="44" spans="1:24">
      <c r="A44" s="204">
        <v>19100</v>
      </c>
      <c r="B44" s="184" t="s">
        <v>32</v>
      </c>
      <c r="C44" s="188">
        <v>7.0452000000000001E-2</v>
      </c>
      <c r="D44" s="188">
        <v>7.0080400000000001E-2</v>
      </c>
      <c r="E44" s="191">
        <v>730372855</v>
      </c>
      <c r="F44" s="240"/>
      <c r="G44" s="191">
        <v>61094847</v>
      </c>
      <c r="H44" s="191">
        <v>14000221</v>
      </c>
      <c r="I44" s="191">
        <v>77824097</v>
      </c>
      <c r="J44" s="191">
        <v>8932423</v>
      </c>
      <c r="K44" s="190"/>
      <c r="L44" s="191">
        <v>1462161</v>
      </c>
      <c r="M44" s="3"/>
      <c r="N44" s="191">
        <v>0</v>
      </c>
      <c r="O44" s="191">
        <v>255292</v>
      </c>
      <c r="P44" s="190"/>
      <c r="Q44" s="191">
        <v>262631529</v>
      </c>
      <c r="R44" s="191">
        <v>4889427</v>
      </c>
      <c r="S44" s="191">
        <v>267520956</v>
      </c>
      <c r="T44" s="191">
        <v>139010271</v>
      </c>
      <c r="U44" s="191">
        <v>176943580</v>
      </c>
      <c r="W44" s="191">
        <f t="shared" si="0"/>
        <v>1973120294.6687107</v>
      </c>
      <c r="X44" s="191">
        <f t="shared" si="1"/>
        <v>2511548004.3149948</v>
      </c>
    </row>
    <row r="45" spans="1:24">
      <c r="A45" s="204">
        <v>20100</v>
      </c>
      <c r="B45" s="184" t="s">
        <v>33</v>
      </c>
      <c r="C45" s="188">
        <v>6.7358000000000001E-3</v>
      </c>
      <c r="D45" s="188">
        <v>6.2781E-3</v>
      </c>
      <c r="E45" s="191">
        <v>69829749</v>
      </c>
      <c r="F45" s="240"/>
      <c r="G45" s="191">
        <v>5841178</v>
      </c>
      <c r="H45" s="191">
        <v>1338538</v>
      </c>
      <c r="I45" s="191">
        <v>7440634</v>
      </c>
      <c r="J45" s="191">
        <v>2676998</v>
      </c>
      <c r="K45" s="190"/>
      <c r="L45" s="191">
        <v>139795</v>
      </c>
      <c r="M45" s="3"/>
      <c r="N45" s="191">
        <v>0</v>
      </c>
      <c r="O45" s="191">
        <v>0</v>
      </c>
      <c r="P45" s="190"/>
      <c r="Q45" s="191">
        <v>25109769</v>
      </c>
      <c r="R45" s="191">
        <v>1468254</v>
      </c>
      <c r="S45" s="191">
        <v>26578023</v>
      </c>
      <c r="T45" s="191">
        <v>13290544</v>
      </c>
      <c r="U45" s="191">
        <v>16917285</v>
      </c>
      <c r="W45" s="191">
        <f t="shared" si="0"/>
        <v>1973120342.0529113</v>
      </c>
      <c r="X45" s="191">
        <f t="shared" si="1"/>
        <v>2511547997.2683272</v>
      </c>
    </row>
    <row r="46" spans="1:24">
      <c r="A46" s="204">
        <v>20200</v>
      </c>
      <c r="B46" s="184" t="s">
        <v>34</v>
      </c>
      <c r="C46" s="188">
        <v>8.8360000000000001E-4</v>
      </c>
      <c r="D46" s="188">
        <v>8.6269999999999999E-4</v>
      </c>
      <c r="E46" s="191">
        <v>9160243</v>
      </c>
      <c r="F46" s="240"/>
      <c r="G46" s="191">
        <v>766244</v>
      </c>
      <c r="H46" s="191">
        <v>175589</v>
      </c>
      <c r="I46" s="191">
        <v>976060</v>
      </c>
      <c r="J46" s="191">
        <v>476582</v>
      </c>
      <c r="K46" s="190"/>
      <c r="L46" s="191">
        <v>18338</v>
      </c>
      <c r="M46" s="3"/>
      <c r="N46" s="191">
        <v>0</v>
      </c>
      <c r="O46" s="191">
        <v>0</v>
      </c>
      <c r="P46" s="190"/>
      <c r="Q46" s="191">
        <v>3293891</v>
      </c>
      <c r="R46" s="191">
        <v>277555</v>
      </c>
      <c r="S46" s="191">
        <v>3571446</v>
      </c>
      <c r="T46" s="191">
        <v>1743449</v>
      </c>
      <c r="U46" s="191">
        <v>2219204</v>
      </c>
      <c r="W46" s="191">
        <f t="shared" si="0"/>
        <v>1973120190.1312811</v>
      </c>
      <c r="X46" s="191">
        <f t="shared" si="1"/>
        <v>2511548211.8605704</v>
      </c>
    </row>
    <row r="47" spans="1:24">
      <c r="A47" s="204">
        <v>20300</v>
      </c>
      <c r="B47" s="184" t="s">
        <v>35</v>
      </c>
      <c r="C47" s="188">
        <v>1.4003E-2</v>
      </c>
      <c r="D47" s="188">
        <v>1.41399E-2</v>
      </c>
      <c r="E47" s="191">
        <v>145168499</v>
      </c>
      <c r="F47" s="240"/>
      <c r="G47" s="191">
        <v>12143178</v>
      </c>
      <c r="H47" s="191">
        <v>2782676</v>
      </c>
      <c r="I47" s="191">
        <v>15468274</v>
      </c>
      <c r="J47" s="191">
        <v>1436350</v>
      </c>
      <c r="K47" s="190"/>
      <c r="L47" s="191">
        <v>290618</v>
      </c>
      <c r="M47" s="3"/>
      <c r="N47" s="191">
        <v>0</v>
      </c>
      <c r="O47" s="191">
        <v>567623</v>
      </c>
      <c r="P47" s="190"/>
      <c r="Q47" s="191">
        <v>52200495</v>
      </c>
      <c r="R47" s="191">
        <v>723148</v>
      </c>
      <c r="S47" s="191">
        <v>52923643</v>
      </c>
      <c r="T47" s="191">
        <v>27629604</v>
      </c>
      <c r="U47" s="191">
        <v>35169207</v>
      </c>
      <c r="W47" s="191">
        <f t="shared" si="0"/>
        <v>1973120331.3575664</v>
      </c>
      <c r="X47" s="191">
        <f t="shared" si="1"/>
        <v>2511548025.4231238</v>
      </c>
    </row>
    <row r="48" spans="1:24">
      <c r="A48" s="204">
        <v>20400</v>
      </c>
      <c r="B48" s="184" t="s">
        <v>36</v>
      </c>
      <c r="C48" s="188">
        <v>1.0219000000000001E-3</v>
      </c>
      <c r="D48" s="188">
        <v>9.9989999999999996E-4</v>
      </c>
      <c r="E48" s="191">
        <v>10593993</v>
      </c>
      <c r="F48" s="240"/>
      <c r="G48" s="191">
        <v>886175</v>
      </c>
      <c r="H48" s="191">
        <v>203072</v>
      </c>
      <c r="I48" s="191">
        <v>1128832</v>
      </c>
      <c r="J48" s="191">
        <v>380954</v>
      </c>
      <c r="K48" s="190"/>
      <c r="L48" s="191">
        <v>21209</v>
      </c>
      <c r="M48" s="3"/>
      <c r="N48" s="191">
        <v>0</v>
      </c>
      <c r="O48" s="191">
        <v>78022</v>
      </c>
      <c r="P48" s="190"/>
      <c r="Q48" s="191">
        <v>3809447</v>
      </c>
      <c r="R48" s="191">
        <v>-144844</v>
      </c>
      <c r="S48" s="191">
        <v>3664603</v>
      </c>
      <c r="T48" s="191">
        <v>2016332</v>
      </c>
      <c r="U48" s="191">
        <v>2566551</v>
      </c>
      <c r="W48" s="191">
        <f t="shared" si="0"/>
        <v>1973120657.5985909</v>
      </c>
      <c r="X48" s="191">
        <f t="shared" si="1"/>
        <v>2511548096.6826496</v>
      </c>
    </row>
    <row r="49" spans="1:24">
      <c r="A49" s="204">
        <v>20600</v>
      </c>
      <c r="B49" s="184" t="s">
        <v>37</v>
      </c>
      <c r="C49" s="188">
        <v>2.1137E-3</v>
      </c>
      <c r="D49" s="188">
        <v>2.1589000000000001E-3</v>
      </c>
      <c r="E49" s="191">
        <v>21912637</v>
      </c>
      <c r="F49" s="240"/>
      <c r="G49" s="191">
        <v>1832967</v>
      </c>
      <c r="H49" s="191">
        <v>420034</v>
      </c>
      <c r="I49" s="191">
        <v>2334878</v>
      </c>
      <c r="J49" s="191">
        <v>636955</v>
      </c>
      <c r="K49" s="190"/>
      <c r="L49" s="191">
        <v>43868</v>
      </c>
      <c r="M49" s="3"/>
      <c r="N49" s="191">
        <v>0</v>
      </c>
      <c r="O49" s="191">
        <v>108921</v>
      </c>
      <c r="P49" s="190"/>
      <c r="Q49" s="191">
        <v>7879468</v>
      </c>
      <c r="R49" s="191">
        <v>334645</v>
      </c>
      <c r="S49" s="191">
        <v>8214113</v>
      </c>
      <c r="T49" s="191">
        <v>4170584</v>
      </c>
      <c r="U49" s="191">
        <v>5308659</v>
      </c>
      <c r="W49" s="191">
        <f t="shared" si="0"/>
        <v>1973120121.1146331</v>
      </c>
      <c r="X49" s="191">
        <f t="shared" si="1"/>
        <v>2511547996.4044094</v>
      </c>
    </row>
    <row r="50" spans="1:24">
      <c r="A50" s="204">
        <v>20700</v>
      </c>
      <c r="B50" s="184" t="s">
        <v>38</v>
      </c>
      <c r="C50" s="188">
        <v>4.2331000000000001E-3</v>
      </c>
      <c r="D50" s="188">
        <v>4.2357999999999996E-3</v>
      </c>
      <c r="E50" s="191">
        <v>43884366</v>
      </c>
      <c r="F50" s="240"/>
      <c r="G50" s="191">
        <v>3670877</v>
      </c>
      <c r="H50" s="191">
        <v>841202</v>
      </c>
      <c r="I50" s="191">
        <v>4676052</v>
      </c>
      <c r="J50" s="191">
        <v>1789157</v>
      </c>
      <c r="K50" s="190"/>
      <c r="L50" s="191">
        <v>87854</v>
      </c>
      <c r="M50" s="3"/>
      <c r="N50" s="191">
        <v>0</v>
      </c>
      <c r="O50" s="191">
        <v>0</v>
      </c>
      <c r="P50" s="190"/>
      <c r="Q50" s="191">
        <v>15780184</v>
      </c>
      <c r="R50" s="191">
        <v>1071482</v>
      </c>
      <c r="S50" s="191">
        <v>16851666</v>
      </c>
      <c r="T50" s="191">
        <v>8352416</v>
      </c>
      <c r="U50" s="191">
        <v>10631634</v>
      </c>
      <c r="W50" s="191">
        <f t="shared" si="0"/>
        <v>1973120408.2114761</v>
      </c>
      <c r="X50" s="191">
        <f t="shared" si="1"/>
        <v>2511548038.0808392</v>
      </c>
    </row>
    <row r="51" spans="1:24">
      <c r="A51" s="204">
        <v>20800</v>
      </c>
      <c r="B51" s="184" t="s">
        <v>39</v>
      </c>
      <c r="C51" s="188">
        <v>3.4640000000000001E-3</v>
      </c>
      <c r="D51" s="188">
        <v>3.4954000000000001E-3</v>
      </c>
      <c r="E51" s="191">
        <v>35911139</v>
      </c>
      <c r="F51" s="240"/>
      <c r="G51" s="191">
        <v>3003925</v>
      </c>
      <c r="H51" s="191">
        <v>688366</v>
      </c>
      <c r="I51" s="191">
        <v>3826473</v>
      </c>
      <c r="J51" s="191">
        <v>485297</v>
      </c>
      <c r="K51" s="190"/>
      <c r="L51" s="191">
        <v>71892</v>
      </c>
      <c r="M51" s="3"/>
      <c r="N51" s="191">
        <v>0</v>
      </c>
      <c r="O51" s="191">
        <v>0</v>
      </c>
      <c r="P51" s="190"/>
      <c r="Q51" s="191">
        <v>12913127</v>
      </c>
      <c r="R51" s="191">
        <v>109705</v>
      </c>
      <c r="S51" s="191">
        <v>13022832</v>
      </c>
      <c r="T51" s="191">
        <v>6834889</v>
      </c>
      <c r="U51" s="191">
        <v>8700002</v>
      </c>
      <c r="W51" s="191">
        <f t="shared" si="0"/>
        <v>1973120381.0623555</v>
      </c>
      <c r="X51" s="191">
        <f t="shared" si="1"/>
        <v>2511547921.4780598</v>
      </c>
    </row>
    <row r="52" spans="1:24">
      <c r="A52" s="204">
        <v>20900</v>
      </c>
      <c r="B52" s="184" t="s">
        <v>40</v>
      </c>
      <c r="C52" s="188">
        <v>5.3007000000000002E-3</v>
      </c>
      <c r="D52" s="188">
        <v>5.0654000000000003E-3</v>
      </c>
      <c r="E52" s="191">
        <v>54952129</v>
      </c>
      <c r="F52" s="240"/>
      <c r="G52" s="191">
        <v>4596682</v>
      </c>
      <c r="H52" s="191">
        <v>1053355</v>
      </c>
      <c r="I52" s="191">
        <v>5855365</v>
      </c>
      <c r="J52" s="191">
        <v>3058493</v>
      </c>
      <c r="K52" s="190"/>
      <c r="L52" s="191">
        <v>110011</v>
      </c>
      <c r="M52" s="3"/>
      <c r="N52" s="191">
        <v>0</v>
      </c>
      <c r="O52" s="191">
        <v>22836</v>
      </c>
      <c r="P52" s="190"/>
      <c r="Q52" s="191">
        <v>19759992</v>
      </c>
      <c r="R52" s="191">
        <v>1170255</v>
      </c>
      <c r="S52" s="191">
        <v>20930247</v>
      </c>
      <c r="T52" s="191">
        <v>10458919</v>
      </c>
      <c r="U52" s="191">
        <v>13312962</v>
      </c>
      <c r="W52" s="191">
        <f t="shared" si="0"/>
        <v>1973120342.5962608</v>
      </c>
      <c r="X52" s="191">
        <f t="shared" si="1"/>
        <v>2511547908.7667665</v>
      </c>
    </row>
    <row r="53" spans="1:24">
      <c r="A53" s="204">
        <v>21200</v>
      </c>
      <c r="B53" s="184" t="s">
        <v>41</v>
      </c>
      <c r="C53" s="188">
        <v>1.9127E-3</v>
      </c>
      <c r="D53" s="188">
        <v>1.8697E-3</v>
      </c>
      <c r="E53" s="191">
        <v>19828879</v>
      </c>
      <c r="F53" s="240"/>
      <c r="G53" s="191">
        <v>1658663</v>
      </c>
      <c r="H53" s="191">
        <v>380092</v>
      </c>
      <c r="I53" s="191">
        <v>2112845</v>
      </c>
      <c r="J53" s="191">
        <v>566014</v>
      </c>
      <c r="K53" s="190"/>
      <c r="L53" s="191">
        <v>39696</v>
      </c>
      <c r="M53" s="3"/>
      <c r="N53" s="191">
        <v>0</v>
      </c>
      <c r="O53" s="191">
        <v>0</v>
      </c>
      <c r="P53" s="190"/>
      <c r="Q53" s="191">
        <v>7130178</v>
      </c>
      <c r="R53" s="191">
        <v>411608</v>
      </c>
      <c r="S53" s="191">
        <v>7541786</v>
      </c>
      <c r="T53" s="191">
        <v>3773987</v>
      </c>
      <c r="U53" s="191">
        <v>4803838</v>
      </c>
      <c r="W53" s="191">
        <f t="shared" si="0"/>
        <v>1973120196.5807498</v>
      </c>
      <c r="X53" s="191">
        <f t="shared" si="1"/>
        <v>2511548073.4040885</v>
      </c>
    </row>
    <row r="54" spans="1:24">
      <c r="A54" s="204">
        <v>21300</v>
      </c>
      <c r="B54" s="184" t="s">
        <v>42</v>
      </c>
      <c r="C54" s="188">
        <v>2.2610600000000002E-2</v>
      </c>
      <c r="D54" s="188">
        <v>2.2263700000000001E-2</v>
      </c>
      <c r="E54" s="191">
        <v>234403118</v>
      </c>
      <c r="F54" s="240"/>
      <c r="G54" s="191">
        <v>19607551</v>
      </c>
      <c r="H54" s="191">
        <v>4493178</v>
      </c>
      <c r="I54" s="191">
        <v>24976573</v>
      </c>
      <c r="J54" s="191">
        <v>2969129</v>
      </c>
      <c r="K54" s="190"/>
      <c r="L54" s="191">
        <v>469260</v>
      </c>
      <c r="M54" s="3"/>
      <c r="N54" s="191">
        <v>0</v>
      </c>
      <c r="O54" s="191">
        <v>0</v>
      </c>
      <c r="P54" s="190"/>
      <c r="Q54" s="191">
        <v>84287976</v>
      </c>
      <c r="R54" s="191">
        <v>2172210</v>
      </c>
      <c r="S54" s="191">
        <v>86460186</v>
      </c>
      <c r="T54" s="191">
        <v>44613434</v>
      </c>
      <c r="U54" s="191">
        <v>56787607</v>
      </c>
      <c r="W54" s="191">
        <f t="shared" si="0"/>
        <v>1973120306.4049604</v>
      </c>
      <c r="X54" s="191">
        <f t="shared" si="1"/>
        <v>2511547990.7653933</v>
      </c>
    </row>
    <row r="55" spans="1:24">
      <c r="A55" s="204">
        <v>21520</v>
      </c>
      <c r="B55" s="184" t="s">
        <v>390</v>
      </c>
      <c r="C55" s="188">
        <v>3.1757000000000001E-2</v>
      </c>
      <c r="D55" s="188">
        <v>3.1751500000000002E-2</v>
      </c>
      <c r="E55" s="191">
        <v>329223453</v>
      </c>
      <c r="F55" s="240"/>
      <c r="G55" s="191">
        <v>27539162</v>
      </c>
      <c r="H55" s="191">
        <v>6310751</v>
      </c>
      <c r="I55" s="191">
        <v>35080052</v>
      </c>
      <c r="J55" s="191">
        <v>5179300</v>
      </c>
      <c r="K55" s="190"/>
      <c r="L55" s="191">
        <v>659085</v>
      </c>
      <c r="M55" s="3"/>
      <c r="N55" s="191">
        <v>0</v>
      </c>
      <c r="O55" s="191">
        <v>0</v>
      </c>
      <c r="P55" s="190"/>
      <c r="Q55" s="191">
        <v>118383999</v>
      </c>
      <c r="R55" s="191">
        <v>2568382</v>
      </c>
      <c r="S55" s="191">
        <v>120952381</v>
      </c>
      <c r="T55" s="191">
        <v>62660381</v>
      </c>
      <c r="U55" s="191">
        <v>79759230</v>
      </c>
      <c r="W55" s="191">
        <f t="shared" si="0"/>
        <v>1973120288.4403439</v>
      </c>
      <c r="X55" s="191">
        <f t="shared" si="1"/>
        <v>2511548005.1642156</v>
      </c>
    </row>
    <row r="56" spans="1:24">
      <c r="A56" s="204">
        <v>21525</v>
      </c>
      <c r="B56" s="184" t="s">
        <v>366</v>
      </c>
      <c r="C56" s="188">
        <v>1.0115E-3</v>
      </c>
      <c r="D56" s="188">
        <v>1.0954999999999999E-3</v>
      </c>
      <c r="E56" s="191">
        <v>10486177</v>
      </c>
      <c r="F56" s="240"/>
      <c r="G56" s="191">
        <v>877157</v>
      </c>
      <c r="H56" s="191">
        <v>201005</v>
      </c>
      <c r="I56" s="191">
        <v>1117343</v>
      </c>
      <c r="J56" s="191">
        <v>49066</v>
      </c>
      <c r="K56" s="190"/>
      <c r="L56" s="191">
        <v>20993</v>
      </c>
      <c r="M56" s="3"/>
      <c r="N56" s="191">
        <v>0</v>
      </c>
      <c r="O56" s="191">
        <v>388254</v>
      </c>
      <c r="P56" s="190"/>
      <c r="Q56" s="191">
        <v>3770678</v>
      </c>
      <c r="R56" s="191">
        <v>-67852</v>
      </c>
      <c r="S56" s="191">
        <v>3702826</v>
      </c>
      <c r="T56" s="191">
        <v>1995811</v>
      </c>
      <c r="U56" s="191">
        <v>2540431</v>
      </c>
      <c r="W56" s="191">
        <f t="shared" si="0"/>
        <v>1973120118.6356895</v>
      </c>
      <c r="X56" s="191">
        <f t="shared" si="1"/>
        <v>2511548195.7488875</v>
      </c>
    </row>
    <row r="57" spans="1:24">
      <c r="A57" s="204">
        <v>21525.200000000001</v>
      </c>
      <c r="B57" s="184" t="s">
        <v>367</v>
      </c>
      <c r="C57" s="188">
        <v>1.3090000000000001E-4</v>
      </c>
      <c r="D57" s="188">
        <v>1.3359999999999999E-4</v>
      </c>
      <c r="E57" s="191">
        <v>1357035</v>
      </c>
      <c r="F57" s="240"/>
      <c r="G57" s="191">
        <v>113514</v>
      </c>
      <c r="H57" s="191">
        <v>26012</v>
      </c>
      <c r="I57" s="191">
        <v>144597</v>
      </c>
      <c r="J57" s="191">
        <v>71861</v>
      </c>
      <c r="K57" s="190"/>
      <c r="L57" s="191">
        <v>2717</v>
      </c>
      <c r="M57" s="3"/>
      <c r="N57" s="191">
        <v>0</v>
      </c>
      <c r="O57" s="191">
        <v>3481</v>
      </c>
      <c r="P57" s="190"/>
      <c r="Q57" s="191">
        <v>487970</v>
      </c>
      <c r="R57" s="191">
        <v>41987</v>
      </c>
      <c r="S57" s="191">
        <v>529957</v>
      </c>
      <c r="T57" s="191">
        <v>258281</v>
      </c>
      <c r="U57" s="191">
        <v>328762</v>
      </c>
      <c r="W57" s="191">
        <f t="shared" si="0"/>
        <v>1973116883.116883</v>
      </c>
      <c r="X57" s="191">
        <f t="shared" si="1"/>
        <v>2511550802.1390371</v>
      </c>
    </row>
    <row r="58" spans="1:24">
      <c r="A58" s="204">
        <v>21550</v>
      </c>
      <c r="B58" s="184" t="s">
        <v>45</v>
      </c>
      <c r="C58" s="188">
        <v>3.6710100000000002E-2</v>
      </c>
      <c r="D58" s="188">
        <v>3.6367299999999998E-2</v>
      </c>
      <c r="E58" s="191">
        <v>380572028</v>
      </c>
      <c r="F58" s="240"/>
      <c r="G58" s="191">
        <v>31834411</v>
      </c>
      <c r="H58" s="191">
        <v>7295031</v>
      </c>
      <c r="I58" s="191">
        <v>40551445</v>
      </c>
      <c r="J58" s="191">
        <v>2751720</v>
      </c>
      <c r="K58" s="190"/>
      <c r="L58" s="191">
        <v>761881</v>
      </c>
      <c r="M58" s="3"/>
      <c r="N58" s="191">
        <v>0</v>
      </c>
      <c r="O58" s="191">
        <v>68359</v>
      </c>
      <c r="P58" s="190"/>
      <c r="Q58" s="191">
        <v>136848204</v>
      </c>
      <c r="R58" s="191">
        <v>574280</v>
      </c>
      <c r="S58" s="191">
        <v>137422484</v>
      </c>
      <c r="T58" s="191">
        <v>72433444</v>
      </c>
      <c r="U58" s="191">
        <v>92199178</v>
      </c>
      <c r="W58" s="191">
        <f t="shared" si="0"/>
        <v>1973120312.938401</v>
      </c>
      <c r="X58" s="191">
        <f t="shared" si="1"/>
        <v>2511547993.60394</v>
      </c>
    </row>
    <row r="59" spans="1:24">
      <c r="A59" s="204">
        <v>21570</v>
      </c>
      <c r="B59" s="184" t="s">
        <v>46</v>
      </c>
      <c r="C59" s="188">
        <v>1.6780000000000001E-4</v>
      </c>
      <c r="D59" s="188">
        <v>1.683E-4</v>
      </c>
      <c r="E59" s="191">
        <v>1739575</v>
      </c>
      <c r="F59" s="240"/>
      <c r="G59" s="191">
        <v>145513</v>
      </c>
      <c r="H59" s="191">
        <v>33345</v>
      </c>
      <c r="I59" s="191">
        <v>185359</v>
      </c>
      <c r="J59" s="191">
        <v>44703</v>
      </c>
      <c r="K59" s="190"/>
      <c r="L59" s="191">
        <v>3483</v>
      </c>
      <c r="M59" s="3"/>
      <c r="N59" s="191">
        <v>0</v>
      </c>
      <c r="O59" s="191">
        <v>12485</v>
      </c>
      <c r="P59" s="190"/>
      <c r="Q59" s="191">
        <v>625526</v>
      </c>
      <c r="R59" s="191">
        <v>20308</v>
      </c>
      <c r="S59" s="191">
        <v>645834</v>
      </c>
      <c r="T59" s="191">
        <v>331090</v>
      </c>
      <c r="U59" s="191">
        <v>421438</v>
      </c>
      <c r="W59" s="191">
        <f t="shared" si="0"/>
        <v>1973122765.1966624</v>
      </c>
      <c r="X59" s="191">
        <f t="shared" si="1"/>
        <v>2511549463.6471987</v>
      </c>
    </row>
    <row r="60" spans="1:24">
      <c r="A60" s="204">
        <v>21800</v>
      </c>
      <c r="B60" s="184" t="s">
        <v>47</v>
      </c>
      <c r="C60" s="188">
        <v>3.2315E-3</v>
      </c>
      <c r="D60" s="188">
        <v>3.1678000000000001E-3</v>
      </c>
      <c r="E60" s="191">
        <v>33500822</v>
      </c>
      <c r="F60" s="240"/>
      <c r="G60" s="191">
        <v>2802305</v>
      </c>
      <c r="H60" s="191">
        <v>642164</v>
      </c>
      <c r="I60" s="191">
        <v>3569644</v>
      </c>
      <c r="J60" s="191">
        <v>781871</v>
      </c>
      <c r="K60" s="190"/>
      <c r="L60" s="191">
        <v>67067</v>
      </c>
      <c r="M60" s="3"/>
      <c r="N60" s="191">
        <v>0</v>
      </c>
      <c r="O60" s="191">
        <v>0</v>
      </c>
      <c r="P60" s="190"/>
      <c r="Q60" s="191">
        <v>12046412</v>
      </c>
      <c r="R60" s="191">
        <v>556132</v>
      </c>
      <c r="S60" s="191">
        <v>12602544</v>
      </c>
      <c r="T60" s="191">
        <v>6376138</v>
      </c>
      <c r="U60" s="191">
        <v>8116067</v>
      </c>
      <c r="W60" s="191">
        <f t="shared" si="0"/>
        <v>1973120222.806746</v>
      </c>
      <c r="X60" s="191">
        <f t="shared" si="1"/>
        <v>2511547887.9777193</v>
      </c>
    </row>
    <row r="61" spans="1:24">
      <c r="A61" s="204">
        <v>21900</v>
      </c>
      <c r="B61" s="184" t="s">
        <v>48</v>
      </c>
      <c r="C61" s="188">
        <v>2.0812999999999999E-3</v>
      </c>
      <c r="D61" s="188">
        <v>2.2623999999999999E-3</v>
      </c>
      <c r="E61" s="191">
        <v>21576748</v>
      </c>
      <c r="F61" s="240"/>
      <c r="G61" s="191">
        <v>1804870</v>
      </c>
      <c r="H61" s="191">
        <v>413596</v>
      </c>
      <c r="I61" s="191">
        <v>2299087</v>
      </c>
      <c r="J61" s="191">
        <v>278492</v>
      </c>
      <c r="K61" s="190"/>
      <c r="L61" s="191">
        <v>43195</v>
      </c>
      <c r="M61" s="3"/>
      <c r="N61" s="191">
        <v>0</v>
      </c>
      <c r="O61" s="191">
        <v>585969</v>
      </c>
      <c r="P61" s="190"/>
      <c r="Q61" s="191">
        <v>7758687</v>
      </c>
      <c r="R61" s="191">
        <v>-106766</v>
      </c>
      <c r="S61" s="191">
        <v>7651921</v>
      </c>
      <c r="T61" s="191">
        <v>4106655</v>
      </c>
      <c r="U61" s="191">
        <v>5227285</v>
      </c>
      <c r="W61" s="191">
        <f t="shared" si="0"/>
        <v>1973120165.2813146</v>
      </c>
      <c r="X61" s="191">
        <f t="shared" si="1"/>
        <v>2511548070.9172153</v>
      </c>
    </row>
    <row r="62" spans="1:24">
      <c r="A62" s="204">
        <v>22000</v>
      </c>
      <c r="B62" s="184" t="s">
        <v>49</v>
      </c>
      <c r="C62" s="188">
        <v>3.2862E-3</v>
      </c>
      <c r="D62" s="188">
        <v>3.6137000000000001E-3</v>
      </c>
      <c r="E62" s="191">
        <v>34067894</v>
      </c>
      <c r="F62" s="240"/>
      <c r="G62" s="191">
        <v>2849740</v>
      </c>
      <c r="H62" s="191">
        <v>653034</v>
      </c>
      <c r="I62" s="191">
        <v>3630068</v>
      </c>
      <c r="J62" s="191">
        <v>158348</v>
      </c>
      <c r="K62" s="190"/>
      <c r="L62" s="191">
        <v>68202</v>
      </c>
      <c r="M62" s="3"/>
      <c r="N62" s="191">
        <v>0</v>
      </c>
      <c r="O62" s="191">
        <v>762000</v>
      </c>
      <c r="P62" s="190"/>
      <c r="Q62" s="191">
        <v>12250323</v>
      </c>
      <c r="R62" s="191">
        <v>-267408</v>
      </c>
      <c r="S62" s="191">
        <v>11982915</v>
      </c>
      <c r="T62" s="191">
        <v>6484068</v>
      </c>
      <c r="U62" s="191">
        <v>8253449</v>
      </c>
      <c r="W62" s="191">
        <f t="shared" si="0"/>
        <v>1973120321.3438013</v>
      </c>
      <c r="X62" s="191">
        <f t="shared" si="1"/>
        <v>2511547988.5582132</v>
      </c>
    </row>
    <row r="63" spans="1:24">
      <c r="A63" s="204">
        <v>23000</v>
      </c>
      <c r="B63" s="184" t="s">
        <v>50</v>
      </c>
      <c r="C63" s="188">
        <v>1.1571999999999999E-3</v>
      </c>
      <c r="D63" s="188">
        <v>1.2251E-3</v>
      </c>
      <c r="E63" s="191">
        <v>11996643</v>
      </c>
      <c r="F63" s="240"/>
      <c r="G63" s="191">
        <v>1003505</v>
      </c>
      <c r="H63" s="191">
        <v>229959</v>
      </c>
      <c r="I63" s="191">
        <v>1278289</v>
      </c>
      <c r="J63" s="191">
        <v>135313</v>
      </c>
      <c r="K63" s="190"/>
      <c r="L63" s="191">
        <v>24017</v>
      </c>
      <c r="M63" s="3"/>
      <c r="N63" s="191">
        <v>0</v>
      </c>
      <c r="O63" s="191">
        <v>287684</v>
      </c>
      <c r="P63" s="190"/>
      <c r="Q63" s="191">
        <v>4313819</v>
      </c>
      <c r="R63" s="191">
        <v>79193</v>
      </c>
      <c r="S63" s="191">
        <v>4393012</v>
      </c>
      <c r="T63" s="191">
        <v>2283295</v>
      </c>
      <c r="U63" s="191">
        <v>2906363</v>
      </c>
      <c r="W63" s="191">
        <f t="shared" si="0"/>
        <v>1973120463.1870031</v>
      </c>
      <c r="X63" s="191">
        <f t="shared" si="1"/>
        <v>2511547701.3480816</v>
      </c>
    </row>
    <row r="64" spans="1:24">
      <c r="A64" s="204">
        <v>23100</v>
      </c>
      <c r="B64" s="184" t="s">
        <v>51</v>
      </c>
      <c r="C64" s="188">
        <v>7.3612E-3</v>
      </c>
      <c r="D64" s="188">
        <v>7.1481000000000001E-3</v>
      </c>
      <c r="E64" s="191">
        <v>76313244</v>
      </c>
      <c r="F64" s="240"/>
      <c r="G64" s="191">
        <v>6383515</v>
      </c>
      <c r="H64" s="191">
        <v>1462818</v>
      </c>
      <c r="I64" s="191">
        <v>8131476</v>
      </c>
      <c r="J64" s="191">
        <v>3224234</v>
      </c>
      <c r="K64" s="190"/>
      <c r="L64" s="191">
        <v>152774</v>
      </c>
      <c r="M64" s="3"/>
      <c r="N64" s="191">
        <v>0</v>
      </c>
      <c r="O64" s="191">
        <v>0</v>
      </c>
      <c r="P64" s="190"/>
      <c r="Q64" s="191">
        <v>27441140</v>
      </c>
      <c r="R64" s="191">
        <v>1787849</v>
      </c>
      <c r="S64" s="191">
        <v>29228989</v>
      </c>
      <c r="T64" s="191">
        <v>14524533</v>
      </c>
      <c r="U64" s="191">
        <v>18488007</v>
      </c>
      <c r="W64" s="191">
        <f t="shared" si="0"/>
        <v>1973120279.3022876</v>
      </c>
      <c r="X64" s="191">
        <f t="shared" si="1"/>
        <v>2511547981.3073955</v>
      </c>
    </row>
    <row r="65" spans="1:24">
      <c r="A65" s="204">
        <v>23200</v>
      </c>
      <c r="B65" s="184" t="s">
        <v>52</v>
      </c>
      <c r="C65" s="188">
        <v>4.2136999999999999E-3</v>
      </c>
      <c r="D65" s="188">
        <v>3.8917000000000001E-3</v>
      </c>
      <c r="E65" s="191">
        <v>43683247</v>
      </c>
      <c r="F65" s="240"/>
      <c r="G65" s="191">
        <v>3654053</v>
      </c>
      <c r="H65" s="191">
        <v>837346</v>
      </c>
      <c r="I65" s="191">
        <v>4654622</v>
      </c>
      <c r="J65" s="191">
        <v>2721375</v>
      </c>
      <c r="K65" s="190"/>
      <c r="L65" s="191">
        <v>87451</v>
      </c>
      <c r="M65" s="3"/>
      <c r="N65" s="191">
        <v>0</v>
      </c>
      <c r="O65" s="191">
        <v>0</v>
      </c>
      <c r="P65" s="190"/>
      <c r="Q65" s="191">
        <v>15707865</v>
      </c>
      <c r="R65" s="191">
        <v>1187632</v>
      </c>
      <c r="S65" s="191">
        <v>16895497</v>
      </c>
      <c r="T65" s="191">
        <v>8314137</v>
      </c>
      <c r="U65" s="191">
        <v>10582910</v>
      </c>
      <c r="W65" s="191">
        <f t="shared" si="0"/>
        <v>1973120298.0753257</v>
      </c>
      <c r="X65" s="191">
        <f t="shared" si="1"/>
        <v>2511548045.6605835</v>
      </c>
    </row>
    <row r="66" spans="1:24">
      <c r="A66" s="204">
        <v>30000</v>
      </c>
      <c r="B66" s="184" t="s">
        <v>53</v>
      </c>
      <c r="C66" s="188">
        <v>9.0109999999999995E-4</v>
      </c>
      <c r="D66" s="188">
        <v>9.5419999999999999E-4</v>
      </c>
      <c r="E66" s="191">
        <v>9341665</v>
      </c>
      <c r="F66" s="240"/>
      <c r="G66" s="191">
        <v>781420</v>
      </c>
      <c r="H66" s="191">
        <v>179067</v>
      </c>
      <c r="I66" s="191">
        <v>995391</v>
      </c>
      <c r="J66" s="191">
        <v>0</v>
      </c>
      <c r="K66" s="190"/>
      <c r="L66" s="191">
        <v>18701</v>
      </c>
      <c r="M66" s="3"/>
      <c r="N66" s="191">
        <v>0</v>
      </c>
      <c r="O66" s="191">
        <v>469721</v>
      </c>
      <c r="P66" s="190"/>
      <c r="Q66" s="191">
        <v>3359128</v>
      </c>
      <c r="R66" s="191">
        <v>-221951</v>
      </c>
      <c r="S66" s="191">
        <v>3137177</v>
      </c>
      <c r="T66" s="191">
        <v>1777979</v>
      </c>
      <c r="U66" s="191">
        <v>2263156</v>
      </c>
      <c r="W66" s="191">
        <f t="shared" si="0"/>
        <v>1973120630.3406949</v>
      </c>
      <c r="X66" s="191">
        <f t="shared" si="1"/>
        <v>2511548107.8681612</v>
      </c>
    </row>
    <row r="67" spans="1:24">
      <c r="A67" s="204">
        <v>30100</v>
      </c>
      <c r="B67" s="184" t="s">
        <v>54</v>
      </c>
      <c r="C67" s="188">
        <v>8.4092999999999998E-3</v>
      </c>
      <c r="D67" s="188">
        <v>8.3894999999999994E-3</v>
      </c>
      <c r="E67" s="191">
        <v>87178852</v>
      </c>
      <c r="F67" s="240"/>
      <c r="G67" s="191">
        <v>7292410</v>
      </c>
      <c r="H67" s="191">
        <v>1671096</v>
      </c>
      <c r="I67" s="191">
        <v>9289249</v>
      </c>
      <c r="J67" s="191">
        <v>34318</v>
      </c>
      <c r="K67" s="190"/>
      <c r="L67" s="191">
        <v>174527</v>
      </c>
      <c r="M67" s="3"/>
      <c r="N67" s="191">
        <v>0</v>
      </c>
      <c r="O67" s="191">
        <v>1860435</v>
      </c>
      <c r="P67" s="190"/>
      <c r="Q67" s="191">
        <v>31348256</v>
      </c>
      <c r="R67" s="191">
        <v>-1031881</v>
      </c>
      <c r="S67" s="191">
        <v>30316375</v>
      </c>
      <c r="T67" s="191">
        <v>16592561</v>
      </c>
      <c r="U67" s="191">
        <v>21120361</v>
      </c>
      <c r="W67" s="191">
        <f t="shared" si="0"/>
        <v>1973120354.8452308</v>
      </c>
      <c r="X67" s="191">
        <f t="shared" si="1"/>
        <v>2511548047.9944825</v>
      </c>
    </row>
    <row r="68" spans="1:24">
      <c r="A68" s="204">
        <v>30102</v>
      </c>
      <c r="B68" s="184" t="s">
        <v>55</v>
      </c>
      <c r="C68" s="188">
        <v>1.6689999999999999E-4</v>
      </c>
      <c r="D68" s="188">
        <v>1.7039999999999999E-4</v>
      </c>
      <c r="E68" s="191">
        <v>1730245</v>
      </c>
      <c r="F68" s="240"/>
      <c r="G68" s="191">
        <v>144733</v>
      </c>
      <c r="H68" s="191">
        <v>33166</v>
      </c>
      <c r="I68" s="191">
        <v>184364</v>
      </c>
      <c r="J68" s="191">
        <v>11213</v>
      </c>
      <c r="K68" s="190"/>
      <c r="L68" s="191">
        <v>3464</v>
      </c>
      <c r="M68" s="3"/>
      <c r="N68" s="191">
        <v>0</v>
      </c>
      <c r="O68" s="191">
        <v>48681</v>
      </c>
      <c r="P68" s="190"/>
      <c r="Q68" s="191">
        <v>622171</v>
      </c>
      <c r="R68" s="191">
        <v>6992</v>
      </c>
      <c r="S68" s="191">
        <v>629163</v>
      </c>
      <c r="T68" s="191">
        <v>329314</v>
      </c>
      <c r="U68" s="191">
        <v>419177</v>
      </c>
      <c r="W68" s="191">
        <f t="shared" si="0"/>
        <v>1973121629.7183943</v>
      </c>
      <c r="X68" s="191">
        <f t="shared" si="1"/>
        <v>2511545835.8298383</v>
      </c>
    </row>
    <row r="69" spans="1:24">
      <c r="A69" s="204">
        <v>30103</v>
      </c>
      <c r="B69" s="184" t="s">
        <v>56</v>
      </c>
      <c r="C69" s="188">
        <v>2.1670000000000001E-4</v>
      </c>
      <c r="D69" s="188">
        <v>2.2169999999999999E-4</v>
      </c>
      <c r="E69" s="191">
        <v>2246520</v>
      </c>
      <c r="F69" s="240"/>
      <c r="G69" s="191">
        <v>187919</v>
      </c>
      <c r="H69" s="191">
        <v>43063</v>
      </c>
      <c r="I69" s="191">
        <v>239375</v>
      </c>
      <c r="J69" s="191">
        <v>31504</v>
      </c>
      <c r="K69" s="190"/>
      <c r="L69" s="191">
        <v>4497</v>
      </c>
      <c r="M69" s="3"/>
      <c r="N69" s="191">
        <v>0</v>
      </c>
      <c r="O69" s="191">
        <v>53992</v>
      </c>
      <c r="P69" s="190"/>
      <c r="Q69" s="191">
        <v>807816</v>
      </c>
      <c r="R69" s="191">
        <v>8571</v>
      </c>
      <c r="S69" s="191">
        <v>816387</v>
      </c>
      <c r="T69" s="191">
        <v>427575</v>
      </c>
      <c r="U69" s="191">
        <v>544252</v>
      </c>
      <c r="W69" s="191">
        <f t="shared" si="0"/>
        <v>1973119520.0738347</v>
      </c>
      <c r="X69" s="191">
        <f t="shared" si="1"/>
        <v>2511545916.0129209</v>
      </c>
    </row>
    <row r="70" spans="1:24">
      <c r="A70" s="204">
        <v>30104</v>
      </c>
      <c r="B70" s="184" t="s">
        <v>57</v>
      </c>
      <c r="C70" s="188">
        <v>1.187E-4</v>
      </c>
      <c r="D70" s="188">
        <v>1.3410000000000001E-4</v>
      </c>
      <c r="E70" s="191">
        <v>1230558</v>
      </c>
      <c r="F70" s="240"/>
      <c r="G70" s="191">
        <v>102935</v>
      </c>
      <c r="H70" s="191">
        <v>23588</v>
      </c>
      <c r="I70" s="191">
        <v>131121</v>
      </c>
      <c r="J70" s="191">
        <v>23616</v>
      </c>
      <c r="K70" s="190"/>
      <c r="L70" s="191">
        <v>2463</v>
      </c>
      <c r="M70" s="3"/>
      <c r="N70" s="191">
        <v>0</v>
      </c>
      <c r="O70" s="191">
        <v>131261</v>
      </c>
      <c r="P70" s="190"/>
      <c r="Q70" s="191">
        <v>442491</v>
      </c>
      <c r="R70" s="191">
        <v>-3934</v>
      </c>
      <c r="S70" s="191">
        <v>438557</v>
      </c>
      <c r="T70" s="191">
        <v>234209</v>
      </c>
      <c r="U70" s="191">
        <v>298121</v>
      </c>
      <c r="W70" s="191">
        <f t="shared" si="0"/>
        <v>1973117101.9376581</v>
      </c>
      <c r="X70" s="191">
        <f t="shared" si="1"/>
        <v>2511550126.3689976</v>
      </c>
    </row>
    <row r="71" spans="1:24">
      <c r="A71" s="204">
        <v>30105</v>
      </c>
      <c r="B71" s="184" t="s">
        <v>58</v>
      </c>
      <c r="C71" s="188">
        <v>8.9470000000000001E-4</v>
      </c>
      <c r="D71" s="188">
        <v>9.4039999999999998E-4</v>
      </c>
      <c r="E71" s="191">
        <v>9275316</v>
      </c>
      <c r="F71" s="240"/>
      <c r="G71" s="191">
        <v>775870</v>
      </c>
      <c r="H71" s="191">
        <v>177795</v>
      </c>
      <c r="I71" s="191">
        <v>988321</v>
      </c>
      <c r="J71" s="191">
        <v>172400</v>
      </c>
      <c r="K71" s="190"/>
      <c r="L71" s="191">
        <v>18569</v>
      </c>
      <c r="M71" s="3"/>
      <c r="N71" s="191">
        <v>0</v>
      </c>
      <c r="O71" s="191">
        <v>172663</v>
      </c>
      <c r="P71" s="190"/>
      <c r="Q71" s="191">
        <v>3335270</v>
      </c>
      <c r="R71" s="191">
        <v>120652</v>
      </c>
      <c r="S71" s="191">
        <v>3455922</v>
      </c>
      <c r="T71" s="191">
        <v>1765351</v>
      </c>
      <c r="U71" s="191">
        <v>2247082</v>
      </c>
      <c r="W71" s="191">
        <f t="shared" si="0"/>
        <v>1973120599.0834916</v>
      </c>
      <c r="X71" s="191">
        <f t="shared" si="1"/>
        <v>2511548004.9178495</v>
      </c>
    </row>
    <row r="72" spans="1:24">
      <c r="A72" s="204">
        <v>30200</v>
      </c>
      <c r="B72" s="184" t="s">
        <v>59</v>
      </c>
      <c r="C72" s="188">
        <v>1.9358999999999999E-3</v>
      </c>
      <c r="D72" s="188">
        <v>1.949E-3</v>
      </c>
      <c r="E72" s="191">
        <v>20069392</v>
      </c>
      <c r="F72" s="240"/>
      <c r="G72" s="191">
        <v>1678782</v>
      </c>
      <c r="H72" s="191">
        <v>384702</v>
      </c>
      <c r="I72" s="191">
        <v>2138473</v>
      </c>
      <c r="J72" s="191">
        <v>0</v>
      </c>
      <c r="K72" s="190"/>
      <c r="L72" s="191">
        <v>40178</v>
      </c>
      <c r="M72" s="3"/>
      <c r="N72" s="191">
        <v>0</v>
      </c>
      <c r="O72" s="191">
        <v>239436</v>
      </c>
      <c r="P72" s="190"/>
      <c r="Q72" s="191">
        <v>7216664</v>
      </c>
      <c r="R72" s="191">
        <v>-187967</v>
      </c>
      <c r="S72" s="191">
        <v>7028697</v>
      </c>
      <c r="T72" s="191">
        <v>3819764</v>
      </c>
      <c r="U72" s="191">
        <v>4862106</v>
      </c>
      <c r="W72" s="191">
        <f t="shared" si="0"/>
        <v>1973120512.4231625</v>
      </c>
      <c r="X72" s="191">
        <f t="shared" si="1"/>
        <v>2511548117.1548119</v>
      </c>
    </row>
    <row r="73" spans="1:24">
      <c r="A73" s="204">
        <v>30300</v>
      </c>
      <c r="B73" s="184" t="s">
        <v>60</v>
      </c>
      <c r="C73" s="188">
        <v>6.3809999999999995E-4</v>
      </c>
      <c r="D73" s="188">
        <v>6.3259999999999998E-4</v>
      </c>
      <c r="E73" s="191">
        <v>6615155</v>
      </c>
      <c r="F73" s="240"/>
      <c r="G73" s="191">
        <v>553350</v>
      </c>
      <c r="H73" s="191">
        <v>126803</v>
      </c>
      <c r="I73" s="191">
        <v>704871</v>
      </c>
      <c r="J73" s="191">
        <v>1503</v>
      </c>
      <c r="K73" s="190"/>
      <c r="L73" s="191">
        <v>13243</v>
      </c>
      <c r="M73" s="3"/>
      <c r="N73" s="191">
        <v>0</v>
      </c>
      <c r="O73" s="191">
        <v>67720</v>
      </c>
      <c r="P73" s="190"/>
      <c r="Q73" s="191">
        <v>2378714</v>
      </c>
      <c r="R73" s="191">
        <v>-62810</v>
      </c>
      <c r="S73" s="191">
        <v>2315904</v>
      </c>
      <c r="T73" s="191">
        <v>1259048</v>
      </c>
      <c r="U73" s="191">
        <v>1602619</v>
      </c>
      <c r="W73" s="191">
        <f t="shared" ref="W73:W136" si="2">+T73/C73</f>
        <v>1973120200.5955181</v>
      </c>
      <c r="X73" s="191">
        <f t="shared" ref="X73:X136" si="3">+U73/C73</f>
        <v>2511548346.6541295</v>
      </c>
    </row>
    <row r="74" spans="1:24">
      <c r="A74" s="204">
        <v>30400</v>
      </c>
      <c r="B74" s="184" t="s">
        <v>61</v>
      </c>
      <c r="C74" s="188">
        <v>1.1613999999999999E-3</v>
      </c>
      <c r="D74" s="188">
        <v>1.1585E-3</v>
      </c>
      <c r="E74" s="191">
        <v>12040184</v>
      </c>
      <c r="F74" s="240"/>
      <c r="G74" s="191">
        <v>1007147</v>
      </c>
      <c r="H74" s="191">
        <v>230793</v>
      </c>
      <c r="I74" s="191">
        <v>1282929</v>
      </c>
      <c r="J74" s="191">
        <v>124105</v>
      </c>
      <c r="K74" s="190"/>
      <c r="L74" s="191">
        <v>24104</v>
      </c>
      <c r="M74" s="3"/>
      <c r="N74" s="191">
        <v>0</v>
      </c>
      <c r="O74" s="191">
        <v>237626</v>
      </c>
      <c r="P74" s="190"/>
      <c r="Q74" s="191">
        <v>4329476</v>
      </c>
      <c r="R74" s="191">
        <v>-79787</v>
      </c>
      <c r="S74" s="191">
        <v>4249689</v>
      </c>
      <c r="T74" s="191">
        <v>2291582</v>
      </c>
      <c r="U74" s="191">
        <v>2916912</v>
      </c>
      <c r="W74" s="191">
        <f t="shared" si="2"/>
        <v>1973120371.9648702</v>
      </c>
      <c r="X74" s="191">
        <f t="shared" si="3"/>
        <v>2511548131.5653524</v>
      </c>
    </row>
    <row r="75" spans="1:24">
      <c r="A75" s="204">
        <v>30405</v>
      </c>
      <c r="B75" s="184" t="s">
        <v>62</v>
      </c>
      <c r="C75" s="188">
        <v>6.8550000000000002E-4</v>
      </c>
      <c r="D75" s="188">
        <v>7.674E-4</v>
      </c>
      <c r="E75" s="191">
        <v>7106549</v>
      </c>
      <c r="F75" s="240"/>
      <c r="G75" s="191">
        <v>594455</v>
      </c>
      <c r="H75" s="191">
        <v>136223</v>
      </c>
      <c r="I75" s="191">
        <v>757231</v>
      </c>
      <c r="J75" s="191">
        <v>12737</v>
      </c>
      <c r="K75" s="190"/>
      <c r="L75" s="191">
        <v>14227</v>
      </c>
      <c r="M75" s="3"/>
      <c r="N75" s="191">
        <v>0</v>
      </c>
      <c r="O75" s="191">
        <v>636331</v>
      </c>
      <c r="P75" s="190"/>
      <c r="Q75" s="191">
        <v>2555412</v>
      </c>
      <c r="R75" s="191">
        <v>-192017</v>
      </c>
      <c r="S75" s="191">
        <v>2363395</v>
      </c>
      <c r="T75" s="191">
        <v>1352574</v>
      </c>
      <c r="U75" s="191">
        <v>1721666</v>
      </c>
      <c r="W75" s="191">
        <f t="shared" si="2"/>
        <v>1973120350.1094091</v>
      </c>
      <c r="X75" s="191">
        <f t="shared" si="3"/>
        <v>2511547775.3464622</v>
      </c>
    </row>
    <row r="76" spans="1:24">
      <c r="A76" s="204">
        <v>30500</v>
      </c>
      <c r="B76" s="184" t="s">
        <v>63</v>
      </c>
      <c r="C76" s="188">
        <v>1.2527E-3</v>
      </c>
      <c r="D76" s="188">
        <v>1.2714E-3</v>
      </c>
      <c r="E76" s="191">
        <v>12986687</v>
      </c>
      <c r="F76" s="240"/>
      <c r="G76" s="191">
        <v>1086321</v>
      </c>
      <c r="H76" s="191">
        <v>248937</v>
      </c>
      <c r="I76" s="191">
        <v>1383783</v>
      </c>
      <c r="J76" s="191">
        <v>0</v>
      </c>
      <c r="K76" s="190"/>
      <c r="L76" s="191">
        <v>25999</v>
      </c>
      <c r="M76" s="3"/>
      <c r="N76" s="191">
        <v>0</v>
      </c>
      <c r="O76" s="191">
        <v>181842</v>
      </c>
      <c r="P76" s="190"/>
      <c r="Q76" s="191">
        <v>4669825</v>
      </c>
      <c r="R76" s="191">
        <v>-105415</v>
      </c>
      <c r="S76" s="191">
        <v>4564410</v>
      </c>
      <c r="T76" s="191">
        <v>2471728</v>
      </c>
      <c r="U76" s="191">
        <v>3146216</v>
      </c>
      <c r="W76" s="191">
        <f t="shared" si="2"/>
        <v>1973120459.8068173</v>
      </c>
      <c r="X76" s="191">
        <f t="shared" si="3"/>
        <v>2511547856.6296797</v>
      </c>
    </row>
    <row r="77" spans="1:24">
      <c r="A77" s="204">
        <v>30600</v>
      </c>
      <c r="B77" s="184" t="s">
        <v>64</v>
      </c>
      <c r="C77" s="188">
        <v>9.1410000000000005E-4</v>
      </c>
      <c r="D77" s="188">
        <v>9.6159999999999995E-4</v>
      </c>
      <c r="E77" s="191">
        <v>9476435</v>
      </c>
      <c r="F77" s="240"/>
      <c r="G77" s="191">
        <v>792693</v>
      </c>
      <c r="H77" s="191">
        <v>181650</v>
      </c>
      <c r="I77" s="191">
        <v>1009751</v>
      </c>
      <c r="J77" s="191">
        <v>0</v>
      </c>
      <c r="K77" s="190"/>
      <c r="L77" s="191">
        <v>18971</v>
      </c>
      <c r="M77" s="3"/>
      <c r="N77" s="191">
        <v>0</v>
      </c>
      <c r="O77" s="191">
        <v>385980</v>
      </c>
      <c r="P77" s="190"/>
      <c r="Q77" s="191">
        <v>3407589</v>
      </c>
      <c r="R77" s="191">
        <v>-170719</v>
      </c>
      <c r="S77" s="191">
        <v>3236870</v>
      </c>
      <c r="T77" s="191">
        <v>1803629</v>
      </c>
      <c r="U77" s="191">
        <v>2295806</v>
      </c>
      <c r="W77" s="191">
        <f t="shared" si="2"/>
        <v>1973120008.7517776</v>
      </c>
      <c r="X77" s="191">
        <f t="shared" si="3"/>
        <v>2511547970.6815448</v>
      </c>
    </row>
    <row r="78" spans="1:24">
      <c r="A78" s="204">
        <v>30601</v>
      </c>
      <c r="B78" s="184" t="s">
        <v>65</v>
      </c>
      <c r="C78" s="188">
        <v>9.7000000000000003E-6</v>
      </c>
      <c r="D78" s="188">
        <v>2.3099999999999999E-5</v>
      </c>
      <c r="E78" s="191">
        <v>100559</v>
      </c>
      <c r="F78" s="240"/>
      <c r="G78" s="191">
        <v>8412</v>
      </c>
      <c r="H78" s="191">
        <v>1928</v>
      </c>
      <c r="I78" s="191">
        <v>10715</v>
      </c>
      <c r="J78" s="191">
        <v>2052</v>
      </c>
      <c r="K78" s="190"/>
      <c r="L78" s="191">
        <v>201</v>
      </c>
      <c r="M78" s="3"/>
      <c r="N78" s="191">
        <v>0</v>
      </c>
      <c r="O78" s="191">
        <v>57348</v>
      </c>
      <c r="P78" s="190"/>
      <c r="Q78" s="191">
        <v>36160</v>
      </c>
      <c r="R78" s="191">
        <v>-19101</v>
      </c>
      <c r="S78" s="191">
        <v>17059</v>
      </c>
      <c r="T78" s="191">
        <v>19139</v>
      </c>
      <c r="U78" s="191">
        <v>24362</v>
      </c>
      <c r="W78" s="191">
        <f t="shared" si="2"/>
        <v>1973092783.5051546</v>
      </c>
      <c r="X78" s="191">
        <f t="shared" si="3"/>
        <v>2511546391.7525773</v>
      </c>
    </row>
    <row r="79" spans="1:24">
      <c r="A79" s="204">
        <v>30700</v>
      </c>
      <c r="B79" s="184" t="s">
        <v>66</v>
      </c>
      <c r="C79" s="188">
        <v>2.4683999999999999E-3</v>
      </c>
      <c r="D79" s="188">
        <v>2.5178000000000002E-3</v>
      </c>
      <c r="E79" s="191">
        <v>25589797</v>
      </c>
      <c r="F79" s="240"/>
      <c r="G79" s="191">
        <v>2140557</v>
      </c>
      <c r="H79" s="191">
        <v>490520</v>
      </c>
      <c r="I79" s="191">
        <v>2726693</v>
      </c>
      <c r="J79" s="191">
        <v>0</v>
      </c>
      <c r="K79" s="190"/>
      <c r="L79" s="191">
        <v>51229</v>
      </c>
      <c r="M79" s="3"/>
      <c r="N79" s="191">
        <v>0</v>
      </c>
      <c r="O79" s="191">
        <v>416989</v>
      </c>
      <c r="P79" s="190"/>
      <c r="Q79" s="191">
        <v>9201721</v>
      </c>
      <c r="R79" s="191">
        <v>-171338</v>
      </c>
      <c r="S79" s="191">
        <v>9030383</v>
      </c>
      <c r="T79" s="191">
        <v>4870450</v>
      </c>
      <c r="U79" s="191">
        <v>6199505</v>
      </c>
      <c r="W79" s="191">
        <f t="shared" si="2"/>
        <v>1973120239.8314698</v>
      </c>
      <c r="X79" s="191">
        <f t="shared" si="3"/>
        <v>2511547966.2939558</v>
      </c>
    </row>
    <row r="80" spans="1:24">
      <c r="A80" s="204">
        <v>30705</v>
      </c>
      <c r="B80" s="184" t="s">
        <v>67</v>
      </c>
      <c r="C80" s="188">
        <v>4.8789999999999999E-4</v>
      </c>
      <c r="D80" s="188">
        <v>4.772E-4</v>
      </c>
      <c r="E80" s="191">
        <v>5058038</v>
      </c>
      <c r="F80" s="240"/>
      <c r="G80" s="191">
        <v>423099</v>
      </c>
      <c r="H80" s="191">
        <v>96955</v>
      </c>
      <c r="I80" s="191">
        <v>538954</v>
      </c>
      <c r="J80" s="191">
        <v>51517</v>
      </c>
      <c r="K80" s="190"/>
      <c r="L80" s="191">
        <v>10126</v>
      </c>
      <c r="M80" s="3"/>
      <c r="N80" s="191">
        <v>0</v>
      </c>
      <c r="O80" s="191">
        <v>96828</v>
      </c>
      <c r="P80" s="190"/>
      <c r="Q80" s="191">
        <v>1818798</v>
      </c>
      <c r="R80" s="191">
        <v>-20865</v>
      </c>
      <c r="S80" s="191">
        <v>1797933</v>
      </c>
      <c r="T80" s="191">
        <v>962685</v>
      </c>
      <c r="U80" s="191">
        <v>1225384</v>
      </c>
      <c r="W80" s="191">
        <f t="shared" si="2"/>
        <v>1973119491.6991186</v>
      </c>
      <c r="X80" s="191">
        <f t="shared" si="3"/>
        <v>2511547448.247592</v>
      </c>
    </row>
    <row r="81" spans="1:24">
      <c r="A81" s="204">
        <v>30800</v>
      </c>
      <c r="B81" s="184" t="s">
        <v>68</v>
      </c>
      <c r="C81" s="188">
        <v>8.2280000000000005E-4</v>
      </c>
      <c r="D81" s="188">
        <v>8.4789999999999996E-4</v>
      </c>
      <c r="E81" s="191">
        <v>8529932</v>
      </c>
      <c r="F81" s="240"/>
      <c r="G81" s="191">
        <v>713519</v>
      </c>
      <c r="H81" s="191">
        <v>163507</v>
      </c>
      <c r="I81" s="191">
        <v>908898</v>
      </c>
      <c r="J81" s="191">
        <v>0</v>
      </c>
      <c r="K81" s="190"/>
      <c r="L81" s="191">
        <v>17076</v>
      </c>
      <c r="M81" s="3"/>
      <c r="N81" s="191">
        <v>0</v>
      </c>
      <c r="O81" s="191">
        <v>497451</v>
      </c>
      <c r="P81" s="190"/>
      <c r="Q81" s="191">
        <v>3067240</v>
      </c>
      <c r="R81" s="191">
        <v>-345488</v>
      </c>
      <c r="S81" s="191">
        <v>2721752</v>
      </c>
      <c r="T81" s="191">
        <v>1623483</v>
      </c>
      <c r="U81" s="191">
        <v>2066502</v>
      </c>
      <c r="W81" s="191">
        <f t="shared" si="2"/>
        <v>1973119834.7107437</v>
      </c>
      <c r="X81" s="191">
        <f t="shared" si="3"/>
        <v>2511548371.4146814</v>
      </c>
    </row>
    <row r="82" spans="1:24">
      <c r="A82" s="204">
        <v>30900</v>
      </c>
      <c r="B82" s="184" t="s">
        <v>69</v>
      </c>
      <c r="C82" s="188">
        <v>1.5772E-3</v>
      </c>
      <c r="D82" s="188">
        <v>1.6498000000000001E-3</v>
      </c>
      <c r="E82" s="191">
        <v>16350765</v>
      </c>
      <c r="F82" s="240"/>
      <c r="G82" s="191">
        <v>1367723</v>
      </c>
      <c r="H82" s="191">
        <v>313421</v>
      </c>
      <c r="I82" s="191">
        <v>1742238</v>
      </c>
      <c r="J82" s="191">
        <v>0</v>
      </c>
      <c r="K82" s="190"/>
      <c r="L82" s="191">
        <v>32733</v>
      </c>
      <c r="M82" s="3"/>
      <c r="N82" s="191">
        <v>0</v>
      </c>
      <c r="O82" s="191">
        <v>300236</v>
      </c>
      <c r="P82" s="190"/>
      <c r="Q82" s="191">
        <v>5879499</v>
      </c>
      <c r="R82" s="191">
        <v>-188240</v>
      </c>
      <c r="S82" s="191">
        <v>5691259</v>
      </c>
      <c r="T82" s="191">
        <v>3112005</v>
      </c>
      <c r="U82" s="191">
        <v>3961214</v>
      </c>
      <c r="W82" s="191">
        <f t="shared" si="2"/>
        <v>1973120086.2287598</v>
      </c>
      <c r="X82" s="191">
        <f t="shared" si="3"/>
        <v>2511548313.4669032</v>
      </c>
    </row>
    <row r="83" spans="1:24">
      <c r="A83" s="204">
        <v>30905</v>
      </c>
      <c r="B83" s="184" t="s">
        <v>70</v>
      </c>
      <c r="C83" s="188">
        <v>3.2229999999999997E-4</v>
      </c>
      <c r="D83" s="188">
        <v>3.2430000000000002E-4</v>
      </c>
      <c r="E83" s="191">
        <v>3341270</v>
      </c>
      <c r="F83" s="240"/>
      <c r="G83" s="191">
        <v>279493</v>
      </c>
      <c r="H83" s="191">
        <v>64047</v>
      </c>
      <c r="I83" s="191">
        <v>356025</v>
      </c>
      <c r="J83" s="191">
        <v>143383</v>
      </c>
      <c r="K83" s="190"/>
      <c r="L83" s="191">
        <v>6689</v>
      </c>
      <c r="M83" s="3"/>
      <c r="N83" s="191">
        <v>0</v>
      </c>
      <c r="O83" s="191">
        <v>4164</v>
      </c>
      <c r="P83" s="190"/>
      <c r="Q83" s="191">
        <v>1201473</v>
      </c>
      <c r="R83" s="191">
        <v>34647</v>
      </c>
      <c r="S83" s="191">
        <v>1236120</v>
      </c>
      <c r="T83" s="191">
        <v>635937</v>
      </c>
      <c r="U83" s="191">
        <v>809472</v>
      </c>
      <c r="W83" s="191">
        <f t="shared" si="2"/>
        <v>1973121315.544524</v>
      </c>
      <c r="X83" s="191">
        <f t="shared" si="3"/>
        <v>2511548246.9748683</v>
      </c>
    </row>
    <row r="84" spans="1:24">
      <c r="A84" s="204">
        <v>31000</v>
      </c>
      <c r="B84" s="184" t="s">
        <v>71</v>
      </c>
      <c r="C84" s="188">
        <v>4.8533999999999999E-3</v>
      </c>
      <c r="D84" s="188">
        <v>4.8752999999999999E-3</v>
      </c>
      <c r="E84" s="191">
        <v>50314989</v>
      </c>
      <c r="F84" s="240"/>
      <c r="G84" s="191">
        <v>4208791</v>
      </c>
      <c r="H84" s="191">
        <v>964468</v>
      </c>
      <c r="I84" s="191">
        <v>5361260</v>
      </c>
      <c r="J84" s="191">
        <v>115154</v>
      </c>
      <c r="K84" s="190"/>
      <c r="L84" s="191">
        <v>100727</v>
      </c>
      <c r="M84" s="3"/>
      <c r="N84" s="191">
        <v>0</v>
      </c>
      <c r="O84" s="191">
        <v>161630</v>
      </c>
      <c r="P84" s="190"/>
      <c r="Q84" s="191">
        <v>18092543</v>
      </c>
      <c r="R84" s="191">
        <v>-775</v>
      </c>
      <c r="S84" s="191">
        <v>18091768</v>
      </c>
      <c r="T84" s="191">
        <v>9576342</v>
      </c>
      <c r="U84" s="191">
        <v>12189547</v>
      </c>
      <c r="W84" s="191">
        <f t="shared" si="2"/>
        <v>1973120286.8092473</v>
      </c>
      <c r="X84" s="191">
        <f t="shared" si="3"/>
        <v>2511547986.9782009</v>
      </c>
    </row>
    <row r="85" spans="1:24">
      <c r="A85" s="204">
        <v>31005</v>
      </c>
      <c r="B85" s="184" t="s">
        <v>72</v>
      </c>
      <c r="C85" s="188">
        <v>4.371E-4</v>
      </c>
      <c r="D85" s="188">
        <v>4.4329999999999999E-4</v>
      </c>
      <c r="E85" s="191">
        <v>4531397</v>
      </c>
      <c r="F85" s="240"/>
      <c r="G85" s="191">
        <v>379046</v>
      </c>
      <c r="H85" s="191">
        <v>86861</v>
      </c>
      <c r="I85" s="191">
        <v>482838</v>
      </c>
      <c r="J85" s="191">
        <v>70483</v>
      </c>
      <c r="K85" s="190"/>
      <c r="L85" s="191">
        <v>9072</v>
      </c>
      <c r="M85" s="3"/>
      <c r="N85" s="191">
        <v>0</v>
      </c>
      <c r="O85" s="191">
        <v>10914</v>
      </c>
      <c r="P85" s="190"/>
      <c r="Q85" s="191">
        <v>1629425</v>
      </c>
      <c r="R85" s="191">
        <v>52570</v>
      </c>
      <c r="S85" s="191">
        <v>1681995</v>
      </c>
      <c r="T85" s="191">
        <v>862451</v>
      </c>
      <c r="U85" s="191">
        <v>1097798</v>
      </c>
      <c r="W85" s="191">
        <f t="shared" si="2"/>
        <v>1973120567.3758864</v>
      </c>
      <c r="X85" s="191">
        <f t="shared" si="3"/>
        <v>2511548844.6579728</v>
      </c>
    </row>
    <row r="86" spans="1:24">
      <c r="A86" s="204">
        <v>31100</v>
      </c>
      <c r="B86" s="184" t="s">
        <v>73</v>
      </c>
      <c r="C86" s="188">
        <v>1.00734E-2</v>
      </c>
      <c r="D86" s="188">
        <v>1.00693E-2</v>
      </c>
      <c r="E86" s="191">
        <v>104430505</v>
      </c>
      <c r="F86" s="240"/>
      <c r="G86" s="191">
        <v>8735491</v>
      </c>
      <c r="H86" s="191">
        <v>2001786</v>
      </c>
      <c r="I86" s="191">
        <v>11127481</v>
      </c>
      <c r="J86" s="191">
        <v>134139</v>
      </c>
      <c r="K86" s="190"/>
      <c r="L86" s="191">
        <v>209063</v>
      </c>
      <c r="M86" s="3"/>
      <c r="N86" s="191">
        <v>0</v>
      </c>
      <c r="O86" s="191">
        <v>670567</v>
      </c>
      <c r="P86" s="190"/>
      <c r="Q86" s="191">
        <v>37551701</v>
      </c>
      <c r="R86" s="191">
        <v>-378495</v>
      </c>
      <c r="S86" s="191">
        <v>37173206</v>
      </c>
      <c r="T86" s="191">
        <v>19876030</v>
      </c>
      <c r="U86" s="191">
        <v>25299828</v>
      </c>
      <c r="W86" s="191">
        <f t="shared" si="2"/>
        <v>1973120297.0198741</v>
      </c>
      <c r="X86" s="191">
        <f t="shared" si="3"/>
        <v>2511548037.4054441</v>
      </c>
    </row>
    <row r="87" spans="1:24">
      <c r="A87" s="204">
        <v>31101</v>
      </c>
      <c r="B87" s="184" t="s">
        <v>74</v>
      </c>
      <c r="C87" s="188">
        <v>5.6900000000000001E-5</v>
      </c>
      <c r="D87" s="188">
        <v>6.7399999999999998E-5</v>
      </c>
      <c r="E87" s="191">
        <v>589880</v>
      </c>
      <c r="F87" s="240"/>
      <c r="G87" s="191">
        <v>49343</v>
      </c>
      <c r="H87" s="191">
        <v>11307</v>
      </c>
      <c r="I87" s="191">
        <v>62854</v>
      </c>
      <c r="J87" s="191">
        <v>0</v>
      </c>
      <c r="K87" s="190"/>
      <c r="L87" s="191">
        <v>1181</v>
      </c>
      <c r="M87" s="3"/>
      <c r="N87" s="191">
        <v>0</v>
      </c>
      <c r="O87" s="191">
        <v>69735</v>
      </c>
      <c r="P87" s="190"/>
      <c r="Q87" s="191">
        <v>212112</v>
      </c>
      <c r="R87" s="191">
        <v>-38521</v>
      </c>
      <c r="S87" s="191">
        <v>173591</v>
      </c>
      <c r="T87" s="191">
        <v>112271</v>
      </c>
      <c r="U87" s="191">
        <v>142907</v>
      </c>
      <c r="W87" s="191">
        <f t="shared" si="2"/>
        <v>1973128295.254833</v>
      </c>
      <c r="X87" s="191">
        <f t="shared" si="3"/>
        <v>2511546572.9349737</v>
      </c>
    </row>
    <row r="88" spans="1:24">
      <c r="A88" s="204">
        <v>31102</v>
      </c>
      <c r="B88" s="184" t="s">
        <v>75</v>
      </c>
      <c r="C88" s="188">
        <v>1.9550000000000001E-4</v>
      </c>
      <c r="D88" s="188">
        <v>1.7249999999999999E-4</v>
      </c>
      <c r="E88" s="191">
        <v>2026740</v>
      </c>
      <c r="F88" s="240"/>
      <c r="G88" s="191">
        <v>169534</v>
      </c>
      <c r="H88" s="191">
        <v>38850</v>
      </c>
      <c r="I88" s="191">
        <v>215957</v>
      </c>
      <c r="J88" s="191">
        <v>64862</v>
      </c>
      <c r="K88" s="190"/>
      <c r="L88" s="191">
        <v>4057</v>
      </c>
      <c r="M88" s="3"/>
      <c r="N88" s="191">
        <v>0</v>
      </c>
      <c r="O88" s="191">
        <v>4689</v>
      </c>
      <c r="P88" s="190"/>
      <c r="Q88" s="191">
        <v>728786</v>
      </c>
      <c r="R88" s="191">
        <v>10863</v>
      </c>
      <c r="S88" s="191">
        <v>739649</v>
      </c>
      <c r="T88" s="191">
        <v>385745</v>
      </c>
      <c r="U88" s="191">
        <v>491008</v>
      </c>
      <c r="W88" s="191">
        <f t="shared" si="2"/>
        <v>1973120204.6035805</v>
      </c>
      <c r="X88" s="191">
        <f t="shared" si="3"/>
        <v>2511549872.1227622</v>
      </c>
    </row>
    <row r="89" spans="1:24">
      <c r="A89" s="204">
        <v>31105</v>
      </c>
      <c r="B89" s="184" t="s">
        <v>76</v>
      </c>
      <c r="C89" s="188">
        <v>1.5671000000000001E-3</v>
      </c>
      <c r="D89" s="188">
        <v>1.6073999999999999E-3</v>
      </c>
      <c r="E89" s="191">
        <v>16246058</v>
      </c>
      <c r="F89" s="240"/>
      <c r="G89" s="191">
        <v>1358964</v>
      </c>
      <c r="H89" s="191">
        <v>311414</v>
      </c>
      <c r="I89" s="191">
        <v>1731081</v>
      </c>
      <c r="J89" s="191">
        <v>161129</v>
      </c>
      <c r="K89" s="190"/>
      <c r="L89" s="191">
        <v>32524</v>
      </c>
      <c r="M89" s="3"/>
      <c r="N89" s="191">
        <v>0</v>
      </c>
      <c r="O89" s="191">
        <v>192401</v>
      </c>
      <c r="P89" s="190"/>
      <c r="Q89" s="191">
        <v>5841848</v>
      </c>
      <c r="R89" s="191">
        <v>57546</v>
      </c>
      <c r="S89" s="191">
        <v>5899394</v>
      </c>
      <c r="T89" s="191">
        <v>3092077</v>
      </c>
      <c r="U89" s="191">
        <v>3935847</v>
      </c>
      <c r="W89" s="191">
        <f t="shared" si="2"/>
        <v>1973120413.5026481</v>
      </c>
      <c r="X89" s="191">
        <f t="shared" si="3"/>
        <v>2511548082.445281</v>
      </c>
    </row>
    <row r="90" spans="1:24">
      <c r="A90" s="204">
        <v>31110</v>
      </c>
      <c r="B90" s="184" t="s">
        <v>77</v>
      </c>
      <c r="C90" s="188">
        <v>2.4916999999999999E-3</v>
      </c>
      <c r="D90" s="188">
        <v>2.3568E-3</v>
      </c>
      <c r="E90" s="191">
        <v>25831347</v>
      </c>
      <c r="F90" s="240"/>
      <c r="G90" s="191">
        <v>2160762</v>
      </c>
      <c r="H90" s="191">
        <v>495151</v>
      </c>
      <c r="I90" s="191">
        <v>2752431</v>
      </c>
      <c r="J90" s="191">
        <v>593683</v>
      </c>
      <c r="K90" s="190"/>
      <c r="L90" s="191">
        <v>51713</v>
      </c>
      <c r="M90" s="3"/>
      <c r="N90" s="191">
        <v>0</v>
      </c>
      <c r="O90" s="191">
        <v>171644</v>
      </c>
      <c r="P90" s="190"/>
      <c r="Q90" s="191">
        <v>9288579</v>
      </c>
      <c r="R90" s="191">
        <v>48027</v>
      </c>
      <c r="S90" s="191">
        <v>9336606</v>
      </c>
      <c r="T90" s="191">
        <v>4916424</v>
      </c>
      <c r="U90" s="191">
        <v>6258024</v>
      </c>
      <c r="W90" s="191">
        <f t="shared" si="2"/>
        <v>1973120359.5938516</v>
      </c>
      <c r="X90" s="191">
        <f t="shared" si="3"/>
        <v>2511547939.1580048</v>
      </c>
    </row>
    <row r="91" spans="1:24">
      <c r="A91" s="204">
        <v>31200</v>
      </c>
      <c r="B91" s="184" t="s">
        <v>78</v>
      </c>
      <c r="C91" s="188">
        <v>4.2965E-3</v>
      </c>
      <c r="D91" s="188">
        <v>4.3593E-3</v>
      </c>
      <c r="E91" s="191">
        <v>44541631</v>
      </c>
      <c r="F91" s="240"/>
      <c r="G91" s="191">
        <v>3725856</v>
      </c>
      <c r="H91" s="191">
        <v>853800</v>
      </c>
      <c r="I91" s="191">
        <v>4746086</v>
      </c>
      <c r="J91" s="191">
        <v>0</v>
      </c>
      <c r="K91" s="190"/>
      <c r="L91" s="191">
        <v>89170</v>
      </c>
      <c r="M91" s="3"/>
      <c r="N91" s="191">
        <v>0</v>
      </c>
      <c r="O91" s="191">
        <v>1149164</v>
      </c>
      <c r="P91" s="190"/>
      <c r="Q91" s="191">
        <v>16016527</v>
      </c>
      <c r="R91" s="191">
        <v>-1003143</v>
      </c>
      <c r="S91" s="191">
        <v>15013384</v>
      </c>
      <c r="T91" s="191">
        <v>8477511</v>
      </c>
      <c r="U91" s="191">
        <v>10790866</v>
      </c>
      <c r="W91" s="191">
        <f t="shared" si="2"/>
        <v>1973120214.1277785</v>
      </c>
      <c r="X91" s="191">
        <f t="shared" si="3"/>
        <v>2511548004.1894565</v>
      </c>
    </row>
    <row r="92" spans="1:24">
      <c r="A92" s="204">
        <v>31205</v>
      </c>
      <c r="B92" s="184" t="s">
        <v>79</v>
      </c>
      <c r="C92" s="188">
        <v>4.8470000000000002E-4</v>
      </c>
      <c r="D92" s="188">
        <v>5.287E-4</v>
      </c>
      <c r="E92" s="191">
        <v>5024864</v>
      </c>
      <c r="F92" s="240"/>
      <c r="G92" s="191">
        <v>420324</v>
      </c>
      <c r="H92" s="191">
        <v>96320</v>
      </c>
      <c r="I92" s="191">
        <v>535419</v>
      </c>
      <c r="J92" s="191">
        <v>7684</v>
      </c>
      <c r="K92" s="190"/>
      <c r="L92" s="191">
        <v>10059</v>
      </c>
      <c r="M92" s="3"/>
      <c r="N92" s="191">
        <v>0</v>
      </c>
      <c r="O92" s="191">
        <v>188336</v>
      </c>
      <c r="P92" s="190"/>
      <c r="Q92" s="191">
        <v>1806869</v>
      </c>
      <c r="R92" s="191">
        <v>-141387</v>
      </c>
      <c r="S92" s="191">
        <v>1665482</v>
      </c>
      <c r="T92" s="191">
        <v>956371</v>
      </c>
      <c r="U92" s="191">
        <v>1217347</v>
      </c>
      <c r="W92" s="191">
        <f t="shared" si="2"/>
        <v>1973119455.3331957</v>
      </c>
      <c r="X92" s="191">
        <f t="shared" si="3"/>
        <v>2511547348.8755932</v>
      </c>
    </row>
    <row r="93" spans="1:24">
      <c r="A93" s="204">
        <v>31300</v>
      </c>
      <c r="B93" s="184" t="s">
        <v>80</v>
      </c>
      <c r="C93" s="188">
        <v>1.2324399999999999E-2</v>
      </c>
      <c r="D93" s="188">
        <v>1.2189500000000001E-2</v>
      </c>
      <c r="E93" s="191">
        <v>127766525</v>
      </c>
      <c r="F93" s="240"/>
      <c r="G93" s="191">
        <v>10687522</v>
      </c>
      <c r="H93" s="191">
        <v>2449105</v>
      </c>
      <c r="I93" s="191">
        <v>13614025</v>
      </c>
      <c r="J93" s="191">
        <v>127206</v>
      </c>
      <c r="K93" s="190"/>
      <c r="L93" s="191">
        <v>255781</v>
      </c>
      <c r="M93" s="3"/>
      <c r="N93" s="191">
        <v>0</v>
      </c>
      <c r="O93" s="191">
        <v>1170672</v>
      </c>
      <c r="P93" s="190"/>
      <c r="Q93" s="191">
        <v>45942997</v>
      </c>
      <c r="R93" s="191">
        <v>19366</v>
      </c>
      <c r="S93" s="191">
        <v>45962363</v>
      </c>
      <c r="T93" s="191">
        <v>24317524</v>
      </c>
      <c r="U93" s="191">
        <v>30953322</v>
      </c>
      <c r="W93" s="191">
        <f t="shared" si="2"/>
        <v>1973120314.1735096</v>
      </c>
      <c r="X93" s="191">
        <f t="shared" si="3"/>
        <v>2511547986.1088572</v>
      </c>
    </row>
    <row r="94" spans="1:24">
      <c r="A94" s="204">
        <v>31301</v>
      </c>
      <c r="B94" s="184" t="s">
        <v>81</v>
      </c>
      <c r="C94" s="188">
        <v>2.6150000000000001E-4</v>
      </c>
      <c r="D94" s="188">
        <v>2.7389999999999999E-4</v>
      </c>
      <c r="E94" s="191">
        <v>2710959</v>
      </c>
      <c r="F94" s="240"/>
      <c r="G94" s="191">
        <v>226769</v>
      </c>
      <c r="H94" s="191">
        <v>51965</v>
      </c>
      <c r="I94" s="191">
        <v>288863</v>
      </c>
      <c r="J94" s="191">
        <v>70673</v>
      </c>
      <c r="K94" s="190"/>
      <c r="L94" s="191">
        <v>5427</v>
      </c>
      <c r="M94" s="3"/>
      <c r="N94" s="191">
        <v>0</v>
      </c>
      <c r="O94" s="191">
        <v>212266</v>
      </c>
      <c r="P94" s="190"/>
      <c r="Q94" s="191">
        <v>974822</v>
      </c>
      <c r="R94" s="191">
        <v>5107</v>
      </c>
      <c r="S94" s="191">
        <v>979929</v>
      </c>
      <c r="T94" s="191">
        <v>515971</v>
      </c>
      <c r="U94" s="191">
        <v>656770</v>
      </c>
      <c r="W94" s="191">
        <f t="shared" si="2"/>
        <v>1973120458.8910134</v>
      </c>
      <c r="X94" s="191">
        <f t="shared" si="3"/>
        <v>2511548757.1701717</v>
      </c>
    </row>
    <row r="95" spans="1:24">
      <c r="A95" s="204">
        <v>31320</v>
      </c>
      <c r="B95" s="184" t="s">
        <v>82</v>
      </c>
      <c r="C95" s="188">
        <v>2.1592999999999998E-3</v>
      </c>
      <c r="D95" s="188">
        <v>2.1432000000000001E-3</v>
      </c>
      <c r="E95" s="191">
        <v>22385370</v>
      </c>
      <c r="F95" s="240"/>
      <c r="G95" s="191">
        <v>1872510</v>
      </c>
      <c r="H95" s="191">
        <v>429096</v>
      </c>
      <c r="I95" s="191">
        <v>2385249</v>
      </c>
      <c r="J95" s="191">
        <v>0</v>
      </c>
      <c r="K95" s="190"/>
      <c r="L95" s="191">
        <v>44814</v>
      </c>
      <c r="M95" s="3"/>
      <c r="N95" s="191">
        <v>0</v>
      </c>
      <c r="O95" s="191">
        <v>487933</v>
      </c>
      <c r="P95" s="190"/>
      <c r="Q95" s="191">
        <v>8049456</v>
      </c>
      <c r="R95" s="191">
        <v>-342812</v>
      </c>
      <c r="S95" s="191">
        <v>7706644</v>
      </c>
      <c r="T95" s="191">
        <v>4260559</v>
      </c>
      <c r="U95" s="191">
        <v>5423186</v>
      </c>
      <c r="W95" s="191">
        <f t="shared" si="2"/>
        <v>1973120455.7032373</v>
      </c>
      <c r="X95" s="191">
        <f t="shared" si="3"/>
        <v>2511548186.9124255</v>
      </c>
    </row>
    <row r="96" spans="1:24">
      <c r="A96" s="204">
        <v>31400</v>
      </c>
      <c r="B96" s="184" t="s">
        <v>83</v>
      </c>
      <c r="C96" s="188">
        <v>4.4514999999999997E-3</v>
      </c>
      <c r="D96" s="188">
        <v>4.5700999999999997E-3</v>
      </c>
      <c r="E96" s="191">
        <v>46148509</v>
      </c>
      <c r="F96" s="240"/>
      <c r="G96" s="191">
        <v>3860270</v>
      </c>
      <c r="H96" s="191">
        <v>884602</v>
      </c>
      <c r="I96" s="191">
        <v>4917305</v>
      </c>
      <c r="J96" s="191">
        <v>0</v>
      </c>
      <c r="K96" s="190"/>
      <c r="L96" s="191">
        <v>92386</v>
      </c>
      <c r="M96" s="3"/>
      <c r="N96" s="191">
        <v>0</v>
      </c>
      <c r="O96" s="191">
        <v>819427</v>
      </c>
      <c r="P96" s="190"/>
      <c r="Q96" s="191">
        <v>16594337</v>
      </c>
      <c r="R96" s="191">
        <v>-448657</v>
      </c>
      <c r="S96" s="191">
        <v>16145680</v>
      </c>
      <c r="T96" s="191">
        <v>8783345</v>
      </c>
      <c r="U96" s="191">
        <v>11180156</v>
      </c>
      <c r="W96" s="191">
        <f t="shared" si="2"/>
        <v>1973120296.5292599</v>
      </c>
      <c r="X96" s="191">
        <f t="shared" si="3"/>
        <v>2511548017.5221839</v>
      </c>
    </row>
    <row r="97" spans="1:24">
      <c r="A97" s="204">
        <v>31405</v>
      </c>
      <c r="B97" s="184" t="s">
        <v>84</v>
      </c>
      <c r="C97" s="188">
        <v>8.8230000000000003E-4</v>
      </c>
      <c r="D97" s="188">
        <v>9.343E-4</v>
      </c>
      <c r="E97" s="191">
        <v>9146766</v>
      </c>
      <c r="F97" s="240"/>
      <c r="G97" s="191">
        <v>765116</v>
      </c>
      <c r="H97" s="191">
        <v>175331</v>
      </c>
      <c r="I97" s="191">
        <v>974624</v>
      </c>
      <c r="J97" s="191">
        <v>143127</v>
      </c>
      <c r="K97" s="190"/>
      <c r="L97" s="191">
        <v>18311</v>
      </c>
      <c r="M97" s="3"/>
      <c r="N97" s="191">
        <v>0</v>
      </c>
      <c r="O97" s="191">
        <v>101679</v>
      </c>
      <c r="P97" s="190"/>
      <c r="Q97" s="191">
        <v>3289045</v>
      </c>
      <c r="R97" s="191">
        <v>887</v>
      </c>
      <c r="S97" s="191">
        <v>3289932</v>
      </c>
      <c r="T97" s="191">
        <v>1740884</v>
      </c>
      <c r="U97" s="191">
        <v>2215939</v>
      </c>
      <c r="W97" s="191">
        <f t="shared" si="2"/>
        <v>1973120253.8818996</v>
      </c>
      <c r="X97" s="191">
        <f t="shared" si="3"/>
        <v>2511548226.2269068</v>
      </c>
    </row>
    <row r="98" spans="1:24">
      <c r="A98" s="204">
        <v>31500</v>
      </c>
      <c r="B98" s="184" t="s">
        <v>85</v>
      </c>
      <c r="C98" s="188">
        <v>7.2499999999999995E-4</v>
      </c>
      <c r="D98" s="188">
        <v>7.1190000000000001E-4</v>
      </c>
      <c r="E98" s="191">
        <v>7516044</v>
      </c>
      <c r="F98" s="240"/>
      <c r="G98" s="191">
        <v>628708</v>
      </c>
      <c r="H98" s="191">
        <v>144072</v>
      </c>
      <c r="I98" s="191">
        <v>800864</v>
      </c>
      <c r="J98" s="191">
        <v>109120</v>
      </c>
      <c r="K98" s="190"/>
      <c r="L98" s="191">
        <v>15047</v>
      </c>
      <c r="M98" s="3"/>
      <c r="N98" s="191">
        <v>0</v>
      </c>
      <c r="O98" s="191">
        <v>21796</v>
      </c>
      <c r="P98" s="190"/>
      <c r="Q98" s="191">
        <v>2702661</v>
      </c>
      <c r="R98" s="191">
        <v>-6604</v>
      </c>
      <c r="S98" s="191">
        <v>2696057</v>
      </c>
      <c r="T98" s="191">
        <v>1430512</v>
      </c>
      <c r="U98" s="191">
        <v>1820872</v>
      </c>
      <c r="W98" s="191">
        <f t="shared" si="2"/>
        <v>1973120000.0000002</v>
      </c>
      <c r="X98" s="191">
        <f t="shared" si="3"/>
        <v>2511547586.2068968</v>
      </c>
    </row>
    <row r="99" spans="1:24">
      <c r="A99" s="204">
        <v>31600</v>
      </c>
      <c r="B99" s="184" t="s">
        <v>86</v>
      </c>
      <c r="C99" s="188">
        <v>3.2540999999999998E-3</v>
      </c>
      <c r="D99" s="188">
        <v>3.2139E-3</v>
      </c>
      <c r="E99" s="191">
        <v>33735115</v>
      </c>
      <c r="F99" s="240"/>
      <c r="G99" s="191">
        <v>2821903</v>
      </c>
      <c r="H99" s="191">
        <v>646655</v>
      </c>
      <c r="I99" s="191">
        <v>3594609</v>
      </c>
      <c r="J99" s="191">
        <v>157584</v>
      </c>
      <c r="K99" s="190"/>
      <c r="L99" s="191">
        <v>67536</v>
      </c>
      <c r="M99" s="3"/>
      <c r="N99" s="191">
        <v>0</v>
      </c>
      <c r="O99" s="191">
        <v>165696</v>
      </c>
      <c r="P99" s="190"/>
      <c r="Q99" s="191">
        <v>12130660</v>
      </c>
      <c r="R99" s="191">
        <v>-25607</v>
      </c>
      <c r="S99" s="191">
        <v>12105053</v>
      </c>
      <c r="T99" s="191">
        <v>6420731</v>
      </c>
      <c r="U99" s="191">
        <v>8172828</v>
      </c>
      <c r="W99" s="191">
        <f t="shared" si="2"/>
        <v>1973120371.2239945</v>
      </c>
      <c r="X99" s="191">
        <f t="shared" si="3"/>
        <v>2511547893.426754</v>
      </c>
    </row>
    <row r="100" spans="1:24">
      <c r="A100" s="204">
        <v>31601</v>
      </c>
      <c r="B100" s="184" t="s">
        <v>284</v>
      </c>
      <c r="C100" s="188">
        <v>0</v>
      </c>
      <c r="D100" s="188">
        <v>0</v>
      </c>
      <c r="E100" s="191">
        <v>0</v>
      </c>
      <c r="F100" s="240"/>
      <c r="G100" s="191">
        <v>0</v>
      </c>
      <c r="H100" s="191">
        <v>0</v>
      </c>
      <c r="I100" s="191">
        <v>0</v>
      </c>
      <c r="J100" s="191">
        <v>0</v>
      </c>
      <c r="K100" s="190"/>
      <c r="L100" s="191">
        <v>0</v>
      </c>
      <c r="M100" s="3"/>
      <c r="N100" s="191">
        <v>0</v>
      </c>
      <c r="O100" s="191">
        <v>0</v>
      </c>
      <c r="P100" s="190"/>
      <c r="Q100" s="191">
        <v>0</v>
      </c>
      <c r="R100" s="191">
        <v>-6438</v>
      </c>
      <c r="S100" s="191">
        <v>-6438</v>
      </c>
      <c r="T100" s="191">
        <v>0</v>
      </c>
      <c r="U100" s="191">
        <v>0</v>
      </c>
      <c r="W100" s="191"/>
      <c r="X100" s="191"/>
    </row>
    <row r="101" spans="1:24">
      <c r="A101" s="204">
        <v>31605</v>
      </c>
      <c r="B101" s="184" t="s">
        <v>87</v>
      </c>
      <c r="C101" s="188">
        <v>4.706E-4</v>
      </c>
      <c r="D101" s="188">
        <v>4.6969999999999998E-4</v>
      </c>
      <c r="E101" s="191">
        <v>4878690</v>
      </c>
      <c r="F101" s="240"/>
      <c r="G101" s="191">
        <v>408097</v>
      </c>
      <c r="H101" s="191">
        <v>93518</v>
      </c>
      <c r="I101" s="191">
        <v>519844</v>
      </c>
      <c r="J101" s="191">
        <v>137859</v>
      </c>
      <c r="K101" s="190"/>
      <c r="L101" s="191">
        <v>9767</v>
      </c>
      <c r="M101" s="3"/>
      <c r="N101" s="191">
        <v>0</v>
      </c>
      <c r="O101" s="191">
        <v>22873</v>
      </c>
      <c r="P101" s="190"/>
      <c r="Q101" s="191">
        <v>1754306</v>
      </c>
      <c r="R101" s="191">
        <v>77809</v>
      </c>
      <c r="S101" s="191">
        <v>1832115</v>
      </c>
      <c r="T101" s="191">
        <v>928550</v>
      </c>
      <c r="U101" s="191">
        <v>1181934</v>
      </c>
      <c r="W101" s="191">
        <f t="shared" si="2"/>
        <v>1973119422.0144496</v>
      </c>
      <c r="X101" s="191">
        <f t="shared" si="3"/>
        <v>2511546961.3259668</v>
      </c>
    </row>
    <row r="102" spans="1:24">
      <c r="A102" s="204">
        <v>31700</v>
      </c>
      <c r="B102" s="184" t="s">
        <v>88</v>
      </c>
      <c r="C102" s="188">
        <v>9.4660000000000002E-4</v>
      </c>
      <c r="D102" s="188">
        <v>1.0036000000000001E-3</v>
      </c>
      <c r="E102" s="191">
        <v>9813361</v>
      </c>
      <c r="F102" s="240"/>
      <c r="G102" s="191">
        <v>820876</v>
      </c>
      <c r="H102" s="191">
        <v>188108</v>
      </c>
      <c r="I102" s="191">
        <v>1045652</v>
      </c>
      <c r="J102" s="191">
        <v>105998</v>
      </c>
      <c r="K102" s="190"/>
      <c r="L102" s="191">
        <v>19646</v>
      </c>
      <c r="M102" s="3"/>
      <c r="N102" s="191">
        <v>0</v>
      </c>
      <c r="O102" s="191">
        <v>196697</v>
      </c>
      <c r="P102" s="190"/>
      <c r="Q102" s="191">
        <v>3528743</v>
      </c>
      <c r="R102" s="191">
        <v>37207</v>
      </c>
      <c r="S102" s="191">
        <v>3565950</v>
      </c>
      <c r="T102" s="191">
        <v>1867756</v>
      </c>
      <c r="U102" s="191">
        <v>2377431</v>
      </c>
      <c r="W102" s="191">
        <f t="shared" si="2"/>
        <v>1973120642.2987535</v>
      </c>
      <c r="X102" s="191">
        <f t="shared" si="3"/>
        <v>2511547644.2002959</v>
      </c>
    </row>
    <row r="103" spans="1:24">
      <c r="A103" s="204">
        <v>31800</v>
      </c>
      <c r="B103" s="184" t="s">
        <v>89</v>
      </c>
      <c r="C103" s="188">
        <v>5.6547000000000004E-3</v>
      </c>
      <c r="D103" s="188">
        <v>5.7215E-3</v>
      </c>
      <c r="E103" s="191">
        <v>58622032</v>
      </c>
      <c r="F103" s="240"/>
      <c r="G103" s="191">
        <v>4903665</v>
      </c>
      <c r="H103" s="191">
        <v>1123702</v>
      </c>
      <c r="I103" s="191">
        <v>6246408</v>
      </c>
      <c r="J103" s="191">
        <v>0</v>
      </c>
      <c r="K103" s="190"/>
      <c r="L103" s="191">
        <v>117358</v>
      </c>
      <c r="M103" s="3"/>
      <c r="N103" s="191">
        <v>0</v>
      </c>
      <c r="O103" s="191">
        <v>1211748</v>
      </c>
      <c r="P103" s="190"/>
      <c r="Q103" s="191">
        <v>21079636</v>
      </c>
      <c r="R103" s="191">
        <v>-837968</v>
      </c>
      <c r="S103" s="191">
        <v>20241668</v>
      </c>
      <c r="T103" s="191">
        <v>11157403</v>
      </c>
      <c r="U103" s="191">
        <v>14202050</v>
      </c>
      <c r="W103" s="191">
        <f t="shared" si="2"/>
        <v>1973120236.263639</v>
      </c>
      <c r="X103" s="191">
        <f t="shared" si="3"/>
        <v>2511547915.8929739</v>
      </c>
    </row>
    <row r="104" spans="1:24">
      <c r="A104" s="204">
        <v>31805</v>
      </c>
      <c r="B104" s="184" t="s">
        <v>90</v>
      </c>
      <c r="C104" s="188">
        <v>1.2141999999999999E-3</v>
      </c>
      <c r="D104" s="188">
        <v>1.1616E-3</v>
      </c>
      <c r="E104" s="191">
        <v>12587559</v>
      </c>
      <c r="F104" s="240"/>
      <c r="G104" s="191">
        <v>1052935</v>
      </c>
      <c r="H104" s="191">
        <v>241286</v>
      </c>
      <c r="I104" s="191">
        <v>1341254</v>
      </c>
      <c r="J104" s="191">
        <v>481617</v>
      </c>
      <c r="K104" s="190"/>
      <c r="L104" s="191">
        <v>25200</v>
      </c>
      <c r="M104" s="3"/>
      <c r="N104" s="191">
        <v>0</v>
      </c>
      <c r="O104" s="191">
        <v>0</v>
      </c>
      <c r="P104" s="190"/>
      <c r="Q104" s="191">
        <v>4526304</v>
      </c>
      <c r="R104" s="191">
        <v>182881</v>
      </c>
      <c r="S104" s="191">
        <v>4709185</v>
      </c>
      <c r="T104" s="191">
        <v>2395763</v>
      </c>
      <c r="U104" s="191">
        <v>3049522</v>
      </c>
      <c r="W104" s="191">
        <f t="shared" si="2"/>
        <v>1973120573.216933</v>
      </c>
      <c r="X104" s="191">
        <f t="shared" si="3"/>
        <v>2511548344.5890298</v>
      </c>
    </row>
    <row r="105" spans="1:24">
      <c r="A105" s="204">
        <v>31810</v>
      </c>
      <c r="B105" s="184" t="s">
        <v>91</v>
      </c>
      <c r="C105" s="188">
        <v>1.4528E-3</v>
      </c>
      <c r="D105" s="188">
        <v>1.5347E-3</v>
      </c>
      <c r="E105" s="191">
        <v>15061115</v>
      </c>
      <c r="F105" s="240"/>
      <c r="G105" s="191">
        <v>1259845</v>
      </c>
      <c r="H105" s="191">
        <v>288700</v>
      </c>
      <c r="I105" s="191">
        <v>1604821</v>
      </c>
      <c r="J105" s="191">
        <v>14465</v>
      </c>
      <c r="K105" s="190"/>
      <c r="L105" s="191">
        <v>30151</v>
      </c>
      <c r="M105" s="3"/>
      <c r="N105" s="191">
        <v>0</v>
      </c>
      <c r="O105" s="191">
        <v>452914</v>
      </c>
      <c r="P105" s="190"/>
      <c r="Q105" s="191">
        <v>5415759</v>
      </c>
      <c r="R105" s="191">
        <v>-143645</v>
      </c>
      <c r="S105" s="191">
        <v>5272114</v>
      </c>
      <c r="T105" s="191">
        <v>2866549</v>
      </c>
      <c r="U105" s="191">
        <v>3648777</v>
      </c>
      <c r="W105" s="191">
        <f t="shared" si="2"/>
        <v>1973120181.7180617</v>
      </c>
      <c r="X105" s="191">
        <f t="shared" si="3"/>
        <v>2511548045.1541853</v>
      </c>
    </row>
    <row r="106" spans="1:24">
      <c r="A106" s="204">
        <v>31820</v>
      </c>
      <c r="B106" s="184" t="s">
        <v>92</v>
      </c>
      <c r="C106" s="188">
        <v>1.2444000000000001E-3</v>
      </c>
      <c r="D106" s="188">
        <v>1.2945999999999999E-3</v>
      </c>
      <c r="E106" s="191">
        <v>12900641</v>
      </c>
      <c r="F106" s="240"/>
      <c r="G106" s="191">
        <v>1079124</v>
      </c>
      <c r="H106" s="191">
        <v>247287</v>
      </c>
      <c r="I106" s="191">
        <v>1374614</v>
      </c>
      <c r="J106" s="191">
        <v>18576</v>
      </c>
      <c r="K106" s="190"/>
      <c r="L106" s="191">
        <v>25826</v>
      </c>
      <c r="M106" s="3"/>
      <c r="N106" s="191">
        <v>0</v>
      </c>
      <c r="O106" s="191">
        <v>556853</v>
      </c>
      <c r="P106" s="190"/>
      <c r="Q106" s="191">
        <v>4638884</v>
      </c>
      <c r="R106" s="191">
        <v>-228039</v>
      </c>
      <c r="S106" s="191">
        <v>4410845</v>
      </c>
      <c r="T106" s="191">
        <v>2455351</v>
      </c>
      <c r="U106" s="191">
        <v>3125370</v>
      </c>
      <c r="W106" s="191">
        <f t="shared" si="2"/>
        <v>1973120379.2992606</v>
      </c>
      <c r="X106" s="191">
        <f t="shared" si="3"/>
        <v>2511547733.8476372</v>
      </c>
    </row>
    <row r="107" spans="1:24">
      <c r="A107" s="204">
        <v>31900</v>
      </c>
      <c r="B107" s="184" t="s">
        <v>93</v>
      </c>
      <c r="C107" s="188">
        <v>3.7003000000000001E-3</v>
      </c>
      <c r="D107" s="188">
        <v>3.6540000000000001E-3</v>
      </c>
      <c r="E107" s="191">
        <v>38360851</v>
      </c>
      <c r="F107" s="240"/>
      <c r="G107" s="191">
        <v>3208841</v>
      </c>
      <c r="H107" s="191">
        <v>735324</v>
      </c>
      <c r="I107" s="191">
        <v>4087499</v>
      </c>
      <c r="J107" s="191">
        <v>178548</v>
      </c>
      <c r="K107" s="190"/>
      <c r="L107" s="191">
        <v>76796</v>
      </c>
      <c r="M107" s="3"/>
      <c r="N107" s="191">
        <v>0</v>
      </c>
      <c r="O107" s="191">
        <v>217517</v>
      </c>
      <c r="P107" s="190"/>
      <c r="Q107" s="191">
        <v>13794008</v>
      </c>
      <c r="R107" s="191">
        <v>8152</v>
      </c>
      <c r="S107" s="191">
        <v>13802160</v>
      </c>
      <c r="T107" s="191">
        <v>7301137</v>
      </c>
      <c r="U107" s="191">
        <v>9293481</v>
      </c>
      <c r="W107" s="191">
        <f t="shared" si="2"/>
        <v>1973120287.5442531</v>
      </c>
      <c r="X107" s="191">
        <f t="shared" si="3"/>
        <v>2511547982.5960054</v>
      </c>
    </row>
    <row r="108" spans="1:24">
      <c r="A108" s="204">
        <v>32000</v>
      </c>
      <c r="B108" s="184" t="s">
        <v>94</v>
      </c>
      <c r="C108" s="188">
        <v>1.4946E-3</v>
      </c>
      <c r="D108" s="188">
        <v>1.4878999999999999E-3</v>
      </c>
      <c r="E108" s="191">
        <v>15494454</v>
      </c>
      <c r="F108" s="240"/>
      <c r="G108" s="191">
        <v>1296093</v>
      </c>
      <c r="H108" s="191">
        <v>297007</v>
      </c>
      <c r="I108" s="191">
        <v>1650995</v>
      </c>
      <c r="J108" s="191">
        <v>57943</v>
      </c>
      <c r="K108" s="190"/>
      <c r="L108" s="191">
        <v>31019</v>
      </c>
      <c r="M108" s="3"/>
      <c r="N108" s="191">
        <v>0</v>
      </c>
      <c r="O108" s="191">
        <v>39163</v>
      </c>
      <c r="P108" s="190"/>
      <c r="Q108" s="191">
        <v>5571582</v>
      </c>
      <c r="R108" s="191">
        <v>87538</v>
      </c>
      <c r="S108" s="191">
        <v>5659120</v>
      </c>
      <c r="T108" s="191">
        <v>2949026</v>
      </c>
      <c r="U108" s="191">
        <v>3753760</v>
      </c>
      <c r="W108" s="191">
        <f t="shared" si="2"/>
        <v>1973120567.3758864</v>
      </c>
      <c r="X108" s="191">
        <f t="shared" si="3"/>
        <v>2511548240.3318615</v>
      </c>
    </row>
    <row r="109" spans="1:24">
      <c r="A109" s="204">
        <v>32005</v>
      </c>
      <c r="B109" s="184" t="s">
        <v>95</v>
      </c>
      <c r="C109" s="188">
        <v>3.0079999999999999E-4</v>
      </c>
      <c r="D109" s="188">
        <v>3.2190000000000002E-4</v>
      </c>
      <c r="E109" s="191">
        <v>3118381</v>
      </c>
      <c r="F109" s="240"/>
      <c r="G109" s="191">
        <v>260849</v>
      </c>
      <c r="H109" s="191">
        <v>59775</v>
      </c>
      <c r="I109" s="191">
        <v>332276</v>
      </c>
      <c r="J109" s="191">
        <v>13437</v>
      </c>
      <c r="K109" s="190"/>
      <c r="L109" s="191">
        <v>6243</v>
      </c>
      <c r="M109" s="3"/>
      <c r="N109" s="191">
        <v>0</v>
      </c>
      <c r="O109" s="191">
        <v>96519</v>
      </c>
      <c r="P109" s="190"/>
      <c r="Q109" s="191">
        <v>1121325</v>
      </c>
      <c r="R109" s="191">
        <v>-10978</v>
      </c>
      <c r="S109" s="191">
        <v>1110347</v>
      </c>
      <c r="T109" s="191">
        <v>593515</v>
      </c>
      <c r="U109" s="191">
        <v>755474</v>
      </c>
      <c r="W109" s="191">
        <f t="shared" si="2"/>
        <v>1973121675.5319149</v>
      </c>
      <c r="X109" s="191">
        <f t="shared" si="3"/>
        <v>2511549202.1276598</v>
      </c>
    </row>
    <row r="110" spans="1:24">
      <c r="A110" s="204">
        <v>32100</v>
      </c>
      <c r="B110" s="184" t="s">
        <v>96</v>
      </c>
      <c r="C110" s="188">
        <v>8.4409999999999997E-4</v>
      </c>
      <c r="D110" s="188">
        <v>8.2339999999999996E-4</v>
      </c>
      <c r="E110" s="191">
        <v>8750748</v>
      </c>
      <c r="F110" s="240"/>
      <c r="G110" s="191">
        <v>731990</v>
      </c>
      <c r="H110" s="191">
        <v>167740</v>
      </c>
      <c r="I110" s="191">
        <v>932427</v>
      </c>
      <c r="J110" s="191">
        <v>106159</v>
      </c>
      <c r="K110" s="190"/>
      <c r="L110" s="191">
        <v>17518</v>
      </c>
      <c r="M110" s="3"/>
      <c r="N110" s="191">
        <v>0</v>
      </c>
      <c r="O110" s="191">
        <v>75411</v>
      </c>
      <c r="P110" s="190"/>
      <c r="Q110" s="191">
        <v>3146643</v>
      </c>
      <c r="R110" s="191">
        <v>-82191</v>
      </c>
      <c r="S110" s="191">
        <v>3064452</v>
      </c>
      <c r="T110" s="191">
        <v>1665511</v>
      </c>
      <c r="U110" s="191">
        <v>2119998</v>
      </c>
      <c r="W110" s="191">
        <f t="shared" si="2"/>
        <v>1973120483.3550527</v>
      </c>
      <c r="X110" s="191">
        <f t="shared" si="3"/>
        <v>2511548394.7399597</v>
      </c>
    </row>
    <row r="111" spans="1:24">
      <c r="A111" s="204">
        <v>32200</v>
      </c>
      <c r="B111" s="184" t="s">
        <v>97</v>
      </c>
      <c r="C111" s="188">
        <v>5.6510000000000002E-4</v>
      </c>
      <c r="D111" s="188">
        <v>5.664E-4</v>
      </c>
      <c r="E111" s="191">
        <v>5858367</v>
      </c>
      <c r="F111" s="240"/>
      <c r="G111" s="191">
        <v>490046</v>
      </c>
      <c r="H111" s="191">
        <v>112297</v>
      </c>
      <c r="I111" s="191">
        <v>624232</v>
      </c>
      <c r="J111" s="191">
        <v>36398</v>
      </c>
      <c r="K111" s="190"/>
      <c r="L111" s="191">
        <v>11728</v>
      </c>
      <c r="M111" s="3"/>
      <c r="N111" s="191">
        <v>0</v>
      </c>
      <c r="O111" s="191">
        <v>3005</v>
      </c>
      <c r="P111" s="190"/>
      <c r="Q111" s="191">
        <v>2106584</v>
      </c>
      <c r="R111" s="191">
        <v>29435</v>
      </c>
      <c r="S111" s="191">
        <v>2136019</v>
      </c>
      <c r="T111" s="191">
        <v>1115010</v>
      </c>
      <c r="U111" s="191">
        <v>1419276</v>
      </c>
      <c r="W111" s="191">
        <f t="shared" si="2"/>
        <v>1973119801.8049903</v>
      </c>
      <c r="X111" s="191">
        <f t="shared" si="3"/>
        <v>2511548398.5135374</v>
      </c>
    </row>
    <row r="112" spans="1:24">
      <c r="A112" s="204">
        <v>32300</v>
      </c>
      <c r="B112" s="184" t="s">
        <v>98</v>
      </c>
      <c r="C112" s="188">
        <v>5.6765000000000001E-3</v>
      </c>
      <c r="D112" s="188">
        <v>6.0267000000000003E-3</v>
      </c>
      <c r="E112" s="191">
        <v>58848031</v>
      </c>
      <c r="F112" s="240"/>
      <c r="G112" s="191">
        <v>4922570</v>
      </c>
      <c r="H112" s="191">
        <v>1128034</v>
      </c>
      <c r="I112" s="191">
        <v>6270489</v>
      </c>
      <c r="J112" s="191">
        <v>0</v>
      </c>
      <c r="K112" s="190"/>
      <c r="L112" s="191">
        <v>117810</v>
      </c>
      <c r="M112" s="3"/>
      <c r="N112" s="191">
        <v>0</v>
      </c>
      <c r="O112" s="191">
        <v>2877097</v>
      </c>
      <c r="P112" s="190"/>
      <c r="Q112" s="191">
        <v>21160902</v>
      </c>
      <c r="R112" s="191">
        <v>-1377951</v>
      </c>
      <c r="S112" s="191">
        <v>19782951</v>
      </c>
      <c r="T112" s="191">
        <v>11200417</v>
      </c>
      <c r="U112" s="191">
        <v>14256802</v>
      </c>
      <c r="W112" s="191">
        <f t="shared" si="2"/>
        <v>1973120232.5376551</v>
      </c>
      <c r="X112" s="191">
        <f t="shared" si="3"/>
        <v>2511547960.8913941</v>
      </c>
    </row>
    <row r="113" spans="1:24">
      <c r="A113" s="204">
        <v>32305</v>
      </c>
      <c r="B113" s="184" t="s">
        <v>391</v>
      </c>
      <c r="C113" s="188">
        <v>6.2859999999999999E-4</v>
      </c>
      <c r="D113" s="188">
        <v>5.9329999999999995E-4</v>
      </c>
      <c r="E113" s="191">
        <v>6516669</v>
      </c>
      <c r="F113" s="240"/>
      <c r="G113" s="191">
        <v>545112</v>
      </c>
      <c r="H113" s="191">
        <v>124915</v>
      </c>
      <c r="I113" s="191">
        <v>694377</v>
      </c>
      <c r="J113" s="191">
        <v>219961</v>
      </c>
      <c r="K113" s="190"/>
      <c r="L113" s="191">
        <v>13046</v>
      </c>
      <c r="M113" s="3"/>
      <c r="N113" s="191">
        <v>0</v>
      </c>
      <c r="O113" s="191">
        <v>40490</v>
      </c>
      <c r="P113" s="190"/>
      <c r="Q113" s="191">
        <v>2343300</v>
      </c>
      <c r="R113" s="191">
        <v>116893</v>
      </c>
      <c r="S113" s="191">
        <v>2460193</v>
      </c>
      <c r="T113" s="191">
        <v>1240303</v>
      </c>
      <c r="U113" s="191">
        <v>1578759</v>
      </c>
      <c r="W113" s="191">
        <f t="shared" si="2"/>
        <v>1973119630.9258671</v>
      </c>
      <c r="X113" s="191">
        <f t="shared" si="3"/>
        <v>2511547884.1870823</v>
      </c>
    </row>
    <row r="114" spans="1:24">
      <c r="A114" s="204">
        <v>32400</v>
      </c>
      <c r="B114" s="184" t="s">
        <v>100</v>
      </c>
      <c r="C114" s="188">
        <v>2.0027999999999999E-3</v>
      </c>
      <c r="D114" s="188">
        <v>2.1170999999999998E-3</v>
      </c>
      <c r="E114" s="191">
        <v>20762941</v>
      </c>
      <c r="F114" s="240"/>
      <c r="G114" s="191">
        <v>1736796</v>
      </c>
      <c r="H114" s="191">
        <v>397996</v>
      </c>
      <c r="I114" s="191">
        <v>2212373</v>
      </c>
      <c r="J114" s="191">
        <v>6843</v>
      </c>
      <c r="K114" s="190"/>
      <c r="L114" s="191">
        <v>41566</v>
      </c>
      <c r="M114" s="3"/>
      <c r="N114" s="191">
        <v>0</v>
      </c>
      <c r="O114" s="191">
        <v>681264</v>
      </c>
      <c r="P114" s="190"/>
      <c r="Q114" s="191">
        <v>7466054</v>
      </c>
      <c r="R114" s="191">
        <v>-205219</v>
      </c>
      <c r="S114" s="191">
        <v>7260835</v>
      </c>
      <c r="T114" s="191">
        <v>3951765</v>
      </c>
      <c r="U114" s="191">
        <v>5030128</v>
      </c>
      <c r="W114" s="191">
        <f t="shared" si="2"/>
        <v>1973120131.8154585</v>
      </c>
      <c r="X114" s="191">
        <f t="shared" si="3"/>
        <v>2511547833.0337529</v>
      </c>
    </row>
    <row r="115" spans="1:24">
      <c r="A115" s="204">
        <v>32405</v>
      </c>
      <c r="B115" s="184" t="s">
        <v>101</v>
      </c>
      <c r="C115" s="188">
        <v>5.6039999999999996E-4</v>
      </c>
      <c r="D115" s="188">
        <v>5.6950000000000002E-4</v>
      </c>
      <c r="E115" s="191">
        <v>5809643</v>
      </c>
      <c r="F115" s="240"/>
      <c r="G115" s="191">
        <v>485970</v>
      </c>
      <c r="H115" s="191">
        <v>111363</v>
      </c>
      <c r="I115" s="191">
        <v>619040</v>
      </c>
      <c r="J115" s="191">
        <v>56542</v>
      </c>
      <c r="K115" s="190"/>
      <c r="L115" s="191">
        <v>11631</v>
      </c>
      <c r="M115" s="3"/>
      <c r="N115" s="191">
        <v>0</v>
      </c>
      <c r="O115" s="191">
        <v>0</v>
      </c>
      <c r="P115" s="190"/>
      <c r="Q115" s="191">
        <v>2089064</v>
      </c>
      <c r="R115" s="191">
        <v>27182</v>
      </c>
      <c r="S115" s="191">
        <v>2116246</v>
      </c>
      <c r="T115" s="191">
        <v>1105737</v>
      </c>
      <c r="U115" s="191">
        <v>1407471</v>
      </c>
      <c r="W115" s="191">
        <f t="shared" si="2"/>
        <v>1973120985.0107067</v>
      </c>
      <c r="X115" s="191">
        <f t="shared" si="3"/>
        <v>2511547109.2077088</v>
      </c>
    </row>
    <row r="116" spans="1:24">
      <c r="A116" s="204">
        <v>32410</v>
      </c>
      <c r="B116" s="184" t="s">
        <v>102</v>
      </c>
      <c r="C116" s="188">
        <v>8.4210000000000003E-4</v>
      </c>
      <c r="D116" s="188">
        <v>8.2589999999999996E-4</v>
      </c>
      <c r="E116" s="191">
        <v>8730014</v>
      </c>
      <c r="F116" s="240"/>
      <c r="G116" s="191">
        <v>730256</v>
      </c>
      <c r="H116" s="191">
        <v>167342</v>
      </c>
      <c r="I116" s="191">
        <v>930217</v>
      </c>
      <c r="J116" s="191">
        <v>172917</v>
      </c>
      <c r="K116" s="190"/>
      <c r="L116" s="191">
        <v>17477</v>
      </c>
      <c r="M116" s="3"/>
      <c r="N116" s="191">
        <v>0</v>
      </c>
      <c r="O116" s="191">
        <v>43090</v>
      </c>
      <c r="P116" s="190"/>
      <c r="Q116" s="191">
        <v>3139187</v>
      </c>
      <c r="R116" s="191">
        <v>52165</v>
      </c>
      <c r="S116" s="191">
        <v>3191352</v>
      </c>
      <c r="T116" s="191">
        <v>1661565</v>
      </c>
      <c r="U116" s="191">
        <v>2114975</v>
      </c>
      <c r="W116" s="191">
        <f t="shared" si="2"/>
        <v>1973120769.5048094</v>
      </c>
      <c r="X116" s="191">
        <f t="shared" si="3"/>
        <v>2511548509.6781855</v>
      </c>
    </row>
    <row r="117" spans="1:24">
      <c r="A117" s="204">
        <v>32420</v>
      </c>
      <c r="B117" s="184" t="s">
        <v>103</v>
      </c>
      <c r="C117" s="188">
        <v>0</v>
      </c>
      <c r="D117" s="188">
        <v>0</v>
      </c>
      <c r="E117" s="191">
        <v>0</v>
      </c>
      <c r="F117" s="240"/>
      <c r="G117" s="191">
        <v>0</v>
      </c>
      <c r="H117" s="191">
        <v>0</v>
      </c>
      <c r="I117" s="191">
        <v>0</v>
      </c>
      <c r="J117" s="191">
        <v>0</v>
      </c>
      <c r="K117" s="190"/>
      <c r="L117" s="191">
        <v>0</v>
      </c>
      <c r="M117" s="3"/>
      <c r="N117" s="191">
        <v>0</v>
      </c>
      <c r="O117" s="191">
        <v>13219</v>
      </c>
      <c r="P117" s="190"/>
      <c r="Q117" s="191">
        <v>0</v>
      </c>
      <c r="R117" s="191">
        <v>-28041</v>
      </c>
      <c r="S117" s="191">
        <v>-28041</v>
      </c>
      <c r="T117" s="191">
        <v>0</v>
      </c>
      <c r="U117" s="191">
        <v>0</v>
      </c>
      <c r="W117" s="191"/>
      <c r="X117" s="191"/>
    </row>
    <row r="118" spans="1:24">
      <c r="A118" s="204">
        <v>32500</v>
      </c>
      <c r="B118" s="184" t="s">
        <v>392</v>
      </c>
      <c r="C118" s="188">
        <v>4.8861E-3</v>
      </c>
      <c r="D118" s="188">
        <v>4.7694E-3</v>
      </c>
      <c r="E118" s="191">
        <v>50653989</v>
      </c>
      <c r="F118" s="240"/>
      <c r="G118" s="191">
        <v>4237148</v>
      </c>
      <c r="H118" s="191">
        <v>970966</v>
      </c>
      <c r="I118" s="191">
        <v>5397382</v>
      </c>
      <c r="J118" s="191">
        <v>441263</v>
      </c>
      <c r="K118" s="190"/>
      <c r="L118" s="191">
        <v>101406</v>
      </c>
      <c r="M118" s="3"/>
      <c r="N118" s="191">
        <v>0</v>
      </c>
      <c r="O118" s="191">
        <v>508906</v>
      </c>
      <c r="P118" s="190"/>
      <c r="Q118" s="191">
        <v>18214443</v>
      </c>
      <c r="R118" s="191">
        <v>-343573</v>
      </c>
      <c r="S118" s="191">
        <v>17870870</v>
      </c>
      <c r="T118" s="191">
        <v>9640863</v>
      </c>
      <c r="U118" s="191">
        <v>12271675</v>
      </c>
      <c r="W118" s="191">
        <f t="shared" si="2"/>
        <v>1973120279.9778965</v>
      </c>
      <c r="X118" s="191">
        <f t="shared" si="3"/>
        <v>2511548064.9188514</v>
      </c>
    </row>
    <row r="119" spans="1:24">
      <c r="A119" s="204">
        <v>32505</v>
      </c>
      <c r="B119" s="184" t="s">
        <v>105</v>
      </c>
      <c r="C119" s="188">
        <v>7.3459999999999997E-4</v>
      </c>
      <c r="D119" s="188">
        <v>7.7439999999999996E-4</v>
      </c>
      <c r="E119" s="191">
        <v>7615567</v>
      </c>
      <c r="F119" s="240"/>
      <c r="G119" s="191">
        <v>637033</v>
      </c>
      <c r="H119" s="191">
        <v>145980</v>
      </c>
      <c r="I119" s="191">
        <v>811469</v>
      </c>
      <c r="J119" s="191">
        <v>98005</v>
      </c>
      <c r="K119" s="190"/>
      <c r="L119" s="191">
        <v>15246</v>
      </c>
      <c r="M119" s="3"/>
      <c r="N119" s="191">
        <v>0</v>
      </c>
      <c r="O119" s="191">
        <v>172024</v>
      </c>
      <c r="P119" s="190"/>
      <c r="Q119" s="191">
        <v>2738448</v>
      </c>
      <c r="R119" s="191">
        <v>18032</v>
      </c>
      <c r="S119" s="191">
        <v>2756480</v>
      </c>
      <c r="T119" s="191">
        <v>1449454</v>
      </c>
      <c r="U119" s="191">
        <v>1844983</v>
      </c>
      <c r="W119" s="191">
        <f t="shared" si="2"/>
        <v>1973120065.3416827</v>
      </c>
      <c r="X119" s="191">
        <f t="shared" si="3"/>
        <v>2511547781.1053634</v>
      </c>
    </row>
    <row r="120" spans="1:24">
      <c r="A120" s="204">
        <v>32600</v>
      </c>
      <c r="B120" s="184" t="s">
        <v>106</v>
      </c>
      <c r="C120" s="188">
        <v>1.7727300000000001E-2</v>
      </c>
      <c r="D120" s="188">
        <v>1.7152299999999999E-2</v>
      </c>
      <c r="E120" s="191">
        <v>183778157</v>
      </c>
      <c r="F120" s="240"/>
      <c r="G120" s="191">
        <v>15372831</v>
      </c>
      <c r="H120" s="191">
        <v>3522769</v>
      </c>
      <c r="I120" s="191">
        <v>19582285</v>
      </c>
      <c r="J120" s="191">
        <v>2140065</v>
      </c>
      <c r="K120" s="190"/>
      <c r="L120" s="191">
        <v>367912</v>
      </c>
      <c r="M120" s="3"/>
      <c r="N120" s="191">
        <v>0</v>
      </c>
      <c r="O120" s="191">
        <v>1424372</v>
      </c>
      <c r="P120" s="190"/>
      <c r="Q120" s="191">
        <v>66083971</v>
      </c>
      <c r="R120" s="191">
        <v>-1329722</v>
      </c>
      <c r="S120" s="191">
        <v>64754249</v>
      </c>
      <c r="T120" s="191">
        <v>34978095</v>
      </c>
      <c r="U120" s="191">
        <v>44522965</v>
      </c>
      <c r="W120" s="191">
        <f t="shared" si="2"/>
        <v>1973120272.122658</v>
      </c>
      <c r="X120" s="191">
        <f t="shared" si="3"/>
        <v>2511548007.8748593</v>
      </c>
    </row>
    <row r="121" spans="1:24">
      <c r="A121" s="204">
        <v>32605</v>
      </c>
      <c r="B121" s="184" t="s">
        <v>107</v>
      </c>
      <c r="C121" s="188">
        <v>2.5588E-3</v>
      </c>
      <c r="D121" s="188">
        <v>2.5419000000000001E-3</v>
      </c>
      <c r="E121" s="191">
        <v>26526970</v>
      </c>
      <c r="F121" s="240"/>
      <c r="G121" s="191">
        <v>2218950</v>
      </c>
      <c r="H121" s="191">
        <v>508485</v>
      </c>
      <c r="I121" s="191">
        <v>2826553</v>
      </c>
      <c r="J121" s="191">
        <v>502062</v>
      </c>
      <c r="K121" s="190"/>
      <c r="L121" s="191">
        <v>53105</v>
      </c>
      <c r="M121" s="3"/>
      <c r="N121" s="191">
        <v>0</v>
      </c>
      <c r="O121" s="191">
        <v>0</v>
      </c>
      <c r="P121" s="190"/>
      <c r="Q121" s="191">
        <v>9538715</v>
      </c>
      <c r="R121" s="191">
        <v>341720</v>
      </c>
      <c r="S121" s="191">
        <v>9880435</v>
      </c>
      <c r="T121" s="191">
        <v>5048820</v>
      </c>
      <c r="U121" s="191">
        <v>6426549</v>
      </c>
      <c r="W121" s="191">
        <f t="shared" si="2"/>
        <v>1973120212.5996561</v>
      </c>
      <c r="X121" s="191">
        <f t="shared" si="3"/>
        <v>2511547991.2458963</v>
      </c>
    </row>
    <row r="122" spans="1:24">
      <c r="A122" s="204">
        <v>32700</v>
      </c>
      <c r="B122" s="184" t="s">
        <v>108</v>
      </c>
      <c r="C122" s="188">
        <v>1.6184000000000001E-3</v>
      </c>
      <c r="D122" s="188">
        <v>1.6067E-3</v>
      </c>
      <c r="E122" s="191">
        <v>16777883</v>
      </c>
      <c r="F122" s="240"/>
      <c r="G122" s="191">
        <v>1403451</v>
      </c>
      <c r="H122" s="191">
        <v>321608</v>
      </c>
      <c r="I122" s="191">
        <v>1787749</v>
      </c>
      <c r="J122" s="191">
        <v>114685</v>
      </c>
      <c r="K122" s="190"/>
      <c r="L122" s="191">
        <v>33588</v>
      </c>
      <c r="M122" s="3"/>
      <c r="N122" s="191">
        <v>0</v>
      </c>
      <c r="O122" s="191">
        <v>63877</v>
      </c>
      <c r="P122" s="190"/>
      <c r="Q122" s="191">
        <v>6033084</v>
      </c>
      <c r="R122" s="191">
        <v>115092</v>
      </c>
      <c r="S122" s="191">
        <v>6148176</v>
      </c>
      <c r="T122" s="191">
        <v>3193298</v>
      </c>
      <c r="U122" s="191">
        <v>4064689</v>
      </c>
      <c r="W122" s="191">
        <f t="shared" si="2"/>
        <v>1973120365.793376</v>
      </c>
      <c r="X122" s="191">
        <f t="shared" si="3"/>
        <v>2511547825.0123577</v>
      </c>
    </row>
    <row r="123" spans="1:24">
      <c r="A123" s="204">
        <v>32800</v>
      </c>
      <c r="B123" s="184" t="s">
        <v>109</v>
      </c>
      <c r="C123" s="188">
        <v>2.3178000000000001E-3</v>
      </c>
      <c r="D123" s="188">
        <v>2.2322000000000002E-3</v>
      </c>
      <c r="E123" s="191">
        <v>24028533</v>
      </c>
      <c r="F123" s="240"/>
      <c r="G123" s="191">
        <v>2009959</v>
      </c>
      <c r="H123" s="191">
        <v>460593</v>
      </c>
      <c r="I123" s="191">
        <v>2560335</v>
      </c>
      <c r="J123" s="191">
        <v>840450</v>
      </c>
      <c r="K123" s="190"/>
      <c r="L123" s="191">
        <v>48104</v>
      </c>
      <c r="M123" s="3"/>
      <c r="N123" s="191">
        <v>0</v>
      </c>
      <c r="O123" s="191">
        <v>0</v>
      </c>
      <c r="P123" s="190"/>
      <c r="Q123" s="191">
        <v>8640313</v>
      </c>
      <c r="R123" s="191">
        <v>491068</v>
      </c>
      <c r="S123" s="191">
        <v>9131381</v>
      </c>
      <c r="T123" s="191">
        <v>4573298</v>
      </c>
      <c r="U123" s="191">
        <v>5821266</v>
      </c>
      <c r="W123" s="191">
        <f t="shared" si="2"/>
        <v>1973120200.1898351</v>
      </c>
      <c r="X123" s="191">
        <f t="shared" si="3"/>
        <v>2511548019.6738286</v>
      </c>
    </row>
    <row r="124" spans="1:24">
      <c r="A124" s="204">
        <v>32900</v>
      </c>
      <c r="B124" s="184" t="s">
        <v>110</v>
      </c>
      <c r="C124" s="188">
        <v>6.4688000000000002E-3</v>
      </c>
      <c r="D124" s="188">
        <v>6.5721E-3</v>
      </c>
      <c r="E124" s="191">
        <v>67061771</v>
      </c>
      <c r="F124" s="240"/>
      <c r="G124" s="191">
        <v>5609640</v>
      </c>
      <c r="H124" s="191">
        <v>1285480</v>
      </c>
      <c r="I124" s="191">
        <v>7145695</v>
      </c>
      <c r="J124" s="191">
        <v>0</v>
      </c>
      <c r="K124" s="190"/>
      <c r="L124" s="191">
        <v>134253</v>
      </c>
      <c r="M124" s="3"/>
      <c r="N124" s="191">
        <v>0</v>
      </c>
      <c r="O124" s="191">
        <v>1233228</v>
      </c>
      <c r="P124" s="190"/>
      <c r="Q124" s="191">
        <v>24114444</v>
      </c>
      <c r="R124" s="191">
        <v>-565113</v>
      </c>
      <c r="S124" s="191">
        <v>23549331</v>
      </c>
      <c r="T124" s="191">
        <v>12763721</v>
      </c>
      <c r="U124" s="191">
        <v>16246702</v>
      </c>
      <c r="W124" s="191">
        <f t="shared" si="2"/>
        <v>1973120362.354687</v>
      </c>
      <c r="X124" s="191">
        <f t="shared" si="3"/>
        <v>2511548046.0054412</v>
      </c>
    </row>
    <row r="125" spans="1:24">
      <c r="A125" s="204">
        <v>32901</v>
      </c>
      <c r="B125" s="184" t="s">
        <v>393</v>
      </c>
      <c r="C125" s="188">
        <v>1.2579999999999999E-4</v>
      </c>
      <c r="D125" s="188">
        <v>1.6789999999999999E-4</v>
      </c>
      <c r="E125" s="191">
        <v>1304163</v>
      </c>
      <c r="F125" s="240"/>
      <c r="G125" s="191">
        <v>109092</v>
      </c>
      <c r="H125" s="191">
        <v>24999</v>
      </c>
      <c r="I125" s="191">
        <v>138964</v>
      </c>
      <c r="J125" s="191">
        <v>54985</v>
      </c>
      <c r="K125" s="190"/>
      <c r="L125" s="191">
        <v>2611</v>
      </c>
      <c r="M125" s="3"/>
      <c r="N125" s="191">
        <v>0</v>
      </c>
      <c r="O125" s="191">
        <v>302705</v>
      </c>
      <c r="P125" s="190"/>
      <c r="Q125" s="191">
        <v>468958</v>
      </c>
      <c r="R125" s="191">
        <v>-3764</v>
      </c>
      <c r="S125" s="191">
        <v>465194</v>
      </c>
      <c r="T125" s="191">
        <v>248219</v>
      </c>
      <c r="U125" s="191">
        <v>315953</v>
      </c>
      <c r="W125" s="191">
        <f t="shared" si="2"/>
        <v>1973124006.3593006</v>
      </c>
      <c r="X125" s="191">
        <f t="shared" si="3"/>
        <v>2511550079.4912562</v>
      </c>
    </row>
    <row r="126" spans="1:24">
      <c r="A126" s="204">
        <v>32905</v>
      </c>
      <c r="B126" s="184" t="s">
        <v>111</v>
      </c>
      <c r="C126" s="188">
        <v>8.7589999999999999E-4</v>
      </c>
      <c r="D126" s="188">
        <v>9.3470000000000001E-4</v>
      </c>
      <c r="E126" s="191">
        <v>9080418</v>
      </c>
      <c r="F126" s="240"/>
      <c r="G126" s="191">
        <v>759566</v>
      </c>
      <c r="H126" s="191">
        <v>174059</v>
      </c>
      <c r="I126" s="191">
        <v>967554</v>
      </c>
      <c r="J126" s="191">
        <v>53716</v>
      </c>
      <c r="K126" s="190"/>
      <c r="L126" s="191">
        <v>18178</v>
      </c>
      <c r="M126" s="3"/>
      <c r="N126" s="191">
        <v>0</v>
      </c>
      <c r="O126" s="191">
        <v>272681</v>
      </c>
      <c r="P126" s="190"/>
      <c r="Q126" s="191">
        <v>3265187</v>
      </c>
      <c r="R126" s="191">
        <v>-89518</v>
      </c>
      <c r="S126" s="191">
        <v>3175669</v>
      </c>
      <c r="T126" s="191">
        <v>1728256</v>
      </c>
      <c r="U126" s="191">
        <v>2199865</v>
      </c>
      <c r="W126" s="191">
        <f t="shared" si="2"/>
        <v>1973120219.2031054</v>
      </c>
      <c r="X126" s="191">
        <f t="shared" si="3"/>
        <v>2511548121.9317274</v>
      </c>
    </row>
    <row r="127" spans="1:24">
      <c r="A127" s="204">
        <v>32910</v>
      </c>
      <c r="B127" s="184" t="s">
        <v>112</v>
      </c>
      <c r="C127" s="188">
        <v>1.2367999999999999E-3</v>
      </c>
      <c r="D127" s="188">
        <v>1.2187999999999999E-3</v>
      </c>
      <c r="E127" s="191">
        <v>12821852</v>
      </c>
      <c r="F127" s="240"/>
      <c r="G127" s="191">
        <v>1072533</v>
      </c>
      <c r="H127" s="191">
        <v>245777</v>
      </c>
      <c r="I127" s="191">
        <v>1366219</v>
      </c>
      <c r="J127" s="191">
        <v>112180</v>
      </c>
      <c r="K127" s="190"/>
      <c r="L127" s="191">
        <v>25669</v>
      </c>
      <c r="M127" s="3"/>
      <c r="N127" s="191">
        <v>0</v>
      </c>
      <c r="O127" s="191">
        <v>10075</v>
      </c>
      <c r="P127" s="190"/>
      <c r="Q127" s="191">
        <v>4610553</v>
      </c>
      <c r="R127" s="191">
        <v>-14002</v>
      </c>
      <c r="S127" s="191">
        <v>4596551</v>
      </c>
      <c r="T127" s="191">
        <v>2440355</v>
      </c>
      <c r="U127" s="191">
        <v>3106283</v>
      </c>
      <c r="W127" s="191">
        <f t="shared" si="2"/>
        <v>1973120148.7710221</v>
      </c>
      <c r="X127" s="191">
        <f t="shared" si="3"/>
        <v>2511548350.5821476</v>
      </c>
    </row>
    <row r="128" spans="1:24">
      <c r="A128" s="204">
        <v>32920</v>
      </c>
      <c r="B128" s="184" t="s">
        <v>113</v>
      </c>
      <c r="C128" s="188">
        <v>1.0413E-3</v>
      </c>
      <c r="D128" s="188">
        <v>1.0493E-3</v>
      </c>
      <c r="E128" s="191">
        <v>10795112</v>
      </c>
      <c r="F128" s="240"/>
      <c r="G128" s="191">
        <v>902999</v>
      </c>
      <c r="H128" s="191">
        <v>206927</v>
      </c>
      <c r="I128" s="191">
        <v>1150262</v>
      </c>
      <c r="J128" s="191">
        <v>49545</v>
      </c>
      <c r="K128" s="190"/>
      <c r="L128" s="191">
        <v>21611</v>
      </c>
      <c r="M128" s="3"/>
      <c r="N128" s="191">
        <v>0</v>
      </c>
      <c r="O128" s="191">
        <v>139145</v>
      </c>
      <c r="P128" s="190"/>
      <c r="Q128" s="191">
        <v>3881766</v>
      </c>
      <c r="R128" s="191">
        <v>-39810</v>
      </c>
      <c r="S128" s="191">
        <v>3841956</v>
      </c>
      <c r="T128" s="191">
        <v>2054610</v>
      </c>
      <c r="U128" s="191">
        <v>2615275</v>
      </c>
      <c r="W128" s="191">
        <f t="shared" si="2"/>
        <v>1973120138.2886777</v>
      </c>
      <c r="X128" s="191">
        <f t="shared" si="3"/>
        <v>2511548064.9188514</v>
      </c>
    </row>
    <row r="129" spans="1:24">
      <c r="A129" s="204">
        <v>33000</v>
      </c>
      <c r="B129" s="184" t="s">
        <v>114</v>
      </c>
      <c r="C129" s="188">
        <v>2.4646E-3</v>
      </c>
      <c r="D129" s="188">
        <v>2.4895E-3</v>
      </c>
      <c r="E129" s="191">
        <v>25550402</v>
      </c>
      <c r="F129" s="240"/>
      <c r="G129" s="191">
        <v>2137262</v>
      </c>
      <c r="H129" s="191">
        <v>489765</v>
      </c>
      <c r="I129" s="191">
        <v>2722496</v>
      </c>
      <c r="J129" s="191">
        <v>0</v>
      </c>
      <c r="K129" s="190"/>
      <c r="L129" s="191">
        <v>51150</v>
      </c>
      <c r="M129" s="3"/>
      <c r="N129" s="191">
        <v>0</v>
      </c>
      <c r="O129" s="191">
        <v>553172</v>
      </c>
      <c r="P129" s="190"/>
      <c r="Q129" s="191">
        <v>9187556</v>
      </c>
      <c r="R129" s="191">
        <v>-361618</v>
      </c>
      <c r="S129" s="191">
        <v>8825938</v>
      </c>
      <c r="T129" s="191">
        <v>4862952</v>
      </c>
      <c r="U129" s="191">
        <v>6189961</v>
      </c>
      <c r="W129" s="191">
        <f t="shared" si="2"/>
        <v>1973120181.7739186</v>
      </c>
      <c r="X129" s="191">
        <f t="shared" si="3"/>
        <v>2511547918.5263329</v>
      </c>
    </row>
    <row r="130" spans="1:24">
      <c r="A130" s="204">
        <v>33001</v>
      </c>
      <c r="B130" s="184" t="s">
        <v>115</v>
      </c>
      <c r="C130" s="188">
        <v>5.9599999999999999E-5</v>
      </c>
      <c r="D130" s="188">
        <v>7.64E-5</v>
      </c>
      <c r="E130" s="191">
        <v>617871</v>
      </c>
      <c r="F130" s="240"/>
      <c r="G130" s="191">
        <v>51684</v>
      </c>
      <c r="H130" s="191">
        <v>11844</v>
      </c>
      <c r="I130" s="191">
        <v>65837</v>
      </c>
      <c r="J130" s="191">
        <v>14358</v>
      </c>
      <c r="K130" s="190"/>
      <c r="L130" s="191">
        <v>1237</v>
      </c>
      <c r="M130" s="3"/>
      <c r="N130" s="191">
        <v>0</v>
      </c>
      <c r="O130" s="191">
        <v>111515</v>
      </c>
      <c r="P130" s="190"/>
      <c r="Q130" s="191">
        <v>222177</v>
      </c>
      <c r="R130" s="191">
        <v>-13251</v>
      </c>
      <c r="S130" s="191">
        <v>208926</v>
      </c>
      <c r="T130" s="191">
        <v>117598</v>
      </c>
      <c r="U130" s="191">
        <v>149688</v>
      </c>
      <c r="W130" s="191">
        <f t="shared" si="2"/>
        <v>1973120805.3691275</v>
      </c>
      <c r="X130" s="191">
        <f t="shared" si="3"/>
        <v>2511543624.1610737</v>
      </c>
    </row>
    <row r="131" spans="1:24">
      <c r="A131" s="204">
        <v>33027</v>
      </c>
      <c r="B131" s="184" t="s">
        <v>116</v>
      </c>
      <c r="C131" s="188">
        <v>3.2840000000000001E-4</v>
      </c>
      <c r="D131" s="188">
        <v>3.0729999999999999E-4</v>
      </c>
      <c r="E131" s="191">
        <v>3404509</v>
      </c>
      <c r="F131" s="240"/>
      <c r="G131" s="191">
        <v>284783</v>
      </c>
      <c r="H131" s="191">
        <v>65260</v>
      </c>
      <c r="I131" s="191">
        <v>362764</v>
      </c>
      <c r="J131" s="191">
        <v>116689</v>
      </c>
      <c r="K131" s="190"/>
      <c r="L131" s="191">
        <v>6816</v>
      </c>
      <c r="M131" s="3"/>
      <c r="N131" s="191">
        <v>0</v>
      </c>
      <c r="O131" s="191">
        <v>0</v>
      </c>
      <c r="P131" s="190"/>
      <c r="Q131" s="191">
        <v>1224212</v>
      </c>
      <c r="R131" s="191">
        <v>126355</v>
      </c>
      <c r="S131" s="191">
        <v>1350567</v>
      </c>
      <c r="T131" s="191">
        <v>647973</v>
      </c>
      <c r="U131" s="191">
        <v>824792</v>
      </c>
      <c r="W131" s="191">
        <f t="shared" si="2"/>
        <v>1973121193.6662605</v>
      </c>
      <c r="X131" s="191">
        <f t="shared" si="3"/>
        <v>2511546894.0316687</v>
      </c>
    </row>
    <row r="132" spans="1:24">
      <c r="A132" s="204">
        <v>33100</v>
      </c>
      <c r="B132" s="184" t="s">
        <v>117</v>
      </c>
      <c r="C132" s="188">
        <v>3.339E-3</v>
      </c>
      <c r="D132" s="188">
        <v>3.4607000000000001E-3</v>
      </c>
      <c r="E132" s="191">
        <v>34615269</v>
      </c>
      <c r="F132" s="240"/>
      <c r="G132" s="191">
        <v>2895527</v>
      </c>
      <c r="H132" s="191">
        <v>663526</v>
      </c>
      <c r="I132" s="191">
        <v>3688393</v>
      </c>
      <c r="J132" s="191">
        <v>27021</v>
      </c>
      <c r="K132" s="190"/>
      <c r="L132" s="191">
        <v>69298</v>
      </c>
      <c r="M132" s="3"/>
      <c r="N132" s="191">
        <v>0</v>
      </c>
      <c r="O132" s="191">
        <v>1107774</v>
      </c>
      <c r="P132" s="190"/>
      <c r="Q132" s="191">
        <v>12447151</v>
      </c>
      <c r="R132" s="191">
        <v>-374602</v>
      </c>
      <c r="S132" s="191">
        <v>12072549</v>
      </c>
      <c r="T132" s="191">
        <v>6588249</v>
      </c>
      <c r="U132" s="191">
        <v>8386059</v>
      </c>
      <c r="W132" s="191">
        <f t="shared" si="2"/>
        <v>1973120395.3279426</v>
      </c>
      <c r="X132" s="191">
        <f t="shared" si="3"/>
        <v>2511548068.2839174</v>
      </c>
    </row>
    <row r="133" spans="1:24">
      <c r="A133" s="204">
        <v>33105</v>
      </c>
      <c r="B133" s="184" t="s">
        <v>118</v>
      </c>
      <c r="C133" s="188">
        <v>3.6719999999999998E-4</v>
      </c>
      <c r="D133" s="188">
        <v>3.9429999999999999E-4</v>
      </c>
      <c r="E133" s="191">
        <v>3806747</v>
      </c>
      <c r="F133" s="240"/>
      <c r="G133" s="191">
        <v>318430</v>
      </c>
      <c r="H133" s="191">
        <v>72970</v>
      </c>
      <c r="I133" s="191">
        <v>405624</v>
      </c>
      <c r="J133" s="191">
        <v>16197</v>
      </c>
      <c r="K133" s="190"/>
      <c r="L133" s="191">
        <v>7621</v>
      </c>
      <c r="M133" s="3"/>
      <c r="N133" s="191">
        <v>0</v>
      </c>
      <c r="O133" s="191">
        <v>145873</v>
      </c>
      <c r="P133" s="190"/>
      <c r="Q133" s="191">
        <v>1368851</v>
      </c>
      <c r="R133" s="191">
        <v>-76302</v>
      </c>
      <c r="S133" s="191">
        <v>1292549</v>
      </c>
      <c r="T133" s="191">
        <v>724530</v>
      </c>
      <c r="U133" s="191">
        <v>922240</v>
      </c>
      <c r="W133" s="191">
        <f t="shared" si="2"/>
        <v>1973120915.0326798</v>
      </c>
      <c r="X133" s="191">
        <f t="shared" si="3"/>
        <v>2511546840.9586058</v>
      </c>
    </row>
    <row r="134" spans="1:24">
      <c r="A134" s="204">
        <v>33200</v>
      </c>
      <c r="B134" s="184" t="s">
        <v>119</v>
      </c>
      <c r="C134" s="188">
        <v>1.57863E-2</v>
      </c>
      <c r="D134" s="188">
        <v>1.52535E-2</v>
      </c>
      <c r="E134" s="191">
        <v>163655893</v>
      </c>
      <c r="F134" s="240"/>
      <c r="G134" s="191">
        <v>13689627</v>
      </c>
      <c r="H134" s="191">
        <v>3137054</v>
      </c>
      <c r="I134" s="191">
        <v>17438178</v>
      </c>
      <c r="J134" s="191">
        <v>1392150</v>
      </c>
      <c r="K134" s="190"/>
      <c r="L134" s="191">
        <v>327629</v>
      </c>
      <c r="M134" s="3"/>
      <c r="N134" s="191">
        <v>0</v>
      </c>
      <c r="O134" s="191">
        <v>2090084</v>
      </c>
      <c r="P134" s="190"/>
      <c r="Q134" s="191">
        <v>58848295</v>
      </c>
      <c r="R134" s="191">
        <v>-546168</v>
      </c>
      <c r="S134" s="191">
        <v>58302127</v>
      </c>
      <c r="T134" s="191">
        <v>31148269</v>
      </c>
      <c r="U134" s="191">
        <v>39648050</v>
      </c>
      <c r="W134" s="191">
        <f t="shared" si="2"/>
        <v>1973120300.5137367</v>
      </c>
      <c r="X134" s="191">
        <f t="shared" si="3"/>
        <v>2511547987.8122168</v>
      </c>
    </row>
    <row r="135" spans="1:24">
      <c r="A135" s="204">
        <v>33202</v>
      </c>
      <c r="B135" s="184" t="s">
        <v>120</v>
      </c>
      <c r="C135" s="188">
        <v>2.587E-4</v>
      </c>
      <c r="D135" s="188">
        <v>2.653E-4</v>
      </c>
      <c r="E135" s="191">
        <v>2681932</v>
      </c>
      <c r="F135" s="240"/>
      <c r="G135" s="191">
        <v>224341</v>
      </c>
      <c r="H135" s="191">
        <v>51409</v>
      </c>
      <c r="I135" s="191">
        <v>285770</v>
      </c>
      <c r="J135" s="191">
        <v>118736</v>
      </c>
      <c r="K135" s="190"/>
      <c r="L135" s="191">
        <v>5369</v>
      </c>
      <c r="M135" s="3"/>
      <c r="N135" s="191">
        <v>0</v>
      </c>
      <c r="O135" s="191">
        <v>108874</v>
      </c>
      <c r="P135" s="190"/>
      <c r="Q135" s="191">
        <v>964384</v>
      </c>
      <c r="R135" s="191">
        <v>62181</v>
      </c>
      <c r="S135" s="191">
        <v>1026565</v>
      </c>
      <c r="T135" s="191">
        <v>510446</v>
      </c>
      <c r="U135" s="191">
        <v>649737</v>
      </c>
      <c r="W135" s="191">
        <f t="shared" si="2"/>
        <v>1973119443.3706996</v>
      </c>
      <c r="X135" s="191">
        <f t="shared" si="3"/>
        <v>2511546192.5009665</v>
      </c>
    </row>
    <row r="136" spans="1:24">
      <c r="A136" s="204">
        <v>33203</v>
      </c>
      <c r="B136" s="184" t="s">
        <v>121</v>
      </c>
      <c r="C136" s="188">
        <v>1.5019999999999999E-4</v>
      </c>
      <c r="D136" s="188">
        <v>1.3520000000000001E-4</v>
      </c>
      <c r="E136" s="191">
        <v>1557117</v>
      </c>
      <c r="F136" s="240"/>
      <c r="G136" s="191">
        <v>130251</v>
      </c>
      <c r="H136" s="191">
        <v>29848</v>
      </c>
      <c r="I136" s="191">
        <v>165917</v>
      </c>
      <c r="J136" s="191">
        <v>29881</v>
      </c>
      <c r="K136" s="190"/>
      <c r="L136" s="191">
        <v>3117</v>
      </c>
      <c r="M136" s="3"/>
      <c r="N136" s="191">
        <v>0</v>
      </c>
      <c r="O136" s="191">
        <v>49991</v>
      </c>
      <c r="P136" s="190"/>
      <c r="Q136" s="191">
        <v>559917</v>
      </c>
      <c r="R136" s="191">
        <v>-16632</v>
      </c>
      <c r="S136" s="191">
        <v>543285</v>
      </c>
      <c r="T136" s="191">
        <v>296363</v>
      </c>
      <c r="U136" s="191">
        <v>377235</v>
      </c>
      <c r="W136" s="191">
        <f t="shared" si="2"/>
        <v>1973122503.3288949</v>
      </c>
      <c r="X136" s="191">
        <f t="shared" si="3"/>
        <v>2511551264.9800267</v>
      </c>
    </row>
    <row r="137" spans="1:24">
      <c r="A137" s="204">
        <v>33204</v>
      </c>
      <c r="B137" s="184" t="s">
        <v>122</v>
      </c>
      <c r="C137" s="188">
        <v>4.459E-4</v>
      </c>
      <c r="D137" s="188">
        <v>4.1310000000000001E-4</v>
      </c>
      <c r="E137" s="191">
        <v>4622626</v>
      </c>
      <c r="F137" s="240"/>
      <c r="G137" s="191">
        <v>386677</v>
      </c>
      <c r="H137" s="191">
        <v>88609</v>
      </c>
      <c r="I137" s="191">
        <v>492559</v>
      </c>
      <c r="J137" s="191">
        <v>10570</v>
      </c>
      <c r="K137" s="190"/>
      <c r="L137" s="191">
        <v>9254</v>
      </c>
      <c r="M137" s="3"/>
      <c r="N137" s="191">
        <v>0</v>
      </c>
      <c r="O137" s="191">
        <v>202078</v>
      </c>
      <c r="P137" s="190"/>
      <c r="Q137" s="191">
        <v>1662230</v>
      </c>
      <c r="R137" s="191">
        <v>-99192</v>
      </c>
      <c r="S137" s="191">
        <v>1563038</v>
      </c>
      <c r="T137" s="191">
        <v>879814</v>
      </c>
      <c r="U137" s="191">
        <v>1119899</v>
      </c>
      <c r="W137" s="191">
        <f t="shared" ref="W137:W200" si="4">+T137/C137</f>
        <v>1973119533.5276968</v>
      </c>
      <c r="X137" s="191">
        <f t="shared" ref="X137:X200" si="5">+U137/C137</f>
        <v>2511547432.159677</v>
      </c>
    </row>
    <row r="138" spans="1:24">
      <c r="A138" s="204">
        <v>33205</v>
      </c>
      <c r="B138" s="184" t="s">
        <v>123</v>
      </c>
      <c r="C138" s="188">
        <v>1.2102E-3</v>
      </c>
      <c r="D138" s="188">
        <v>1.2589999999999999E-3</v>
      </c>
      <c r="E138" s="191">
        <v>12546091</v>
      </c>
      <c r="F138" s="240"/>
      <c r="G138" s="191">
        <v>1049466</v>
      </c>
      <c r="H138" s="191">
        <v>240491</v>
      </c>
      <c r="I138" s="191">
        <v>1336835</v>
      </c>
      <c r="J138" s="191">
        <v>89789</v>
      </c>
      <c r="K138" s="190"/>
      <c r="L138" s="191">
        <v>25116</v>
      </c>
      <c r="M138" s="3"/>
      <c r="N138" s="191">
        <v>0</v>
      </c>
      <c r="O138" s="191">
        <v>333471</v>
      </c>
      <c r="P138" s="190"/>
      <c r="Q138" s="191">
        <v>4511393</v>
      </c>
      <c r="R138" s="191">
        <v>-8504</v>
      </c>
      <c r="S138" s="191">
        <v>4502889</v>
      </c>
      <c r="T138" s="191">
        <v>2387870</v>
      </c>
      <c r="U138" s="191">
        <v>3039475</v>
      </c>
      <c r="W138" s="191">
        <f t="shared" si="4"/>
        <v>1973120145.4305072</v>
      </c>
      <c r="X138" s="191">
        <f t="shared" si="5"/>
        <v>2511547678.0697403</v>
      </c>
    </row>
    <row r="139" spans="1:24">
      <c r="A139" s="204">
        <v>33206</v>
      </c>
      <c r="B139" s="184" t="s">
        <v>124</v>
      </c>
      <c r="C139" s="188">
        <v>1.182E-4</v>
      </c>
      <c r="D139" s="188">
        <v>1.2180000000000001E-4</v>
      </c>
      <c r="E139" s="191">
        <v>1225374</v>
      </c>
      <c r="F139" s="240"/>
      <c r="G139" s="191">
        <v>102501</v>
      </c>
      <c r="H139" s="191">
        <v>23489</v>
      </c>
      <c r="I139" s="191">
        <v>130568</v>
      </c>
      <c r="J139" s="191">
        <v>29548</v>
      </c>
      <c r="K139" s="190"/>
      <c r="L139" s="191">
        <v>2453</v>
      </c>
      <c r="M139" s="3"/>
      <c r="N139" s="191">
        <v>0</v>
      </c>
      <c r="O139" s="191">
        <v>21912</v>
      </c>
      <c r="P139" s="190"/>
      <c r="Q139" s="191">
        <v>440627</v>
      </c>
      <c r="R139" s="191">
        <v>12291</v>
      </c>
      <c r="S139" s="191">
        <v>452918</v>
      </c>
      <c r="T139" s="191">
        <v>233223</v>
      </c>
      <c r="U139" s="191">
        <v>296865</v>
      </c>
      <c r="W139" s="191">
        <f t="shared" si="4"/>
        <v>1973121827.4111676</v>
      </c>
      <c r="X139" s="191">
        <f t="shared" si="5"/>
        <v>2511548223.3502536</v>
      </c>
    </row>
    <row r="140" spans="1:24">
      <c r="A140" s="204">
        <v>33207</v>
      </c>
      <c r="B140" s="184" t="s">
        <v>343</v>
      </c>
      <c r="C140" s="188">
        <v>4.0900000000000002E-4</v>
      </c>
      <c r="D140" s="188">
        <v>3.5290000000000001E-4</v>
      </c>
      <c r="E140" s="191">
        <v>4240085</v>
      </c>
      <c r="F140" s="240"/>
      <c r="G140" s="191">
        <v>354678</v>
      </c>
      <c r="H140" s="191">
        <v>81276</v>
      </c>
      <c r="I140" s="191">
        <v>451798</v>
      </c>
      <c r="J140" s="191">
        <v>309827</v>
      </c>
      <c r="K140" s="190"/>
      <c r="L140" s="191">
        <v>8488</v>
      </c>
      <c r="M140" s="3"/>
      <c r="N140" s="191">
        <v>0</v>
      </c>
      <c r="O140" s="191">
        <v>0</v>
      </c>
      <c r="P140" s="190"/>
      <c r="Q140" s="191">
        <v>1524673</v>
      </c>
      <c r="R140" s="191">
        <v>319519</v>
      </c>
      <c r="S140" s="191">
        <v>1844192</v>
      </c>
      <c r="T140" s="191">
        <v>807006</v>
      </c>
      <c r="U140" s="191">
        <v>1027223</v>
      </c>
      <c r="W140" s="191">
        <f t="shared" si="4"/>
        <v>1973119804.4009778</v>
      </c>
      <c r="X140" s="191">
        <f t="shared" si="5"/>
        <v>2511547677.2616134</v>
      </c>
    </row>
    <row r="141" spans="1:24">
      <c r="A141" s="204">
        <v>33208</v>
      </c>
      <c r="B141" s="184" t="s">
        <v>344</v>
      </c>
      <c r="C141" s="188">
        <v>0</v>
      </c>
      <c r="D141" s="188">
        <v>0</v>
      </c>
      <c r="E141" s="191">
        <v>0</v>
      </c>
      <c r="F141" s="240"/>
      <c r="G141" s="191">
        <v>0</v>
      </c>
      <c r="H141" s="191">
        <v>0</v>
      </c>
      <c r="I141" s="191">
        <v>0</v>
      </c>
      <c r="J141" s="191">
        <v>0</v>
      </c>
      <c r="K141" s="190"/>
      <c r="L141" s="191">
        <v>0</v>
      </c>
      <c r="M141" s="3"/>
      <c r="N141" s="191">
        <v>0</v>
      </c>
      <c r="O141" s="191">
        <v>46195</v>
      </c>
      <c r="P141" s="190"/>
      <c r="Q141" s="191">
        <v>0</v>
      </c>
      <c r="R141" s="191">
        <v>-27149</v>
      </c>
      <c r="S141" s="191">
        <v>-27149</v>
      </c>
      <c r="T141" s="191">
        <v>0</v>
      </c>
      <c r="U141" s="191">
        <v>0</v>
      </c>
      <c r="W141" s="191"/>
      <c r="X141" s="191"/>
    </row>
    <row r="142" spans="1:24">
      <c r="A142" s="204">
        <v>33209</v>
      </c>
      <c r="B142" s="184" t="s">
        <v>345</v>
      </c>
      <c r="C142" s="188">
        <v>1.175E-4</v>
      </c>
      <c r="D142" s="188">
        <v>1.036E-4</v>
      </c>
      <c r="E142" s="191">
        <v>1218117</v>
      </c>
      <c r="F142" s="240"/>
      <c r="G142" s="191">
        <v>101894</v>
      </c>
      <c r="H142" s="191">
        <v>23350</v>
      </c>
      <c r="I142" s="191">
        <v>129795</v>
      </c>
      <c r="J142" s="191">
        <v>124741</v>
      </c>
      <c r="K142" s="190"/>
      <c r="L142" s="191">
        <v>2439</v>
      </c>
      <c r="M142" s="3"/>
      <c r="N142" s="191">
        <v>0</v>
      </c>
      <c r="O142" s="191">
        <v>0</v>
      </c>
      <c r="P142" s="190"/>
      <c r="Q142" s="191">
        <v>438017</v>
      </c>
      <c r="R142" s="191">
        <v>104191</v>
      </c>
      <c r="S142" s="191">
        <v>542208</v>
      </c>
      <c r="T142" s="191">
        <v>231842</v>
      </c>
      <c r="U142" s="191">
        <v>295107</v>
      </c>
      <c r="W142" s="191">
        <f t="shared" si="4"/>
        <v>1973123404.2553191</v>
      </c>
      <c r="X142" s="191">
        <f t="shared" si="5"/>
        <v>2511548936.1702127</v>
      </c>
    </row>
    <row r="143" spans="1:24">
      <c r="A143" s="204">
        <v>33300</v>
      </c>
      <c r="B143" s="184" t="s">
        <v>125</v>
      </c>
      <c r="C143" s="188">
        <v>2.2691999999999999E-3</v>
      </c>
      <c r="D143" s="188">
        <v>2.3040000000000001E-3</v>
      </c>
      <c r="E143" s="191">
        <v>23524699</v>
      </c>
      <c r="F143" s="240"/>
      <c r="G143" s="191">
        <v>1967814</v>
      </c>
      <c r="H143" s="191">
        <v>450935</v>
      </c>
      <c r="I143" s="191">
        <v>2506649</v>
      </c>
      <c r="J143" s="191">
        <v>0</v>
      </c>
      <c r="K143" s="190"/>
      <c r="L143" s="191">
        <v>47095</v>
      </c>
      <c r="M143" s="3"/>
      <c r="N143" s="191">
        <v>0</v>
      </c>
      <c r="O143" s="191">
        <v>287748</v>
      </c>
      <c r="P143" s="190"/>
      <c r="Q143" s="191">
        <v>8459142</v>
      </c>
      <c r="R143" s="191">
        <v>-117221</v>
      </c>
      <c r="S143" s="191">
        <v>8341921</v>
      </c>
      <c r="T143" s="191">
        <v>4477405</v>
      </c>
      <c r="U143" s="191">
        <v>5699205</v>
      </c>
      <c r="W143" s="191">
        <f t="shared" si="4"/>
        <v>1973120482.9895999</v>
      </c>
      <c r="X143" s="191">
        <f t="shared" si="5"/>
        <v>2511548122.6864095</v>
      </c>
    </row>
    <row r="144" spans="1:24">
      <c r="A144" s="204">
        <v>33305</v>
      </c>
      <c r="B144" s="184" t="s">
        <v>126</v>
      </c>
      <c r="C144" s="188">
        <v>5.3930000000000004E-4</v>
      </c>
      <c r="D144" s="188">
        <v>5.5380000000000002E-4</v>
      </c>
      <c r="E144" s="191">
        <v>5590900</v>
      </c>
      <c r="F144" s="240"/>
      <c r="G144" s="191">
        <v>467672</v>
      </c>
      <c r="H144" s="191">
        <v>107170</v>
      </c>
      <c r="I144" s="191">
        <v>595732</v>
      </c>
      <c r="J144" s="191">
        <v>88357</v>
      </c>
      <c r="K144" s="190"/>
      <c r="L144" s="191">
        <v>11193</v>
      </c>
      <c r="M144" s="3"/>
      <c r="N144" s="191">
        <v>0</v>
      </c>
      <c r="O144" s="191">
        <v>8320</v>
      </c>
      <c r="P144" s="190"/>
      <c r="Q144" s="191">
        <v>2010407</v>
      </c>
      <c r="R144" s="191">
        <v>34849</v>
      </c>
      <c r="S144" s="191">
        <v>2045256</v>
      </c>
      <c r="T144" s="191">
        <v>1064104</v>
      </c>
      <c r="U144" s="191">
        <v>1354478</v>
      </c>
      <c r="W144" s="191">
        <f t="shared" si="4"/>
        <v>1973120712.0341182</v>
      </c>
      <c r="X144" s="191">
        <f t="shared" si="5"/>
        <v>2511548303.3562021</v>
      </c>
    </row>
    <row r="145" spans="1:24">
      <c r="A145" s="204">
        <v>33400</v>
      </c>
      <c r="B145" s="184" t="s">
        <v>127</v>
      </c>
      <c r="C145" s="188">
        <v>2.0634099999999999E-2</v>
      </c>
      <c r="D145" s="188">
        <v>2.06883E-2</v>
      </c>
      <c r="E145" s="191">
        <v>213912827</v>
      </c>
      <c r="F145" s="240"/>
      <c r="G145" s="191">
        <v>17893561</v>
      </c>
      <c r="H145" s="191">
        <v>4100408</v>
      </c>
      <c r="I145" s="191">
        <v>22793252</v>
      </c>
      <c r="J145" s="191">
        <v>412990</v>
      </c>
      <c r="K145" s="190"/>
      <c r="L145" s="191">
        <v>428240</v>
      </c>
      <c r="M145" s="3"/>
      <c r="N145" s="191">
        <v>0</v>
      </c>
      <c r="O145" s="191">
        <v>2779468</v>
      </c>
      <c r="P145" s="190"/>
      <c r="Q145" s="191">
        <v>76919963</v>
      </c>
      <c r="R145" s="191">
        <v>-451396</v>
      </c>
      <c r="S145" s="191">
        <v>76468567</v>
      </c>
      <c r="T145" s="191">
        <v>40713562</v>
      </c>
      <c r="U145" s="191">
        <v>51823533</v>
      </c>
      <c r="W145" s="191">
        <f t="shared" si="4"/>
        <v>1973120320.2465823</v>
      </c>
      <c r="X145" s="191">
        <f t="shared" si="5"/>
        <v>2511548020.025104</v>
      </c>
    </row>
    <row r="146" spans="1:24">
      <c r="A146" s="204">
        <v>33402</v>
      </c>
      <c r="B146" s="184" t="s">
        <v>128</v>
      </c>
      <c r="C146" s="188">
        <v>1.7259999999999999E-4</v>
      </c>
      <c r="D146" s="188">
        <v>1.7430000000000001E-4</v>
      </c>
      <c r="E146" s="191">
        <v>1789337</v>
      </c>
      <c r="F146" s="240"/>
      <c r="G146" s="191">
        <v>149676</v>
      </c>
      <c r="H146" s="191">
        <v>34299</v>
      </c>
      <c r="I146" s="191">
        <v>190661</v>
      </c>
      <c r="J146" s="191">
        <v>10596</v>
      </c>
      <c r="K146" s="190"/>
      <c r="L146" s="191">
        <v>3582</v>
      </c>
      <c r="M146" s="3"/>
      <c r="N146" s="191">
        <v>0</v>
      </c>
      <c r="O146" s="191">
        <v>38717</v>
      </c>
      <c r="P146" s="190"/>
      <c r="Q146" s="191">
        <v>643420</v>
      </c>
      <c r="R146" s="191">
        <v>-4428</v>
      </c>
      <c r="S146" s="191">
        <v>638992</v>
      </c>
      <c r="T146" s="191">
        <v>340561</v>
      </c>
      <c r="U146" s="191">
        <v>433493</v>
      </c>
      <c r="W146" s="191">
        <f t="shared" si="4"/>
        <v>1973122827.3464658</v>
      </c>
      <c r="X146" s="191">
        <f t="shared" si="5"/>
        <v>2511546929.3163385</v>
      </c>
    </row>
    <row r="147" spans="1:24">
      <c r="A147" s="204">
        <v>33403</v>
      </c>
      <c r="B147" s="184" t="s">
        <v>286</v>
      </c>
      <c r="C147" s="188">
        <v>0</v>
      </c>
      <c r="D147" s="188">
        <v>0</v>
      </c>
      <c r="E147" s="191">
        <v>0</v>
      </c>
      <c r="F147" s="240"/>
      <c r="G147" s="191">
        <v>0</v>
      </c>
      <c r="H147" s="191">
        <v>0</v>
      </c>
      <c r="I147" s="191">
        <v>0</v>
      </c>
      <c r="J147" s="191">
        <v>0</v>
      </c>
      <c r="K147" s="190"/>
      <c r="L147" s="191">
        <v>0</v>
      </c>
      <c r="M147" s="3"/>
      <c r="N147" s="191">
        <v>0</v>
      </c>
      <c r="O147" s="191">
        <v>0</v>
      </c>
      <c r="P147" s="190"/>
      <c r="Q147" s="191">
        <v>0</v>
      </c>
      <c r="R147" s="191">
        <v>0</v>
      </c>
      <c r="S147" s="191">
        <v>0</v>
      </c>
      <c r="T147" s="191">
        <v>0</v>
      </c>
      <c r="U147" s="191">
        <v>0</v>
      </c>
      <c r="W147" s="191"/>
      <c r="X147" s="191"/>
    </row>
    <row r="148" spans="1:24">
      <c r="A148" s="204">
        <v>33405</v>
      </c>
      <c r="B148" s="184" t="s">
        <v>129</v>
      </c>
      <c r="C148" s="188">
        <v>1.8158E-3</v>
      </c>
      <c r="D148" s="188">
        <v>1.8523999999999999E-3</v>
      </c>
      <c r="E148" s="191">
        <v>18824321</v>
      </c>
      <c r="F148" s="240"/>
      <c r="G148" s="191">
        <v>1574633</v>
      </c>
      <c r="H148" s="191">
        <v>360836</v>
      </c>
      <c r="I148" s="191">
        <v>2005805</v>
      </c>
      <c r="J148" s="191">
        <v>37268</v>
      </c>
      <c r="K148" s="190"/>
      <c r="L148" s="191">
        <v>37685</v>
      </c>
      <c r="M148" s="3"/>
      <c r="N148" s="191">
        <v>0</v>
      </c>
      <c r="O148" s="191">
        <v>257159</v>
      </c>
      <c r="P148" s="190"/>
      <c r="Q148" s="191">
        <v>6768954</v>
      </c>
      <c r="R148" s="191">
        <v>-86591</v>
      </c>
      <c r="S148" s="191">
        <v>6682363</v>
      </c>
      <c r="T148" s="191">
        <v>3582792</v>
      </c>
      <c r="U148" s="191">
        <v>4560469</v>
      </c>
      <c r="W148" s="191">
        <f t="shared" si="4"/>
        <v>1973120387.7078974</v>
      </c>
      <c r="X148" s="191">
        <f t="shared" si="5"/>
        <v>2511548077.9821568</v>
      </c>
    </row>
    <row r="149" spans="1:24">
      <c r="A149" s="204">
        <v>33500</v>
      </c>
      <c r="B149" s="184" t="s">
        <v>130</v>
      </c>
      <c r="C149" s="188">
        <v>3.1164000000000001E-3</v>
      </c>
      <c r="D149" s="188">
        <v>3.1440000000000001E-3</v>
      </c>
      <c r="E149" s="191">
        <v>32307585</v>
      </c>
      <c r="F149" s="240"/>
      <c r="G149" s="191">
        <v>2702492</v>
      </c>
      <c r="H149" s="191">
        <v>619291</v>
      </c>
      <c r="I149" s="191">
        <v>3442500</v>
      </c>
      <c r="J149" s="191">
        <v>23378</v>
      </c>
      <c r="K149" s="190"/>
      <c r="L149" s="191">
        <v>64678</v>
      </c>
      <c r="M149" s="3"/>
      <c r="N149" s="191">
        <v>0</v>
      </c>
      <c r="O149" s="191">
        <v>1518131</v>
      </c>
      <c r="P149" s="190"/>
      <c r="Q149" s="191">
        <v>11617341</v>
      </c>
      <c r="R149" s="191">
        <v>-680404</v>
      </c>
      <c r="S149" s="191">
        <v>10936937</v>
      </c>
      <c r="T149" s="191">
        <v>6149032</v>
      </c>
      <c r="U149" s="191">
        <v>7826988</v>
      </c>
      <c r="W149" s="191">
        <f t="shared" si="4"/>
        <v>1973120266.9747143</v>
      </c>
      <c r="X149" s="191">
        <f t="shared" si="5"/>
        <v>2511547939.9306893</v>
      </c>
    </row>
    <row r="150" spans="1:24">
      <c r="A150" s="204">
        <v>33501</v>
      </c>
      <c r="B150" s="184" t="s">
        <v>131</v>
      </c>
      <c r="C150" s="188">
        <v>8.3399999999999994E-5</v>
      </c>
      <c r="D150" s="188">
        <v>7.5699999999999997E-5</v>
      </c>
      <c r="E150" s="191">
        <v>864604</v>
      </c>
      <c r="F150" s="240"/>
      <c r="G150" s="191">
        <v>72323</v>
      </c>
      <c r="H150" s="191">
        <v>16573</v>
      </c>
      <c r="I150" s="191">
        <v>92127</v>
      </c>
      <c r="J150" s="191">
        <v>40711</v>
      </c>
      <c r="K150" s="190"/>
      <c r="L150" s="191">
        <v>1731</v>
      </c>
      <c r="M150" s="3"/>
      <c r="N150" s="191">
        <v>0</v>
      </c>
      <c r="O150" s="191">
        <v>13557</v>
      </c>
      <c r="P150" s="190"/>
      <c r="Q150" s="191">
        <v>310899</v>
      </c>
      <c r="R150" s="191">
        <v>13742</v>
      </c>
      <c r="S150" s="191">
        <v>324641</v>
      </c>
      <c r="T150" s="191">
        <v>164558</v>
      </c>
      <c r="U150" s="191">
        <v>209463</v>
      </c>
      <c r="W150" s="191">
        <f t="shared" si="4"/>
        <v>1973117505.995204</v>
      </c>
      <c r="X150" s="191">
        <f t="shared" si="5"/>
        <v>2511546762.5899282</v>
      </c>
    </row>
    <row r="151" spans="1:24">
      <c r="A151" s="204">
        <v>33600</v>
      </c>
      <c r="B151" s="184" t="s">
        <v>132</v>
      </c>
      <c r="C151" s="188">
        <v>1.10314E-2</v>
      </c>
      <c r="D151" s="188">
        <v>1.1249E-2</v>
      </c>
      <c r="E151" s="191">
        <v>114362049</v>
      </c>
      <c r="F151" s="240"/>
      <c r="G151" s="191">
        <v>9566254</v>
      </c>
      <c r="H151" s="191">
        <v>2192160</v>
      </c>
      <c r="I151" s="191">
        <v>12185726</v>
      </c>
      <c r="J151" s="191">
        <v>370339</v>
      </c>
      <c r="K151" s="190"/>
      <c r="L151" s="191">
        <v>228946</v>
      </c>
      <c r="M151" s="3"/>
      <c r="N151" s="191">
        <v>0</v>
      </c>
      <c r="O151" s="191">
        <v>1816220</v>
      </c>
      <c r="P151" s="190"/>
      <c r="Q151" s="191">
        <v>41122941</v>
      </c>
      <c r="R151" s="191">
        <v>-240526</v>
      </c>
      <c r="S151" s="191">
        <v>40882415</v>
      </c>
      <c r="T151" s="191">
        <v>21766279</v>
      </c>
      <c r="U151" s="191">
        <v>27705891</v>
      </c>
      <c r="W151" s="191">
        <f t="shared" si="4"/>
        <v>1973120274.8517866</v>
      </c>
      <c r="X151" s="191">
        <f t="shared" si="5"/>
        <v>2511548035.6074476</v>
      </c>
    </row>
    <row r="152" spans="1:24">
      <c r="A152" s="204">
        <v>33605</v>
      </c>
      <c r="B152" s="184" t="s">
        <v>133</v>
      </c>
      <c r="C152" s="188">
        <v>1.3113999999999999E-3</v>
      </c>
      <c r="D152" s="188">
        <v>1.3757000000000001E-3</v>
      </c>
      <c r="E152" s="191">
        <v>13595227</v>
      </c>
      <c r="F152" s="240"/>
      <c r="G152" s="191">
        <v>1137225</v>
      </c>
      <c r="H152" s="191">
        <v>260601</v>
      </c>
      <c r="I152" s="191">
        <v>1448625</v>
      </c>
      <c r="J152" s="191">
        <v>30248</v>
      </c>
      <c r="K152" s="190"/>
      <c r="L152" s="191">
        <v>27217</v>
      </c>
      <c r="M152" s="3"/>
      <c r="N152" s="191">
        <v>0</v>
      </c>
      <c r="O152" s="191">
        <v>172044</v>
      </c>
      <c r="P152" s="190"/>
      <c r="Q152" s="191">
        <v>4888647</v>
      </c>
      <c r="R152" s="191">
        <v>-17626</v>
      </c>
      <c r="S152" s="191">
        <v>4871021</v>
      </c>
      <c r="T152" s="191">
        <v>2587550</v>
      </c>
      <c r="U152" s="191">
        <v>3293644</v>
      </c>
      <c r="W152" s="191">
        <f t="shared" si="4"/>
        <v>1973120329.4189417</v>
      </c>
      <c r="X152" s="191">
        <f t="shared" si="5"/>
        <v>2511547964.0079308</v>
      </c>
    </row>
    <row r="153" spans="1:24">
      <c r="A153" s="204">
        <v>33700</v>
      </c>
      <c r="B153" s="184" t="s">
        <v>134</v>
      </c>
      <c r="C153" s="188">
        <v>7.4089999999999996E-4</v>
      </c>
      <c r="D153" s="188">
        <v>7.4600000000000003E-4</v>
      </c>
      <c r="E153" s="191">
        <v>7680878</v>
      </c>
      <c r="F153" s="240"/>
      <c r="G153" s="191">
        <v>642497</v>
      </c>
      <c r="H153" s="191">
        <v>147232</v>
      </c>
      <c r="I153" s="191">
        <v>818428</v>
      </c>
      <c r="J153" s="191">
        <v>0</v>
      </c>
      <c r="K153" s="190"/>
      <c r="L153" s="191">
        <v>15377</v>
      </c>
      <c r="M153" s="3"/>
      <c r="N153" s="191">
        <v>0</v>
      </c>
      <c r="O153" s="191">
        <v>115327</v>
      </c>
      <c r="P153" s="190"/>
      <c r="Q153" s="191">
        <v>2761933</v>
      </c>
      <c r="R153" s="191">
        <v>-104529</v>
      </c>
      <c r="S153" s="191">
        <v>2657404</v>
      </c>
      <c r="T153" s="191">
        <v>1461885</v>
      </c>
      <c r="U153" s="191">
        <v>1860806</v>
      </c>
      <c r="W153" s="191">
        <f t="shared" si="4"/>
        <v>1973120529.0862465</v>
      </c>
      <c r="X153" s="191">
        <f t="shared" si="5"/>
        <v>2511548117.1548119</v>
      </c>
    </row>
    <row r="154" spans="1:24">
      <c r="A154" s="204">
        <v>33800</v>
      </c>
      <c r="B154" s="184" t="s">
        <v>135</v>
      </c>
      <c r="C154" s="188">
        <v>5.4410000000000005E-4</v>
      </c>
      <c r="D154" s="188">
        <v>5.622E-4</v>
      </c>
      <c r="E154" s="191">
        <v>5640661</v>
      </c>
      <c r="F154" s="240"/>
      <c r="G154" s="191">
        <v>471835</v>
      </c>
      <c r="H154" s="191">
        <v>108124</v>
      </c>
      <c r="I154" s="191">
        <v>601035</v>
      </c>
      <c r="J154" s="191">
        <v>2316</v>
      </c>
      <c r="K154" s="190"/>
      <c r="L154" s="191">
        <v>11292</v>
      </c>
      <c r="M154" s="3"/>
      <c r="N154" s="191">
        <v>0</v>
      </c>
      <c r="O154" s="191">
        <v>151518</v>
      </c>
      <c r="P154" s="190"/>
      <c r="Q154" s="191">
        <v>2028300</v>
      </c>
      <c r="R154" s="191">
        <v>-48148</v>
      </c>
      <c r="S154" s="191">
        <v>1980152</v>
      </c>
      <c r="T154" s="191">
        <v>1073575</v>
      </c>
      <c r="U154" s="191">
        <v>1366533</v>
      </c>
      <c r="W154" s="191">
        <f t="shared" si="4"/>
        <v>1973120749.8621576</v>
      </c>
      <c r="X154" s="191">
        <f t="shared" si="5"/>
        <v>2511547509.6489615</v>
      </c>
    </row>
    <row r="155" spans="1:24">
      <c r="A155" s="204">
        <v>33900</v>
      </c>
      <c r="B155" s="184" t="s">
        <v>439</v>
      </c>
      <c r="C155" s="188">
        <v>2.7558000000000001E-3</v>
      </c>
      <c r="D155" s="188">
        <v>2.7978E-3</v>
      </c>
      <c r="E155" s="191">
        <v>28569260</v>
      </c>
      <c r="F155" s="240"/>
      <c r="G155" s="191">
        <v>2389786</v>
      </c>
      <c r="H155" s="191">
        <v>547633</v>
      </c>
      <c r="I155" s="191">
        <v>3044167</v>
      </c>
      <c r="J155" s="191">
        <v>32227</v>
      </c>
      <c r="K155" s="190"/>
      <c r="L155" s="191">
        <v>57194</v>
      </c>
      <c r="M155" s="3"/>
      <c r="N155" s="191">
        <v>0</v>
      </c>
      <c r="O155" s="191">
        <v>619179</v>
      </c>
      <c r="P155" s="190"/>
      <c r="Q155" s="191">
        <v>10273093</v>
      </c>
      <c r="R155" s="191">
        <v>-356839</v>
      </c>
      <c r="S155" s="191">
        <v>9916254</v>
      </c>
      <c r="T155" s="191">
        <v>5437525</v>
      </c>
      <c r="U155" s="191">
        <v>6921324</v>
      </c>
      <c r="W155" s="191">
        <f t="shared" si="4"/>
        <v>1973120328.0354161</v>
      </c>
      <c r="X155" s="191">
        <f t="shared" si="5"/>
        <v>2511548007.8380141</v>
      </c>
    </row>
    <row r="156" spans="1:24">
      <c r="A156" s="204">
        <v>34000</v>
      </c>
      <c r="B156" s="184" t="s">
        <v>137</v>
      </c>
      <c r="C156" s="188">
        <v>1.2504E-3</v>
      </c>
      <c r="D156" s="188">
        <v>1.2891000000000001E-3</v>
      </c>
      <c r="E156" s="191">
        <v>12962843</v>
      </c>
      <c r="F156" s="240"/>
      <c r="G156" s="191">
        <v>1084327</v>
      </c>
      <c r="H156" s="191">
        <v>248479</v>
      </c>
      <c r="I156" s="191">
        <v>1381242</v>
      </c>
      <c r="J156" s="191">
        <v>0</v>
      </c>
      <c r="K156" s="190"/>
      <c r="L156" s="191">
        <v>25951</v>
      </c>
      <c r="M156" s="3"/>
      <c r="N156" s="191">
        <v>0</v>
      </c>
      <c r="O156" s="191">
        <v>443417</v>
      </c>
      <c r="P156" s="190"/>
      <c r="Q156" s="191">
        <v>4661251</v>
      </c>
      <c r="R156" s="191">
        <v>-259667</v>
      </c>
      <c r="S156" s="191">
        <v>4401584</v>
      </c>
      <c r="T156" s="191">
        <v>2467190</v>
      </c>
      <c r="U156" s="191">
        <v>3140440</v>
      </c>
      <c r="W156" s="191">
        <f t="shared" si="4"/>
        <v>1973120601.4075496</v>
      </c>
      <c r="X156" s="191">
        <f t="shared" si="5"/>
        <v>2511548304.5425463</v>
      </c>
    </row>
    <row r="157" spans="1:24">
      <c r="A157" s="204">
        <v>34100</v>
      </c>
      <c r="B157" s="184" t="s">
        <v>138</v>
      </c>
      <c r="C157" s="188">
        <v>2.9095900000000001E-2</v>
      </c>
      <c r="D157" s="188">
        <v>2.8813399999999999E-2</v>
      </c>
      <c r="E157" s="191">
        <v>301635944</v>
      </c>
      <c r="F157" s="240"/>
      <c r="G157" s="191">
        <v>25231499</v>
      </c>
      <c r="H157" s="191">
        <v>5781937</v>
      </c>
      <c r="I157" s="191">
        <v>32140495</v>
      </c>
      <c r="J157" s="191">
        <v>0</v>
      </c>
      <c r="K157" s="190"/>
      <c r="L157" s="191">
        <v>603856</v>
      </c>
      <c r="M157" s="3"/>
      <c r="N157" s="191">
        <v>0</v>
      </c>
      <c r="O157" s="191">
        <v>5273542</v>
      </c>
      <c r="P157" s="190"/>
      <c r="Q157" s="191">
        <v>108463929</v>
      </c>
      <c r="R157" s="191">
        <v>-4345642</v>
      </c>
      <c r="S157" s="191">
        <v>104118287</v>
      </c>
      <c r="T157" s="191">
        <v>57409711</v>
      </c>
      <c r="U157" s="191">
        <v>73075749</v>
      </c>
      <c r="W157" s="191">
        <f t="shared" si="4"/>
        <v>1973120302.1731584</v>
      </c>
      <c r="X157" s="191">
        <f t="shared" si="5"/>
        <v>2511547984.4239221</v>
      </c>
    </row>
    <row r="158" spans="1:24">
      <c r="A158" s="204">
        <v>34105</v>
      </c>
      <c r="B158" s="184" t="s">
        <v>139</v>
      </c>
      <c r="C158" s="188">
        <v>2.2555000000000001E-3</v>
      </c>
      <c r="D158" s="188">
        <v>2.346E-3</v>
      </c>
      <c r="E158" s="191">
        <v>23382672</v>
      </c>
      <c r="F158" s="240"/>
      <c r="G158" s="191">
        <v>1955934</v>
      </c>
      <c r="H158" s="191">
        <v>448213</v>
      </c>
      <c r="I158" s="191">
        <v>2491516</v>
      </c>
      <c r="J158" s="191">
        <v>109349</v>
      </c>
      <c r="K158" s="190"/>
      <c r="L158" s="191">
        <v>46811</v>
      </c>
      <c r="M158" s="3"/>
      <c r="N158" s="191">
        <v>0</v>
      </c>
      <c r="O158" s="191">
        <v>693009</v>
      </c>
      <c r="P158" s="190"/>
      <c r="Q158" s="191">
        <v>8408071</v>
      </c>
      <c r="R158" s="191">
        <v>-322382</v>
      </c>
      <c r="S158" s="191">
        <v>8085689</v>
      </c>
      <c r="T158" s="191">
        <v>4450373</v>
      </c>
      <c r="U158" s="191">
        <v>5664797</v>
      </c>
      <c r="W158" s="191">
        <f t="shared" si="4"/>
        <v>1973120372.422966</v>
      </c>
      <c r="X158" s="191">
        <f t="shared" si="5"/>
        <v>2511548215.4732876</v>
      </c>
    </row>
    <row r="159" spans="1:24">
      <c r="A159" s="204">
        <v>34200</v>
      </c>
      <c r="B159" s="184" t="s">
        <v>140</v>
      </c>
      <c r="C159" s="188">
        <v>1.0296000000000001E-3</v>
      </c>
      <c r="D159" s="188">
        <v>9.68E-4</v>
      </c>
      <c r="E159" s="191">
        <v>10673819</v>
      </c>
      <c r="F159" s="240"/>
      <c r="G159" s="191">
        <v>892853</v>
      </c>
      <c r="H159" s="191">
        <v>204602</v>
      </c>
      <c r="I159" s="191">
        <v>1137337</v>
      </c>
      <c r="J159" s="191">
        <v>430136</v>
      </c>
      <c r="K159" s="190"/>
      <c r="L159" s="191">
        <v>21368</v>
      </c>
      <c r="M159" s="3"/>
      <c r="N159" s="191">
        <v>0</v>
      </c>
      <c r="O159" s="191">
        <v>270759</v>
      </c>
      <c r="P159" s="190"/>
      <c r="Q159" s="191">
        <v>3838151</v>
      </c>
      <c r="R159" s="191">
        <v>-311119</v>
      </c>
      <c r="S159" s="191">
        <v>3527032</v>
      </c>
      <c r="T159" s="191">
        <v>2031525</v>
      </c>
      <c r="U159" s="191">
        <v>2585890</v>
      </c>
      <c r="W159" s="191">
        <f t="shared" si="4"/>
        <v>1973120629.3706293</v>
      </c>
      <c r="X159" s="191">
        <f t="shared" si="5"/>
        <v>2511548174.0481739</v>
      </c>
    </row>
    <row r="160" spans="1:24">
      <c r="A160" s="204">
        <v>34205</v>
      </c>
      <c r="B160" s="184" t="s">
        <v>141</v>
      </c>
      <c r="C160" s="188">
        <v>4.0850000000000001E-4</v>
      </c>
      <c r="D160" s="188">
        <v>4.2489999999999997E-4</v>
      </c>
      <c r="E160" s="191">
        <v>4234902</v>
      </c>
      <c r="F160" s="240"/>
      <c r="G160" s="191">
        <v>354245</v>
      </c>
      <c r="H160" s="191">
        <v>81177</v>
      </c>
      <c r="I160" s="191">
        <v>451245</v>
      </c>
      <c r="J160" s="191">
        <v>31246</v>
      </c>
      <c r="K160" s="190"/>
      <c r="L160" s="191">
        <v>8478</v>
      </c>
      <c r="M160" s="3"/>
      <c r="N160" s="191">
        <v>0</v>
      </c>
      <c r="O160" s="191">
        <v>123739</v>
      </c>
      <c r="P160" s="190"/>
      <c r="Q160" s="191">
        <v>1522810</v>
      </c>
      <c r="R160" s="191">
        <v>-48500</v>
      </c>
      <c r="S160" s="191">
        <v>1474310</v>
      </c>
      <c r="T160" s="191">
        <v>806020</v>
      </c>
      <c r="U160" s="191">
        <v>1025967</v>
      </c>
      <c r="W160" s="191">
        <f t="shared" si="4"/>
        <v>1973121175.0305996</v>
      </c>
      <c r="X160" s="191">
        <f t="shared" si="5"/>
        <v>2511547123.6230111</v>
      </c>
    </row>
    <row r="161" spans="1:24">
      <c r="A161" s="204">
        <v>34220</v>
      </c>
      <c r="B161" s="184" t="s">
        <v>142</v>
      </c>
      <c r="C161" s="188">
        <v>1.0988E-3</v>
      </c>
      <c r="D161" s="188">
        <v>1.1330999999999999E-3</v>
      </c>
      <c r="E161" s="191">
        <v>11391212</v>
      </c>
      <c r="F161" s="240"/>
      <c r="G161" s="191">
        <v>952862</v>
      </c>
      <c r="H161" s="191">
        <v>218354</v>
      </c>
      <c r="I161" s="191">
        <v>1213778</v>
      </c>
      <c r="J161" s="191">
        <v>184728</v>
      </c>
      <c r="K161" s="190"/>
      <c r="L161" s="191">
        <v>22804</v>
      </c>
      <c r="M161" s="3"/>
      <c r="N161" s="191">
        <v>0</v>
      </c>
      <c r="O161" s="191">
        <v>144816</v>
      </c>
      <c r="P161" s="190"/>
      <c r="Q161" s="191">
        <v>4096115</v>
      </c>
      <c r="R161" s="191">
        <v>81859</v>
      </c>
      <c r="S161" s="191">
        <v>4177974</v>
      </c>
      <c r="T161" s="191">
        <v>2168065</v>
      </c>
      <c r="U161" s="191">
        <v>2759689</v>
      </c>
      <c r="W161" s="191">
        <f t="shared" si="4"/>
        <v>1973120677.1022933</v>
      </c>
      <c r="X161" s="191">
        <f t="shared" si="5"/>
        <v>2511548052.4208226</v>
      </c>
    </row>
    <row r="162" spans="1:24">
      <c r="A162" s="204">
        <v>34230</v>
      </c>
      <c r="B162" s="184" t="s">
        <v>143</v>
      </c>
      <c r="C162" s="188">
        <v>3.6539999999999999E-4</v>
      </c>
      <c r="D162" s="188">
        <v>4.2299999999999998E-4</v>
      </c>
      <c r="E162" s="191">
        <v>3788086</v>
      </c>
      <c r="F162" s="240"/>
      <c r="G162" s="191">
        <v>316869</v>
      </c>
      <c r="H162" s="191">
        <v>72612</v>
      </c>
      <c r="I162" s="191">
        <v>403635</v>
      </c>
      <c r="J162" s="191">
        <v>0</v>
      </c>
      <c r="K162" s="190"/>
      <c r="L162" s="191">
        <v>7584</v>
      </c>
      <c r="M162" s="3"/>
      <c r="N162" s="191">
        <v>0</v>
      </c>
      <c r="O162" s="191">
        <v>320306</v>
      </c>
      <c r="P162" s="190"/>
      <c r="Q162" s="191">
        <v>1362141</v>
      </c>
      <c r="R162" s="191">
        <v>-163493</v>
      </c>
      <c r="S162" s="191">
        <v>1198648</v>
      </c>
      <c r="T162" s="191">
        <v>720978</v>
      </c>
      <c r="U162" s="191">
        <v>917720</v>
      </c>
      <c r="W162" s="191">
        <f t="shared" si="4"/>
        <v>1973119868.63711</v>
      </c>
      <c r="X162" s="191">
        <f t="shared" si="5"/>
        <v>2511548987.4110565</v>
      </c>
    </row>
    <row r="163" spans="1:24">
      <c r="A163" s="204">
        <v>34300</v>
      </c>
      <c r="B163" s="184" t="s">
        <v>144</v>
      </c>
      <c r="C163" s="188">
        <v>7.1031000000000002E-3</v>
      </c>
      <c r="D163" s="188">
        <v>7.1682999999999998E-3</v>
      </c>
      <c r="E163" s="191">
        <v>73637532</v>
      </c>
      <c r="F163" s="240"/>
      <c r="G163" s="191">
        <v>6159695</v>
      </c>
      <c r="H163" s="191">
        <v>1411528</v>
      </c>
      <c r="I163" s="191">
        <v>7846368</v>
      </c>
      <c r="J163" s="191">
        <v>0</v>
      </c>
      <c r="K163" s="190"/>
      <c r="L163" s="191">
        <v>147418</v>
      </c>
      <c r="M163" s="3"/>
      <c r="N163" s="191">
        <v>0</v>
      </c>
      <c r="O163" s="191">
        <v>1238133</v>
      </c>
      <c r="P163" s="190"/>
      <c r="Q163" s="191">
        <v>26478993</v>
      </c>
      <c r="R163" s="191">
        <v>-882088</v>
      </c>
      <c r="S163" s="191">
        <v>25596905</v>
      </c>
      <c r="T163" s="191">
        <v>14015271</v>
      </c>
      <c r="U163" s="191">
        <v>17839777</v>
      </c>
      <c r="W163" s="191">
        <f t="shared" si="4"/>
        <v>1973120327.7442243</v>
      </c>
      <c r="X163" s="191">
        <f t="shared" si="5"/>
        <v>2511548056.4823809</v>
      </c>
    </row>
    <row r="164" spans="1:24">
      <c r="A164" s="204">
        <v>34400</v>
      </c>
      <c r="B164" s="184" t="s">
        <v>145</v>
      </c>
      <c r="C164" s="188">
        <v>2.8321000000000002E-3</v>
      </c>
      <c r="D164" s="188">
        <v>2.7885000000000002E-3</v>
      </c>
      <c r="E164" s="191">
        <v>29360259</v>
      </c>
      <c r="F164" s="240"/>
      <c r="G164" s="191">
        <v>2455952</v>
      </c>
      <c r="H164" s="191">
        <v>562795</v>
      </c>
      <c r="I164" s="191">
        <v>3128451</v>
      </c>
      <c r="J164" s="191">
        <v>63147</v>
      </c>
      <c r="K164" s="190"/>
      <c r="L164" s="191">
        <v>58777</v>
      </c>
      <c r="M164" s="3"/>
      <c r="N164" s="191">
        <v>0</v>
      </c>
      <c r="O164" s="191">
        <v>452023</v>
      </c>
      <c r="P164" s="190"/>
      <c r="Q164" s="191">
        <v>10557525</v>
      </c>
      <c r="R164" s="191">
        <v>-347573</v>
      </c>
      <c r="S164" s="191">
        <v>10209952</v>
      </c>
      <c r="T164" s="191">
        <v>5588074</v>
      </c>
      <c r="U164" s="191">
        <v>7112955</v>
      </c>
      <c r="W164" s="191">
        <f t="shared" si="4"/>
        <v>1973120299.4244552</v>
      </c>
      <c r="X164" s="191">
        <f t="shared" si="5"/>
        <v>2511547967.9389849</v>
      </c>
    </row>
    <row r="165" spans="1:24">
      <c r="A165" s="204">
        <v>34405</v>
      </c>
      <c r="B165" s="184" t="s">
        <v>146</v>
      </c>
      <c r="C165" s="188">
        <v>5.6110000000000003E-4</v>
      </c>
      <c r="D165" s="188">
        <v>5.6010000000000001E-4</v>
      </c>
      <c r="E165" s="191">
        <v>5816900</v>
      </c>
      <c r="F165" s="240"/>
      <c r="G165" s="191">
        <v>486577</v>
      </c>
      <c r="H165" s="191">
        <v>111502</v>
      </c>
      <c r="I165" s="191">
        <v>619814</v>
      </c>
      <c r="J165" s="191">
        <v>0</v>
      </c>
      <c r="K165" s="190"/>
      <c r="L165" s="191">
        <v>11645</v>
      </c>
      <c r="M165" s="3"/>
      <c r="N165" s="191">
        <v>0</v>
      </c>
      <c r="O165" s="191">
        <v>87506</v>
      </c>
      <c r="P165" s="190"/>
      <c r="Q165" s="191">
        <v>2091673</v>
      </c>
      <c r="R165" s="191">
        <v>-85862</v>
      </c>
      <c r="S165" s="191">
        <v>2005811</v>
      </c>
      <c r="T165" s="191">
        <v>1107118</v>
      </c>
      <c r="U165" s="191">
        <v>1409230</v>
      </c>
      <c r="W165" s="191">
        <f t="shared" si="4"/>
        <v>1973120655.8545713</v>
      </c>
      <c r="X165" s="191">
        <f t="shared" si="5"/>
        <v>2511548743.5394759</v>
      </c>
    </row>
    <row r="166" spans="1:24">
      <c r="A166" s="204">
        <v>34500</v>
      </c>
      <c r="B166" s="184" t="s">
        <v>147</v>
      </c>
      <c r="C166" s="188">
        <v>5.1795000000000001E-3</v>
      </c>
      <c r="D166" s="188">
        <v>5.0958000000000002E-3</v>
      </c>
      <c r="E166" s="191">
        <v>53695654</v>
      </c>
      <c r="F166" s="240"/>
      <c r="G166" s="191">
        <v>4491580</v>
      </c>
      <c r="H166" s="191">
        <v>1029270</v>
      </c>
      <c r="I166" s="191">
        <v>5721483</v>
      </c>
      <c r="J166" s="191">
        <v>108423</v>
      </c>
      <c r="K166" s="190"/>
      <c r="L166" s="191">
        <v>107495</v>
      </c>
      <c r="M166" s="3"/>
      <c r="N166" s="191">
        <v>0</v>
      </c>
      <c r="O166" s="191">
        <v>292742</v>
      </c>
      <c r="P166" s="190"/>
      <c r="Q166" s="191">
        <v>19308182</v>
      </c>
      <c r="R166" s="191">
        <v>-89939</v>
      </c>
      <c r="S166" s="191">
        <v>19218243</v>
      </c>
      <c r="T166" s="191">
        <v>10219777</v>
      </c>
      <c r="U166" s="191">
        <v>13008563</v>
      </c>
      <c r="W166" s="191">
        <f t="shared" si="4"/>
        <v>1973120378.4149048</v>
      </c>
      <c r="X166" s="191">
        <f t="shared" si="5"/>
        <v>2511548025.871223</v>
      </c>
    </row>
    <row r="167" spans="1:24">
      <c r="A167" s="204">
        <v>34501</v>
      </c>
      <c r="B167" s="184" t="s">
        <v>148</v>
      </c>
      <c r="C167" s="188">
        <v>6.9200000000000002E-5</v>
      </c>
      <c r="D167" s="188">
        <v>6.9999999999999994E-5</v>
      </c>
      <c r="E167" s="191">
        <v>717393</v>
      </c>
      <c r="F167" s="240"/>
      <c r="G167" s="191">
        <v>60009</v>
      </c>
      <c r="H167" s="191">
        <v>13751</v>
      </c>
      <c r="I167" s="191">
        <v>76441</v>
      </c>
      <c r="J167" s="191">
        <v>14337</v>
      </c>
      <c r="K167" s="190"/>
      <c r="L167" s="191">
        <v>1436</v>
      </c>
      <c r="M167" s="3"/>
      <c r="N167" s="191">
        <v>0</v>
      </c>
      <c r="O167" s="191">
        <v>18511</v>
      </c>
      <c r="P167" s="190"/>
      <c r="Q167" s="191">
        <v>257964</v>
      </c>
      <c r="R167" s="191">
        <v>602</v>
      </c>
      <c r="S167" s="191">
        <v>258566</v>
      </c>
      <c r="T167" s="191">
        <v>136540</v>
      </c>
      <c r="U167" s="191">
        <v>173799</v>
      </c>
      <c r="W167" s="191">
        <f t="shared" si="4"/>
        <v>1973121387.283237</v>
      </c>
      <c r="X167" s="191">
        <f t="shared" si="5"/>
        <v>2511546242.7745667</v>
      </c>
    </row>
    <row r="168" spans="1:24">
      <c r="A168" s="204">
        <v>34505</v>
      </c>
      <c r="B168" s="184" t="s">
        <v>149</v>
      </c>
      <c r="C168" s="188">
        <v>6.4590000000000003E-4</v>
      </c>
      <c r="D168" s="188">
        <v>6.5709999999999998E-4</v>
      </c>
      <c r="E168" s="191">
        <v>6696018</v>
      </c>
      <c r="F168" s="240"/>
      <c r="G168" s="191">
        <v>560114</v>
      </c>
      <c r="H168" s="191">
        <v>128353</v>
      </c>
      <c r="I168" s="191">
        <v>713487</v>
      </c>
      <c r="J168" s="191">
        <v>97211</v>
      </c>
      <c r="K168" s="190"/>
      <c r="L168" s="191">
        <v>13405</v>
      </c>
      <c r="M168" s="3"/>
      <c r="N168" s="191">
        <v>0</v>
      </c>
      <c r="O168" s="191">
        <v>0</v>
      </c>
      <c r="P168" s="190"/>
      <c r="Q168" s="191">
        <v>2407791</v>
      </c>
      <c r="R168" s="191">
        <v>101889</v>
      </c>
      <c r="S168" s="191">
        <v>2509680</v>
      </c>
      <c r="T168" s="191">
        <v>1274438</v>
      </c>
      <c r="U168" s="191">
        <v>1622209</v>
      </c>
      <c r="W168" s="191">
        <f t="shared" si="4"/>
        <v>1973119677.9687257</v>
      </c>
      <c r="X168" s="191">
        <f t="shared" si="5"/>
        <v>2511548227.2797647</v>
      </c>
    </row>
    <row r="169" spans="1:24">
      <c r="A169" s="204">
        <v>34600</v>
      </c>
      <c r="B169" s="184" t="s">
        <v>150</v>
      </c>
      <c r="C169" s="188">
        <v>1.1515E-3</v>
      </c>
      <c r="D169" s="188">
        <v>1.209E-3</v>
      </c>
      <c r="E169" s="191">
        <v>11937551</v>
      </c>
      <c r="F169" s="240"/>
      <c r="G169" s="191">
        <v>998562</v>
      </c>
      <c r="H169" s="191">
        <v>228826</v>
      </c>
      <c r="I169" s="191">
        <v>1271993</v>
      </c>
      <c r="J169" s="191">
        <v>9657</v>
      </c>
      <c r="K169" s="190"/>
      <c r="L169" s="191">
        <v>23898</v>
      </c>
      <c r="M169" s="3"/>
      <c r="N169" s="191">
        <v>0</v>
      </c>
      <c r="O169" s="191">
        <v>229653</v>
      </c>
      <c r="P169" s="190"/>
      <c r="Q169" s="191">
        <v>4292571</v>
      </c>
      <c r="R169" s="191">
        <v>-103702</v>
      </c>
      <c r="S169" s="191">
        <v>4188869</v>
      </c>
      <c r="T169" s="191">
        <v>2272048</v>
      </c>
      <c r="U169" s="191">
        <v>2892048</v>
      </c>
      <c r="W169" s="191">
        <f t="shared" si="4"/>
        <v>1973120277.8983934</v>
      </c>
      <c r="X169" s="191">
        <f t="shared" si="5"/>
        <v>2511548415.1107254</v>
      </c>
    </row>
    <row r="170" spans="1:24">
      <c r="A170" s="204">
        <v>34605</v>
      </c>
      <c r="B170" s="184" t="s">
        <v>151</v>
      </c>
      <c r="C170" s="188">
        <v>2.1139999999999999E-4</v>
      </c>
      <c r="D170" s="188">
        <v>2.351E-4</v>
      </c>
      <c r="E170" s="191">
        <v>2191575</v>
      </c>
      <c r="F170" s="240"/>
      <c r="G170" s="191">
        <v>183323</v>
      </c>
      <c r="H170" s="191">
        <v>42009</v>
      </c>
      <c r="I170" s="191">
        <v>233521</v>
      </c>
      <c r="J170" s="191">
        <v>5991</v>
      </c>
      <c r="K170" s="190"/>
      <c r="L170" s="191">
        <v>4387</v>
      </c>
      <c r="M170" s="3"/>
      <c r="N170" s="191">
        <v>0</v>
      </c>
      <c r="O170" s="191">
        <v>138586</v>
      </c>
      <c r="P170" s="190"/>
      <c r="Q170" s="191">
        <v>788059</v>
      </c>
      <c r="R170" s="191">
        <v>-63193</v>
      </c>
      <c r="S170" s="191">
        <v>724866</v>
      </c>
      <c r="T170" s="191">
        <v>417118</v>
      </c>
      <c r="U170" s="191">
        <v>530941</v>
      </c>
      <c r="W170" s="191">
        <f t="shared" si="4"/>
        <v>1973122043.5193946</v>
      </c>
      <c r="X170" s="191">
        <f t="shared" si="5"/>
        <v>2511546830.652791</v>
      </c>
    </row>
    <row r="171" spans="1:24">
      <c r="A171" s="204">
        <v>34700</v>
      </c>
      <c r="B171" s="184" t="s">
        <v>152</v>
      </c>
      <c r="C171" s="188">
        <v>3.3346000000000001E-3</v>
      </c>
      <c r="D171" s="188">
        <v>3.3214999999999998E-3</v>
      </c>
      <c r="E171" s="191">
        <v>34569655</v>
      </c>
      <c r="F171" s="240"/>
      <c r="G171" s="191">
        <v>2891712</v>
      </c>
      <c r="H171" s="191">
        <v>662652</v>
      </c>
      <c r="I171" s="191">
        <v>3683533</v>
      </c>
      <c r="J171" s="191">
        <v>0</v>
      </c>
      <c r="K171" s="190"/>
      <c r="L171" s="191">
        <v>69206</v>
      </c>
      <c r="M171" s="3"/>
      <c r="N171" s="191">
        <v>0</v>
      </c>
      <c r="O171" s="191">
        <v>786216</v>
      </c>
      <c r="P171" s="190"/>
      <c r="Q171" s="191">
        <v>12430749</v>
      </c>
      <c r="R171" s="191">
        <v>-455396</v>
      </c>
      <c r="S171" s="191">
        <v>11975353</v>
      </c>
      <c r="T171" s="191">
        <v>6579567</v>
      </c>
      <c r="U171" s="191">
        <v>8375008</v>
      </c>
      <c r="W171" s="191">
        <f t="shared" si="4"/>
        <v>1973120314.2805734</v>
      </c>
      <c r="X171" s="191">
        <f t="shared" si="5"/>
        <v>2511548011.7555327</v>
      </c>
    </row>
    <row r="172" spans="1:24">
      <c r="A172" s="204">
        <v>34800</v>
      </c>
      <c r="B172" s="184" t="s">
        <v>153</v>
      </c>
      <c r="C172" s="188">
        <v>3.5510000000000001E-4</v>
      </c>
      <c r="D172" s="188">
        <v>3.8180000000000001E-4</v>
      </c>
      <c r="E172" s="191">
        <v>3681306</v>
      </c>
      <c r="F172" s="240"/>
      <c r="G172" s="191">
        <v>307937</v>
      </c>
      <c r="H172" s="191">
        <v>70565</v>
      </c>
      <c r="I172" s="191">
        <v>392258</v>
      </c>
      <c r="J172" s="191">
        <v>66763</v>
      </c>
      <c r="K172" s="190"/>
      <c r="L172" s="191">
        <v>7370</v>
      </c>
      <c r="M172" s="3"/>
      <c r="N172" s="191">
        <v>0</v>
      </c>
      <c r="O172" s="191">
        <v>97153</v>
      </c>
      <c r="P172" s="190"/>
      <c r="Q172" s="191">
        <v>1323745</v>
      </c>
      <c r="R172" s="191">
        <v>41124</v>
      </c>
      <c r="S172" s="191">
        <v>1364869</v>
      </c>
      <c r="T172" s="191">
        <v>700655</v>
      </c>
      <c r="U172" s="191">
        <v>891851</v>
      </c>
      <c r="W172" s="191">
        <f t="shared" si="4"/>
        <v>1973120247.8175161</v>
      </c>
      <c r="X172" s="191">
        <f t="shared" si="5"/>
        <v>2511548859.4762039</v>
      </c>
    </row>
    <row r="173" spans="1:24">
      <c r="A173" s="204">
        <v>34900</v>
      </c>
      <c r="B173" s="184" t="s">
        <v>394</v>
      </c>
      <c r="C173" s="188">
        <v>7.2302E-3</v>
      </c>
      <c r="D173" s="188">
        <v>7.2158999999999999E-3</v>
      </c>
      <c r="E173" s="191">
        <v>74955173</v>
      </c>
      <c r="F173" s="240"/>
      <c r="G173" s="191">
        <v>6269914</v>
      </c>
      <c r="H173" s="191">
        <v>1436785</v>
      </c>
      <c r="I173" s="191">
        <v>7986768</v>
      </c>
      <c r="J173" s="191">
        <v>0</v>
      </c>
      <c r="K173" s="190"/>
      <c r="L173" s="191">
        <v>150056</v>
      </c>
      <c r="M173" s="3"/>
      <c r="N173" s="191">
        <v>0</v>
      </c>
      <c r="O173" s="191">
        <v>895339</v>
      </c>
      <c r="P173" s="190"/>
      <c r="Q173" s="191">
        <v>26952797</v>
      </c>
      <c r="R173" s="191">
        <v>-715373</v>
      </c>
      <c r="S173" s="191">
        <v>26237424</v>
      </c>
      <c r="T173" s="191">
        <v>14266054</v>
      </c>
      <c r="U173" s="191">
        <v>18158994</v>
      </c>
      <c r="W173" s="191">
        <f t="shared" si="4"/>
        <v>1973120245.6363585</v>
      </c>
      <c r="X173" s="191">
        <f t="shared" si="5"/>
        <v>2511547951.6472573</v>
      </c>
    </row>
    <row r="174" spans="1:24">
      <c r="A174" s="204">
        <v>34901</v>
      </c>
      <c r="B174" s="184" t="s">
        <v>395</v>
      </c>
      <c r="C174" s="188">
        <v>1.9090000000000001E-4</v>
      </c>
      <c r="D174" s="188">
        <v>1.9239999999999999E-4</v>
      </c>
      <c r="E174" s="191">
        <v>1979052</v>
      </c>
      <c r="F174" s="240"/>
      <c r="G174" s="191">
        <v>165545</v>
      </c>
      <c r="H174" s="191">
        <v>37936</v>
      </c>
      <c r="I174" s="191">
        <v>210876</v>
      </c>
      <c r="J174" s="191">
        <v>9835</v>
      </c>
      <c r="K174" s="190"/>
      <c r="L174" s="191">
        <v>3962</v>
      </c>
      <c r="M174" s="3"/>
      <c r="N174" s="191">
        <v>0</v>
      </c>
      <c r="O174" s="191">
        <v>64215</v>
      </c>
      <c r="P174" s="190"/>
      <c r="Q174" s="191">
        <v>711639</v>
      </c>
      <c r="R174" s="191">
        <v>-44919</v>
      </c>
      <c r="S174" s="191">
        <v>666720</v>
      </c>
      <c r="T174" s="191">
        <v>376669</v>
      </c>
      <c r="U174" s="191">
        <v>479455</v>
      </c>
      <c r="W174" s="191">
        <f t="shared" si="4"/>
        <v>1973122053.4311156</v>
      </c>
      <c r="X174" s="191">
        <f t="shared" si="5"/>
        <v>2511550550.0261917</v>
      </c>
    </row>
    <row r="175" spans="1:24">
      <c r="A175" s="204">
        <v>34903</v>
      </c>
      <c r="B175" s="184" t="s">
        <v>154</v>
      </c>
      <c r="C175" s="188">
        <v>1.01E-5</v>
      </c>
      <c r="D175" s="188">
        <v>8.3999999999999992E-6</v>
      </c>
      <c r="E175" s="191">
        <v>104706</v>
      </c>
      <c r="F175" s="240"/>
      <c r="G175" s="191">
        <v>8759</v>
      </c>
      <c r="H175" s="191">
        <v>2007</v>
      </c>
      <c r="I175" s="191">
        <v>11157</v>
      </c>
      <c r="J175" s="191">
        <v>17894</v>
      </c>
      <c r="K175" s="190"/>
      <c r="L175" s="191">
        <v>210</v>
      </c>
      <c r="M175" s="3"/>
      <c r="N175" s="191">
        <v>0</v>
      </c>
      <c r="O175" s="191">
        <v>8252</v>
      </c>
      <c r="P175" s="190"/>
      <c r="Q175" s="191">
        <v>37651</v>
      </c>
      <c r="R175" s="191">
        <v>-1736</v>
      </c>
      <c r="S175" s="191">
        <v>35915</v>
      </c>
      <c r="T175" s="191">
        <v>19929</v>
      </c>
      <c r="U175" s="191">
        <v>25367</v>
      </c>
      <c r="W175" s="191">
        <f t="shared" si="4"/>
        <v>1973168316.8316832</v>
      </c>
      <c r="X175" s="191">
        <f t="shared" si="5"/>
        <v>2511584158.4158416</v>
      </c>
    </row>
    <row r="176" spans="1:24">
      <c r="A176" s="204">
        <v>34905</v>
      </c>
      <c r="B176" s="184" t="s">
        <v>155</v>
      </c>
      <c r="C176" s="188">
        <v>6.8559999999999997E-4</v>
      </c>
      <c r="D176" s="188">
        <v>7.0069999999999996E-4</v>
      </c>
      <c r="E176" s="191">
        <v>7107586</v>
      </c>
      <c r="F176" s="240"/>
      <c r="G176" s="191">
        <v>594541</v>
      </c>
      <c r="H176" s="191">
        <v>136242</v>
      </c>
      <c r="I176" s="191">
        <v>757341</v>
      </c>
      <c r="J176" s="191">
        <v>3445</v>
      </c>
      <c r="K176" s="190"/>
      <c r="L176" s="191">
        <v>14229</v>
      </c>
      <c r="M176" s="3"/>
      <c r="N176" s="191">
        <v>0</v>
      </c>
      <c r="O176" s="191">
        <v>151548</v>
      </c>
      <c r="P176" s="190"/>
      <c r="Q176" s="191">
        <v>2555785</v>
      </c>
      <c r="R176" s="191">
        <v>-96623</v>
      </c>
      <c r="S176" s="191">
        <v>2459162</v>
      </c>
      <c r="T176" s="191">
        <v>1352771</v>
      </c>
      <c r="U176" s="191">
        <v>1721917</v>
      </c>
      <c r="W176" s="191">
        <f t="shared" si="4"/>
        <v>1973119894.9824972</v>
      </c>
      <c r="X176" s="191">
        <f t="shared" si="5"/>
        <v>2511547549.5915985</v>
      </c>
    </row>
    <row r="177" spans="1:24">
      <c r="A177" s="204">
        <v>34910</v>
      </c>
      <c r="B177" s="184" t="s">
        <v>156</v>
      </c>
      <c r="C177" s="188">
        <v>2.3059999999999999E-3</v>
      </c>
      <c r="D177" s="188">
        <v>2.3126000000000002E-3</v>
      </c>
      <c r="E177" s="191">
        <v>23906203</v>
      </c>
      <c r="F177" s="240"/>
      <c r="G177" s="191">
        <v>1999726</v>
      </c>
      <c r="H177" s="191">
        <v>458248</v>
      </c>
      <c r="I177" s="191">
        <v>2547300</v>
      </c>
      <c r="J177" s="191">
        <v>26708</v>
      </c>
      <c r="K177" s="190"/>
      <c r="L177" s="191">
        <v>47859</v>
      </c>
      <c r="M177" s="3"/>
      <c r="N177" s="191">
        <v>0</v>
      </c>
      <c r="O177" s="191">
        <v>391413</v>
      </c>
      <c r="P177" s="190"/>
      <c r="Q177" s="191">
        <v>8596325</v>
      </c>
      <c r="R177" s="191">
        <v>-101639</v>
      </c>
      <c r="S177" s="191">
        <v>8494686</v>
      </c>
      <c r="T177" s="191">
        <v>4550015</v>
      </c>
      <c r="U177" s="191">
        <v>5791630</v>
      </c>
      <c r="W177" s="191">
        <f t="shared" si="4"/>
        <v>1973120121.4223764</v>
      </c>
      <c r="X177" s="191">
        <f t="shared" si="5"/>
        <v>2511548135.2992196</v>
      </c>
    </row>
    <row r="178" spans="1:24">
      <c r="A178" s="204">
        <v>35000</v>
      </c>
      <c r="B178" s="184" t="s">
        <v>157</v>
      </c>
      <c r="C178" s="188">
        <v>1.5169999999999999E-3</v>
      </c>
      <c r="D178" s="188">
        <v>1.4947000000000001E-3</v>
      </c>
      <c r="E178" s="191">
        <v>15726674</v>
      </c>
      <c r="F178" s="240"/>
      <c r="G178" s="191">
        <v>1315518</v>
      </c>
      <c r="H178" s="191">
        <v>301458</v>
      </c>
      <c r="I178" s="191">
        <v>1675739</v>
      </c>
      <c r="J178" s="191">
        <v>26170</v>
      </c>
      <c r="K178" s="190"/>
      <c r="L178" s="191">
        <v>31484</v>
      </c>
      <c r="M178" s="3"/>
      <c r="N178" s="191">
        <v>0</v>
      </c>
      <c r="O178" s="191">
        <v>185001</v>
      </c>
      <c r="P178" s="190"/>
      <c r="Q178" s="191">
        <v>5655085</v>
      </c>
      <c r="R178" s="191">
        <v>-75591</v>
      </c>
      <c r="S178" s="191">
        <v>5579494</v>
      </c>
      <c r="T178" s="191">
        <v>2993223</v>
      </c>
      <c r="U178" s="191">
        <v>3810018</v>
      </c>
      <c r="W178" s="191">
        <f t="shared" si="4"/>
        <v>1973119973.6321688</v>
      </c>
      <c r="X178" s="191">
        <f t="shared" si="5"/>
        <v>2511547791.6941333</v>
      </c>
    </row>
    <row r="179" spans="1:24">
      <c r="A179" s="204">
        <v>35005</v>
      </c>
      <c r="B179" s="184" t="s">
        <v>158</v>
      </c>
      <c r="C179" s="188">
        <v>6.8409999999999999E-4</v>
      </c>
      <c r="D179" s="188">
        <v>7.0200000000000004E-4</v>
      </c>
      <c r="E179" s="191">
        <v>7092035</v>
      </c>
      <c r="F179" s="240"/>
      <c r="G179" s="191">
        <v>593241</v>
      </c>
      <c r="H179" s="191">
        <v>135944</v>
      </c>
      <c r="I179" s="191">
        <v>755684</v>
      </c>
      <c r="J179" s="191">
        <v>6659</v>
      </c>
      <c r="K179" s="190"/>
      <c r="L179" s="191">
        <v>14198</v>
      </c>
      <c r="M179" s="3"/>
      <c r="N179" s="191">
        <v>0</v>
      </c>
      <c r="O179" s="191">
        <v>106750</v>
      </c>
      <c r="P179" s="190"/>
      <c r="Q179" s="191">
        <v>2550193</v>
      </c>
      <c r="R179" s="191">
        <v>-38263</v>
      </c>
      <c r="S179" s="191">
        <v>2511930</v>
      </c>
      <c r="T179" s="191">
        <v>1349812</v>
      </c>
      <c r="U179" s="191">
        <v>1718150</v>
      </c>
      <c r="W179" s="191">
        <f t="shared" si="4"/>
        <v>1973120888.7589533</v>
      </c>
      <c r="X179" s="191">
        <f t="shared" si="5"/>
        <v>2511548019.2954245</v>
      </c>
    </row>
    <row r="180" spans="1:24">
      <c r="A180" s="204">
        <v>35100</v>
      </c>
      <c r="B180" s="184" t="s">
        <v>159</v>
      </c>
      <c r="C180" s="188">
        <v>1.37482E-2</v>
      </c>
      <c r="D180" s="188">
        <v>1.34999E-2</v>
      </c>
      <c r="E180" s="191">
        <v>142526998</v>
      </c>
      <c r="F180" s="240"/>
      <c r="G180" s="191">
        <v>11922219</v>
      </c>
      <c r="H180" s="191">
        <v>2732042</v>
      </c>
      <c r="I180" s="191">
        <v>15186812</v>
      </c>
      <c r="J180" s="191">
        <v>0</v>
      </c>
      <c r="K180" s="190"/>
      <c r="L180" s="191">
        <v>285330</v>
      </c>
      <c r="M180" s="3"/>
      <c r="N180" s="191">
        <v>0</v>
      </c>
      <c r="O180" s="191">
        <v>786235</v>
      </c>
      <c r="P180" s="190"/>
      <c r="Q180" s="191">
        <v>51250650</v>
      </c>
      <c r="R180" s="191">
        <v>-434711</v>
      </c>
      <c r="S180" s="191">
        <v>50815939</v>
      </c>
      <c r="T180" s="191">
        <v>27126853</v>
      </c>
      <c r="U180" s="191">
        <v>34529264</v>
      </c>
      <c r="W180" s="191">
        <f t="shared" si="4"/>
        <v>1973120335.7530439</v>
      </c>
      <c r="X180" s="191">
        <f t="shared" si="5"/>
        <v>2511547984.4634204</v>
      </c>
    </row>
    <row r="181" spans="1:24">
      <c r="A181" s="204">
        <v>35105</v>
      </c>
      <c r="B181" s="184" t="s">
        <v>160</v>
      </c>
      <c r="C181" s="188">
        <v>1.1762999999999999E-3</v>
      </c>
      <c r="D181" s="188">
        <v>1.1528E-3</v>
      </c>
      <c r="E181" s="191">
        <v>12194652</v>
      </c>
      <c r="F181" s="240"/>
      <c r="G181" s="191">
        <v>1020069</v>
      </c>
      <c r="H181" s="191">
        <v>233754</v>
      </c>
      <c r="I181" s="191">
        <v>1299388</v>
      </c>
      <c r="J181" s="191">
        <v>85437</v>
      </c>
      <c r="K181" s="190"/>
      <c r="L181" s="191">
        <v>24413</v>
      </c>
      <c r="M181" s="3"/>
      <c r="N181" s="191">
        <v>0</v>
      </c>
      <c r="O181" s="191">
        <v>94004</v>
      </c>
      <c r="P181" s="190"/>
      <c r="Q181" s="191">
        <v>4385021</v>
      </c>
      <c r="R181" s="191">
        <v>-78455</v>
      </c>
      <c r="S181" s="191">
        <v>4306566</v>
      </c>
      <c r="T181" s="191">
        <v>2320981</v>
      </c>
      <c r="U181" s="191">
        <v>2954334</v>
      </c>
      <c r="W181" s="191">
        <f t="shared" si="4"/>
        <v>1973119952.3930972</v>
      </c>
      <c r="X181" s="191">
        <f t="shared" si="5"/>
        <v>2511548074.4707985</v>
      </c>
    </row>
    <row r="182" spans="1:24">
      <c r="A182" s="204">
        <v>35106</v>
      </c>
      <c r="B182" s="184" t="s">
        <v>161</v>
      </c>
      <c r="C182" s="188">
        <v>2.9540000000000002E-4</v>
      </c>
      <c r="D182" s="188">
        <v>2.944E-4</v>
      </c>
      <c r="E182" s="191">
        <v>3062399</v>
      </c>
      <c r="F182" s="240"/>
      <c r="G182" s="191">
        <v>256166</v>
      </c>
      <c r="H182" s="191">
        <v>58702</v>
      </c>
      <c r="I182" s="191">
        <v>326311</v>
      </c>
      <c r="J182" s="191">
        <v>9886</v>
      </c>
      <c r="K182" s="190"/>
      <c r="L182" s="191">
        <v>6131</v>
      </c>
      <c r="M182" s="3"/>
      <c r="N182" s="191">
        <v>0</v>
      </c>
      <c r="O182" s="191">
        <v>106683</v>
      </c>
      <c r="P182" s="190"/>
      <c r="Q182" s="191">
        <v>1101194</v>
      </c>
      <c r="R182" s="191">
        <v>-20420</v>
      </c>
      <c r="S182" s="191">
        <v>1080774</v>
      </c>
      <c r="T182" s="191">
        <v>582860</v>
      </c>
      <c r="U182" s="191">
        <v>741911</v>
      </c>
      <c r="W182" s="191">
        <f t="shared" si="4"/>
        <v>1973121191.6046038</v>
      </c>
      <c r="X182" s="191">
        <f t="shared" si="5"/>
        <v>2511547054.8408933</v>
      </c>
    </row>
    <row r="183" spans="1:24">
      <c r="A183" s="204">
        <v>35200</v>
      </c>
      <c r="B183" s="184" t="s">
        <v>162</v>
      </c>
      <c r="C183" s="188">
        <v>5.4429999999999995E-4</v>
      </c>
      <c r="D183" s="188">
        <v>5.6030000000000001E-4</v>
      </c>
      <c r="E183" s="191">
        <v>5642735</v>
      </c>
      <c r="F183" s="240"/>
      <c r="G183" s="191">
        <v>472008</v>
      </c>
      <c r="H183" s="191">
        <v>108163</v>
      </c>
      <c r="I183" s="191">
        <v>601256</v>
      </c>
      <c r="J183" s="191">
        <v>33595</v>
      </c>
      <c r="K183" s="190"/>
      <c r="L183" s="191">
        <v>11296</v>
      </c>
      <c r="M183" s="3"/>
      <c r="N183" s="191">
        <v>0</v>
      </c>
      <c r="O183" s="191">
        <v>41537</v>
      </c>
      <c r="P183" s="190"/>
      <c r="Q183" s="191">
        <v>2029046</v>
      </c>
      <c r="R183" s="191">
        <v>26399</v>
      </c>
      <c r="S183" s="191">
        <v>2055445</v>
      </c>
      <c r="T183" s="191">
        <v>1073969</v>
      </c>
      <c r="U183" s="191">
        <v>1367036</v>
      </c>
      <c r="W183" s="191">
        <f t="shared" si="4"/>
        <v>1973119603.1600223</v>
      </c>
      <c r="X183" s="191">
        <f t="shared" si="5"/>
        <v>2511548778.2472901</v>
      </c>
    </row>
    <row r="184" spans="1:24">
      <c r="A184" s="204">
        <v>35300</v>
      </c>
      <c r="B184" s="184" t="s">
        <v>440</v>
      </c>
      <c r="C184" s="188">
        <v>3.9890000000000004E-3</v>
      </c>
      <c r="D184" s="188">
        <v>4.1130999999999997E-3</v>
      </c>
      <c r="E184" s="191">
        <v>41353791</v>
      </c>
      <c r="F184" s="240"/>
      <c r="G184" s="191">
        <v>3459197</v>
      </c>
      <c r="H184" s="191">
        <v>792694</v>
      </c>
      <c r="I184" s="191">
        <v>4406409</v>
      </c>
      <c r="J184" s="191">
        <v>172074</v>
      </c>
      <c r="K184" s="190"/>
      <c r="L184" s="191">
        <v>82788</v>
      </c>
      <c r="M184" s="3"/>
      <c r="N184" s="191">
        <v>0</v>
      </c>
      <c r="O184" s="191">
        <v>1134164</v>
      </c>
      <c r="P184" s="190"/>
      <c r="Q184" s="191">
        <v>14870226</v>
      </c>
      <c r="R184" s="191">
        <v>-127903</v>
      </c>
      <c r="S184" s="191">
        <v>14742323</v>
      </c>
      <c r="T184" s="191">
        <v>7870777</v>
      </c>
      <c r="U184" s="191">
        <v>10018565</v>
      </c>
      <c r="W184" s="191">
        <f t="shared" si="4"/>
        <v>1973120330.9100022</v>
      </c>
      <c r="X184" s="191">
        <f t="shared" si="5"/>
        <v>2511548007.0193028</v>
      </c>
    </row>
    <row r="185" spans="1:24">
      <c r="A185" s="204">
        <v>35305</v>
      </c>
      <c r="B185" s="184" t="s">
        <v>164</v>
      </c>
      <c r="C185" s="188">
        <v>1.4300999999999999E-3</v>
      </c>
      <c r="D185" s="188">
        <v>1.4621E-3</v>
      </c>
      <c r="E185" s="191">
        <v>14825785</v>
      </c>
      <c r="F185" s="240"/>
      <c r="G185" s="191">
        <v>1240160</v>
      </c>
      <c r="H185" s="191">
        <v>284189</v>
      </c>
      <c r="I185" s="191">
        <v>1579746</v>
      </c>
      <c r="J185" s="191">
        <v>204313</v>
      </c>
      <c r="K185" s="190"/>
      <c r="L185" s="191">
        <v>29680</v>
      </c>
      <c r="M185" s="3"/>
      <c r="N185" s="191">
        <v>0</v>
      </c>
      <c r="O185" s="191">
        <v>108088</v>
      </c>
      <c r="P185" s="190"/>
      <c r="Q185" s="191">
        <v>5331138</v>
      </c>
      <c r="R185" s="191">
        <v>211234</v>
      </c>
      <c r="S185" s="191">
        <v>5542372</v>
      </c>
      <c r="T185" s="191">
        <v>2821759</v>
      </c>
      <c r="U185" s="191">
        <v>3591765</v>
      </c>
      <c r="W185" s="191">
        <f t="shared" si="4"/>
        <v>1973120061.5341585</v>
      </c>
      <c r="X185" s="191">
        <f t="shared" si="5"/>
        <v>2511548143.4864697</v>
      </c>
    </row>
    <row r="186" spans="1:24">
      <c r="A186" s="204">
        <v>35400</v>
      </c>
      <c r="B186" s="184" t="s">
        <v>165</v>
      </c>
      <c r="C186" s="188">
        <v>2.9683000000000001E-3</v>
      </c>
      <c r="D186" s="188">
        <v>2.9822E-3</v>
      </c>
      <c r="E186" s="191">
        <v>30772238</v>
      </c>
      <c r="F186" s="240"/>
      <c r="G186" s="191">
        <v>2574062</v>
      </c>
      <c r="H186" s="191">
        <v>589861</v>
      </c>
      <c r="I186" s="191">
        <v>3278903</v>
      </c>
      <c r="J186" s="191">
        <v>53349</v>
      </c>
      <c r="K186" s="190"/>
      <c r="L186" s="191">
        <v>61604</v>
      </c>
      <c r="M186" s="3"/>
      <c r="N186" s="191">
        <v>0</v>
      </c>
      <c r="O186" s="191">
        <v>329971</v>
      </c>
      <c r="P186" s="190"/>
      <c r="Q186" s="191">
        <v>11065252</v>
      </c>
      <c r="R186" s="191">
        <v>-234756</v>
      </c>
      <c r="S186" s="191">
        <v>10830496</v>
      </c>
      <c r="T186" s="191">
        <v>5856813</v>
      </c>
      <c r="U186" s="191">
        <v>7455028</v>
      </c>
      <c r="W186" s="191">
        <f t="shared" si="4"/>
        <v>1973120304.5514266</v>
      </c>
      <c r="X186" s="191">
        <f t="shared" si="5"/>
        <v>2511548024.121551</v>
      </c>
    </row>
    <row r="187" spans="1:24">
      <c r="A187" s="204">
        <v>35401</v>
      </c>
      <c r="B187" s="184" t="s">
        <v>166</v>
      </c>
      <c r="C187" s="188">
        <v>3.1199999999999999E-5</v>
      </c>
      <c r="D187" s="188">
        <v>3.2299999999999999E-5</v>
      </c>
      <c r="E187" s="191">
        <v>323449</v>
      </c>
      <c r="F187" s="240"/>
      <c r="G187" s="191">
        <v>27056</v>
      </c>
      <c r="H187" s="191">
        <v>6200</v>
      </c>
      <c r="I187" s="191">
        <v>34465</v>
      </c>
      <c r="J187" s="191">
        <v>9527</v>
      </c>
      <c r="K187" s="190"/>
      <c r="L187" s="191">
        <v>648</v>
      </c>
      <c r="M187" s="3"/>
      <c r="N187" s="191">
        <v>0</v>
      </c>
      <c r="O187" s="191">
        <v>22724</v>
      </c>
      <c r="P187" s="190"/>
      <c r="Q187" s="191">
        <v>116308</v>
      </c>
      <c r="R187" s="191">
        <v>1780</v>
      </c>
      <c r="S187" s="191">
        <v>118088</v>
      </c>
      <c r="T187" s="191">
        <v>61561</v>
      </c>
      <c r="U187" s="191">
        <v>78360</v>
      </c>
      <c r="W187" s="191">
        <f t="shared" si="4"/>
        <v>1973108974.3589745</v>
      </c>
      <c r="X187" s="191">
        <f t="shared" si="5"/>
        <v>2511538461.5384617</v>
      </c>
    </row>
    <row r="188" spans="1:24">
      <c r="A188" s="204">
        <v>35402</v>
      </c>
      <c r="B188" s="184" t="s">
        <v>167</v>
      </c>
      <c r="C188" s="188">
        <v>0</v>
      </c>
      <c r="D188" s="188">
        <v>0</v>
      </c>
      <c r="E188" s="191">
        <v>0</v>
      </c>
      <c r="F188" s="240"/>
      <c r="G188" s="191">
        <v>0</v>
      </c>
      <c r="H188" s="191">
        <v>0</v>
      </c>
      <c r="I188" s="191">
        <v>0</v>
      </c>
      <c r="J188" s="191">
        <v>0</v>
      </c>
      <c r="K188" s="190"/>
      <c r="L188" s="191">
        <v>0</v>
      </c>
      <c r="M188" s="3"/>
      <c r="N188" s="191">
        <v>0</v>
      </c>
      <c r="O188" s="191">
        <v>0</v>
      </c>
      <c r="P188" s="190"/>
      <c r="Q188" s="191">
        <v>0</v>
      </c>
      <c r="R188" s="191">
        <v>0</v>
      </c>
      <c r="S188" s="191">
        <v>0</v>
      </c>
      <c r="T188" s="191">
        <v>0</v>
      </c>
      <c r="U188" s="191">
        <v>0</v>
      </c>
      <c r="W188" s="191"/>
      <c r="X188" s="191"/>
    </row>
    <row r="189" spans="1:24">
      <c r="A189" s="204">
        <v>35405</v>
      </c>
      <c r="B189" s="184" t="s">
        <v>168</v>
      </c>
      <c r="C189" s="188">
        <v>9.7170000000000004E-4</v>
      </c>
      <c r="D189" s="188">
        <v>1.0081999999999999E-3</v>
      </c>
      <c r="E189" s="191">
        <v>10073572</v>
      </c>
      <c r="F189" s="240"/>
      <c r="G189" s="191">
        <v>842643</v>
      </c>
      <c r="H189" s="191">
        <v>193096</v>
      </c>
      <c r="I189" s="191">
        <v>1073379</v>
      </c>
      <c r="J189" s="191">
        <v>5387</v>
      </c>
      <c r="K189" s="190"/>
      <c r="L189" s="191">
        <v>20167</v>
      </c>
      <c r="M189" s="3"/>
      <c r="N189" s="191">
        <v>0</v>
      </c>
      <c r="O189" s="191">
        <v>398547</v>
      </c>
      <c r="P189" s="190"/>
      <c r="Q189" s="191">
        <v>3622311</v>
      </c>
      <c r="R189" s="191">
        <v>-198884</v>
      </c>
      <c r="S189" s="191">
        <v>3423427</v>
      </c>
      <c r="T189" s="191">
        <v>1917281</v>
      </c>
      <c r="U189" s="191">
        <v>2440471</v>
      </c>
      <c r="W189" s="191">
        <f t="shared" si="4"/>
        <v>1973120304.6207676</v>
      </c>
      <c r="X189" s="191">
        <f t="shared" si="5"/>
        <v>2511547802.8198004</v>
      </c>
    </row>
    <row r="190" spans="1:24">
      <c r="A190" s="204">
        <v>35500</v>
      </c>
      <c r="B190" s="184" t="s">
        <v>169</v>
      </c>
      <c r="C190" s="188">
        <v>4.0363999999999999E-3</v>
      </c>
      <c r="D190" s="188">
        <v>4.0768000000000002E-3</v>
      </c>
      <c r="E190" s="191">
        <v>41845185</v>
      </c>
      <c r="F190" s="240"/>
      <c r="G190" s="191">
        <v>3500301</v>
      </c>
      <c r="H190" s="191">
        <v>802113</v>
      </c>
      <c r="I190" s="191">
        <v>4458769</v>
      </c>
      <c r="J190" s="191">
        <v>0</v>
      </c>
      <c r="K190" s="190"/>
      <c r="L190" s="191">
        <v>83771</v>
      </c>
      <c r="M190" s="3"/>
      <c r="N190" s="191">
        <v>0</v>
      </c>
      <c r="O190" s="191">
        <v>1065778</v>
      </c>
      <c r="P190" s="190"/>
      <c r="Q190" s="191">
        <v>15046924</v>
      </c>
      <c r="R190" s="191">
        <v>-652854</v>
      </c>
      <c r="S190" s="191">
        <v>14394070</v>
      </c>
      <c r="T190" s="191">
        <v>7964303</v>
      </c>
      <c r="U190" s="191">
        <v>10137612</v>
      </c>
      <c r="W190" s="191">
        <f t="shared" si="4"/>
        <v>1973120354.7715788</v>
      </c>
      <c r="X190" s="191">
        <f t="shared" si="5"/>
        <v>2511547913.9827571</v>
      </c>
    </row>
    <row r="191" spans="1:24">
      <c r="A191" s="204">
        <v>35600</v>
      </c>
      <c r="B191" s="184" t="s">
        <v>170</v>
      </c>
      <c r="C191" s="188">
        <v>1.6775E-3</v>
      </c>
      <c r="D191" s="188">
        <v>1.7534E-3</v>
      </c>
      <c r="E191" s="191">
        <v>17390570</v>
      </c>
      <c r="F191" s="240"/>
      <c r="G191" s="191">
        <v>1454701</v>
      </c>
      <c r="H191" s="191">
        <v>333353</v>
      </c>
      <c r="I191" s="191">
        <v>1853034</v>
      </c>
      <c r="J191" s="191">
        <v>12705</v>
      </c>
      <c r="K191" s="190"/>
      <c r="L191" s="191">
        <v>34815</v>
      </c>
      <c r="M191" s="3"/>
      <c r="N191" s="191">
        <v>0</v>
      </c>
      <c r="O191" s="191">
        <v>374975</v>
      </c>
      <c r="P191" s="190"/>
      <c r="Q191" s="191">
        <v>6253398</v>
      </c>
      <c r="R191" s="191">
        <v>-119564</v>
      </c>
      <c r="S191" s="191">
        <v>6133834</v>
      </c>
      <c r="T191" s="191">
        <v>3309909</v>
      </c>
      <c r="U191" s="191">
        <v>4213122</v>
      </c>
      <c r="W191" s="191">
        <f t="shared" si="4"/>
        <v>1973120119.2250373</v>
      </c>
      <c r="X191" s="191">
        <f t="shared" si="5"/>
        <v>2511548137.1087928</v>
      </c>
    </row>
    <row r="192" spans="1:24">
      <c r="A192" s="204">
        <v>35700</v>
      </c>
      <c r="B192" s="184" t="s">
        <v>171</v>
      </c>
      <c r="C192" s="188">
        <v>9.2579999999999995E-4</v>
      </c>
      <c r="D192" s="188">
        <v>9.4209999999999997E-4</v>
      </c>
      <c r="E192" s="191">
        <v>9597729</v>
      </c>
      <c r="F192" s="240"/>
      <c r="G192" s="191">
        <v>802839</v>
      </c>
      <c r="H192" s="191">
        <v>183975</v>
      </c>
      <c r="I192" s="191">
        <v>1022676</v>
      </c>
      <c r="J192" s="191">
        <v>0</v>
      </c>
      <c r="K192" s="190"/>
      <c r="L192" s="191">
        <v>19214</v>
      </c>
      <c r="M192" s="3"/>
      <c r="N192" s="191">
        <v>0</v>
      </c>
      <c r="O192" s="191">
        <v>166325</v>
      </c>
      <c r="P192" s="190"/>
      <c r="Q192" s="191">
        <v>3451205</v>
      </c>
      <c r="R192" s="191">
        <v>-113847</v>
      </c>
      <c r="S192" s="191">
        <v>3337358</v>
      </c>
      <c r="T192" s="191">
        <v>1826715</v>
      </c>
      <c r="U192" s="191">
        <v>2325191</v>
      </c>
      <c r="W192" s="191">
        <f t="shared" si="4"/>
        <v>1973120544.3940377</v>
      </c>
      <c r="X192" s="191">
        <f t="shared" si="5"/>
        <v>2511547850.507669</v>
      </c>
    </row>
    <row r="193" spans="1:24">
      <c r="A193" s="204">
        <v>35800</v>
      </c>
      <c r="B193" s="184" t="s">
        <v>172</v>
      </c>
      <c r="C193" s="188">
        <v>1.2562999999999999E-3</v>
      </c>
      <c r="D193" s="188">
        <v>1.2757999999999999E-3</v>
      </c>
      <c r="E193" s="191">
        <v>13024008</v>
      </c>
      <c r="F193" s="240"/>
      <c r="G193" s="191">
        <v>1089443</v>
      </c>
      <c r="H193" s="191">
        <v>249652</v>
      </c>
      <c r="I193" s="191">
        <v>1387759</v>
      </c>
      <c r="J193" s="191">
        <v>67339</v>
      </c>
      <c r="K193" s="190"/>
      <c r="L193" s="191">
        <v>26073</v>
      </c>
      <c r="M193" s="3"/>
      <c r="N193" s="191">
        <v>0</v>
      </c>
      <c r="O193" s="191">
        <v>176069</v>
      </c>
      <c r="P193" s="190"/>
      <c r="Q193" s="191">
        <v>4683245</v>
      </c>
      <c r="R193" s="191">
        <v>-118877</v>
      </c>
      <c r="S193" s="191">
        <v>4564368</v>
      </c>
      <c r="T193" s="191">
        <v>2478831</v>
      </c>
      <c r="U193" s="191">
        <v>3155258</v>
      </c>
      <c r="W193" s="191">
        <f t="shared" si="4"/>
        <v>1973120273.8199477</v>
      </c>
      <c r="X193" s="191">
        <f t="shared" si="5"/>
        <v>2511548197.0866833</v>
      </c>
    </row>
    <row r="194" spans="1:24">
      <c r="A194" s="204">
        <v>35805</v>
      </c>
      <c r="B194" s="184" t="s">
        <v>173</v>
      </c>
      <c r="C194" s="188">
        <v>2.6640000000000002E-4</v>
      </c>
      <c r="D194" s="188">
        <v>2.433E-4</v>
      </c>
      <c r="E194" s="191">
        <v>2761757</v>
      </c>
      <c r="F194" s="240"/>
      <c r="G194" s="191">
        <v>231018</v>
      </c>
      <c r="H194" s="191">
        <v>52939</v>
      </c>
      <c r="I194" s="191">
        <v>294276</v>
      </c>
      <c r="J194" s="191">
        <v>275761</v>
      </c>
      <c r="K194" s="190"/>
      <c r="L194" s="191">
        <v>5529</v>
      </c>
      <c r="M194" s="3"/>
      <c r="N194" s="191">
        <v>0</v>
      </c>
      <c r="O194" s="191">
        <v>0</v>
      </c>
      <c r="P194" s="190"/>
      <c r="Q194" s="191">
        <v>993088</v>
      </c>
      <c r="R194" s="191">
        <v>161026</v>
      </c>
      <c r="S194" s="191">
        <v>1154114</v>
      </c>
      <c r="T194" s="191">
        <v>525639</v>
      </c>
      <c r="U194" s="191">
        <v>669076</v>
      </c>
      <c r="W194" s="191">
        <f t="shared" si="4"/>
        <v>1973119369.3693693</v>
      </c>
      <c r="X194" s="191">
        <f t="shared" si="5"/>
        <v>2511546546.5465465</v>
      </c>
    </row>
    <row r="195" spans="1:24">
      <c r="A195" s="204">
        <v>35900</v>
      </c>
      <c r="B195" s="184" t="s">
        <v>174</v>
      </c>
      <c r="C195" s="188">
        <v>2.4377999999999999E-3</v>
      </c>
      <c r="D195" s="188">
        <v>2.4933999999999998E-3</v>
      </c>
      <c r="E195" s="191">
        <v>25272568</v>
      </c>
      <c r="F195" s="240"/>
      <c r="G195" s="191">
        <v>2114021</v>
      </c>
      <c r="H195" s="191">
        <v>484440</v>
      </c>
      <c r="I195" s="191">
        <v>2692891</v>
      </c>
      <c r="J195" s="191">
        <v>0</v>
      </c>
      <c r="K195" s="190"/>
      <c r="L195" s="191">
        <v>50594</v>
      </c>
      <c r="M195" s="3"/>
      <c r="N195" s="191">
        <v>0</v>
      </c>
      <c r="O195" s="191">
        <v>585355</v>
      </c>
      <c r="P195" s="190"/>
      <c r="Q195" s="191">
        <v>9087650</v>
      </c>
      <c r="R195" s="191">
        <v>-345128</v>
      </c>
      <c r="S195" s="191">
        <v>8742522</v>
      </c>
      <c r="T195" s="191">
        <v>4810073</v>
      </c>
      <c r="U195" s="191">
        <v>6122652</v>
      </c>
      <c r="W195" s="191">
        <f t="shared" si="4"/>
        <v>1973120436.4591024</v>
      </c>
      <c r="X195" s="191">
        <f t="shared" si="5"/>
        <v>2511548117.1548119</v>
      </c>
    </row>
    <row r="196" spans="1:24">
      <c r="A196" s="204">
        <v>35905</v>
      </c>
      <c r="B196" s="184" t="s">
        <v>175</v>
      </c>
      <c r="C196" s="188">
        <v>2.8509999999999999E-4</v>
      </c>
      <c r="D196" s="188">
        <v>3.1530000000000002E-4</v>
      </c>
      <c r="E196" s="191">
        <v>2955619</v>
      </c>
      <c r="F196" s="240"/>
      <c r="G196" s="191">
        <v>247234</v>
      </c>
      <c r="H196" s="191">
        <v>56655</v>
      </c>
      <c r="I196" s="191">
        <v>314933</v>
      </c>
      <c r="J196" s="191">
        <v>20592</v>
      </c>
      <c r="K196" s="190"/>
      <c r="L196" s="191">
        <v>5917</v>
      </c>
      <c r="M196" s="3"/>
      <c r="N196" s="191">
        <v>0</v>
      </c>
      <c r="O196" s="191">
        <v>96659</v>
      </c>
      <c r="P196" s="190"/>
      <c r="Q196" s="191">
        <v>1062798</v>
      </c>
      <c r="R196" s="191">
        <v>-14521</v>
      </c>
      <c r="S196" s="191">
        <v>1048277</v>
      </c>
      <c r="T196" s="191">
        <v>562537</v>
      </c>
      <c r="U196" s="191">
        <v>716042</v>
      </c>
      <c r="W196" s="191">
        <f t="shared" si="4"/>
        <v>1973121711.6801124</v>
      </c>
      <c r="X196" s="191">
        <f t="shared" si="5"/>
        <v>2511546825.6752019</v>
      </c>
    </row>
    <row r="197" spans="1:24">
      <c r="A197" s="204">
        <v>36000</v>
      </c>
      <c r="B197" s="184" t="s">
        <v>176</v>
      </c>
      <c r="C197" s="188">
        <v>6.0041600000000001E-2</v>
      </c>
      <c r="D197" s="188">
        <v>6.0296500000000003E-2</v>
      </c>
      <c r="E197" s="191">
        <v>622448685</v>
      </c>
      <c r="F197" s="240"/>
      <c r="G197" s="191">
        <v>52067115</v>
      </c>
      <c r="H197" s="191">
        <v>11931467</v>
      </c>
      <c r="I197" s="191">
        <v>66324353</v>
      </c>
      <c r="J197" s="191">
        <v>180566</v>
      </c>
      <c r="K197" s="190"/>
      <c r="L197" s="191">
        <v>1246103</v>
      </c>
      <c r="M197" s="3"/>
      <c r="N197" s="191">
        <v>0</v>
      </c>
      <c r="O197" s="191">
        <v>11080869</v>
      </c>
      <c r="P197" s="190"/>
      <c r="Q197" s="191">
        <v>223823557</v>
      </c>
      <c r="R197" s="191">
        <v>-5078563</v>
      </c>
      <c r="S197" s="191">
        <v>218744994</v>
      </c>
      <c r="T197" s="191">
        <v>118469300</v>
      </c>
      <c r="U197" s="191">
        <v>150797360</v>
      </c>
      <c r="W197" s="191">
        <f t="shared" si="4"/>
        <v>1973120303.2564089</v>
      </c>
      <c r="X197" s="191">
        <f t="shared" si="5"/>
        <v>2511547993.3912487</v>
      </c>
    </row>
    <row r="198" spans="1:24">
      <c r="A198" s="204">
        <v>36001</v>
      </c>
      <c r="B198" s="184" t="s">
        <v>177</v>
      </c>
      <c r="C198" s="188">
        <v>0</v>
      </c>
      <c r="D198" s="188">
        <v>0</v>
      </c>
      <c r="E198" s="191">
        <v>0</v>
      </c>
      <c r="F198" s="240"/>
      <c r="G198" s="191">
        <v>0</v>
      </c>
      <c r="H198" s="191">
        <v>0</v>
      </c>
      <c r="I198" s="191">
        <v>0</v>
      </c>
      <c r="J198" s="191">
        <v>0</v>
      </c>
      <c r="K198" s="190"/>
      <c r="L198" s="191">
        <v>0</v>
      </c>
      <c r="M198" s="3"/>
      <c r="N198" s="191">
        <v>0</v>
      </c>
      <c r="O198" s="191">
        <v>87992</v>
      </c>
      <c r="P198" s="190"/>
      <c r="Q198" s="191">
        <v>0</v>
      </c>
      <c r="R198" s="191">
        <v>-62040</v>
      </c>
      <c r="S198" s="191">
        <v>-62040</v>
      </c>
      <c r="T198" s="191">
        <v>0</v>
      </c>
      <c r="U198" s="191">
        <v>0</v>
      </c>
      <c r="W198" s="191"/>
      <c r="X198" s="191"/>
    </row>
    <row r="199" spans="1:24">
      <c r="A199" s="204">
        <v>36002</v>
      </c>
      <c r="B199" s="184" t="s">
        <v>178</v>
      </c>
      <c r="C199" s="188">
        <v>0</v>
      </c>
      <c r="D199" s="188">
        <v>0</v>
      </c>
      <c r="E199" s="191">
        <v>0</v>
      </c>
      <c r="F199" s="240"/>
      <c r="G199" s="191">
        <v>0</v>
      </c>
      <c r="H199" s="191">
        <v>0</v>
      </c>
      <c r="I199" s="191">
        <v>0</v>
      </c>
      <c r="J199" s="191">
        <v>0</v>
      </c>
      <c r="K199" s="190"/>
      <c r="L199" s="191">
        <v>0</v>
      </c>
      <c r="M199" s="3"/>
      <c r="N199" s="191">
        <v>0</v>
      </c>
      <c r="O199" s="191">
        <v>226737</v>
      </c>
      <c r="P199" s="190"/>
      <c r="Q199" s="191">
        <v>0</v>
      </c>
      <c r="R199" s="191">
        <v>-285350</v>
      </c>
      <c r="S199" s="191">
        <v>-285350</v>
      </c>
      <c r="T199" s="191">
        <v>0</v>
      </c>
      <c r="U199" s="191">
        <v>0</v>
      </c>
      <c r="W199" s="191"/>
      <c r="X199" s="191"/>
    </row>
    <row r="200" spans="1:24">
      <c r="A200" s="204">
        <v>36003</v>
      </c>
      <c r="B200" s="184" t="s">
        <v>179</v>
      </c>
      <c r="C200" s="188">
        <v>4.2010000000000002E-4</v>
      </c>
      <c r="D200" s="188">
        <v>4.281E-4</v>
      </c>
      <c r="E200" s="191">
        <v>4355159</v>
      </c>
      <c r="F200" s="240"/>
      <c r="G200" s="191">
        <v>364304</v>
      </c>
      <c r="H200" s="191">
        <v>83482</v>
      </c>
      <c r="I200" s="191">
        <v>464059</v>
      </c>
      <c r="J200" s="191">
        <v>0</v>
      </c>
      <c r="K200" s="190"/>
      <c r="L200" s="191">
        <v>8719</v>
      </c>
      <c r="M200" s="3"/>
      <c r="N200" s="191">
        <v>0</v>
      </c>
      <c r="O200" s="191">
        <v>260802</v>
      </c>
      <c r="P200" s="190"/>
      <c r="Q200" s="191">
        <v>1566052</v>
      </c>
      <c r="R200" s="191">
        <v>-155052</v>
      </c>
      <c r="S200" s="191">
        <v>1411000</v>
      </c>
      <c r="T200" s="191">
        <v>828908</v>
      </c>
      <c r="U200" s="191">
        <v>1055101</v>
      </c>
      <c r="W200" s="191">
        <f t="shared" si="4"/>
        <v>1973120685.5510592</v>
      </c>
      <c r="X200" s="191">
        <f t="shared" si="5"/>
        <v>2511547250.6546059</v>
      </c>
    </row>
    <row r="201" spans="1:24">
      <c r="A201" s="204">
        <v>36004</v>
      </c>
      <c r="B201" s="184" t="s">
        <v>396</v>
      </c>
      <c r="C201" s="188">
        <v>2.7549999999999997E-4</v>
      </c>
      <c r="D201" s="188">
        <v>2.541E-4</v>
      </c>
      <c r="E201" s="191">
        <v>2856097</v>
      </c>
      <c r="F201" s="240"/>
      <c r="G201" s="191">
        <v>238909</v>
      </c>
      <c r="H201" s="191">
        <v>54747</v>
      </c>
      <c r="I201" s="191">
        <v>304328</v>
      </c>
      <c r="J201" s="191">
        <v>60466</v>
      </c>
      <c r="K201" s="190"/>
      <c r="L201" s="191">
        <v>5718</v>
      </c>
      <c r="M201" s="3"/>
      <c r="N201" s="191">
        <v>0</v>
      </c>
      <c r="O201" s="191">
        <v>0</v>
      </c>
      <c r="P201" s="190"/>
      <c r="Q201" s="191">
        <v>1027011</v>
      </c>
      <c r="R201" s="191">
        <v>112487</v>
      </c>
      <c r="S201" s="191">
        <v>1139498</v>
      </c>
      <c r="T201" s="191">
        <v>543595</v>
      </c>
      <c r="U201" s="191">
        <v>691931</v>
      </c>
      <c r="W201" s="191">
        <f t="shared" ref="W201:W264" si="6">+T201/C201</f>
        <v>1973121597.096189</v>
      </c>
      <c r="X201" s="191">
        <f t="shared" ref="X201:X264" si="7">+U201/C201</f>
        <v>2511546279.4918332</v>
      </c>
    </row>
    <row r="202" spans="1:24">
      <c r="A202" s="204">
        <v>36005</v>
      </c>
      <c r="B202" s="184" t="s">
        <v>180</v>
      </c>
      <c r="C202" s="188">
        <v>4.8085999999999997E-3</v>
      </c>
      <c r="D202" s="188">
        <v>5.0277999999999998E-3</v>
      </c>
      <c r="E202" s="191">
        <v>49850549</v>
      </c>
      <c r="F202" s="240"/>
      <c r="G202" s="191">
        <v>4169941</v>
      </c>
      <c r="H202" s="191">
        <v>955565</v>
      </c>
      <c r="I202" s="191">
        <v>5311772</v>
      </c>
      <c r="J202" s="191">
        <v>129018</v>
      </c>
      <c r="K202" s="190"/>
      <c r="L202" s="191">
        <v>99798</v>
      </c>
      <c r="M202" s="3"/>
      <c r="N202" s="191">
        <v>0</v>
      </c>
      <c r="O202" s="191">
        <v>1185949</v>
      </c>
      <c r="P202" s="190"/>
      <c r="Q202" s="191">
        <v>17925538</v>
      </c>
      <c r="R202" s="191">
        <v>11354</v>
      </c>
      <c r="S202" s="191">
        <v>17936892</v>
      </c>
      <c r="T202" s="191">
        <v>9487946</v>
      </c>
      <c r="U202" s="191">
        <v>12077030</v>
      </c>
      <c r="W202" s="191">
        <f t="shared" si="6"/>
        <v>1973120242.8981409</v>
      </c>
      <c r="X202" s="191">
        <f t="shared" si="7"/>
        <v>2511548059.7263236</v>
      </c>
    </row>
    <row r="203" spans="1:24">
      <c r="A203" s="204">
        <v>36006</v>
      </c>
      <c r="B203" s="184" t="s">
        <v>181</v>
      </c>
      <c r="C203" s="188">
        <v>6.9990000000000004E-4</v>
      </c>
      <c r="D203" s="188">
        <v>6.4610000000000004E-4</v>
      </c>
      <c r="E203" s="191">
        <v>7255833</v>
      </c>
      <c r="F203" s="240"/>
      <c r="G203" s="191">
        <v>606942</v>
      </c>
      <c r="H203" s="191">
        <v>139084</v>
      </c>
      <c r="I203" s="191">
        <v>773138</v>
      </c>
      <c r="J203" s="191">
        <v>281382</v>
      </c>
      <c r="K203" s="190"/>
      <c r="L203" s="191">
        <v>14526</v>
      </c>
      <c r="M203" s="3"/>
      <c r="N203" s="191">
        <v>0</v>
      </c>
      <c r="O203" s="191">
        <v>26117</v>
      </c>
      <c r="P203" s="190"/>
      <c r="Q203" s="191">
        <v>2609093</v>
      </c>
      <c r="R203" s="191">
        <v>70070</v>
      </c>
      <c r="S203" s="191">
        <v>2679163</v>
      </c>
      <c r="T203" s="191">
        <v>1380987</v>
      </c>
      <c r="U203" s="191">
        <v>1757832</v>
      </c>
      <c r="W203" s="191">
        <f t="shared" si="6"/>
        <v>1973120445.7779682</v>
      </c>
      <c r="X203" s="191">
        <f t="shared" si="7"/>
        <v>2511547363.9091296</v>
      </c>
    </row>
    <row r="204" spans="1:24">
      <c r="A204" s="204">
        <v>36007</v>
      </c>
      <c r="B204" s="184" t="s">
        <v>182</v>
      </c>
      <c r="C204" s="188">
        <v>2.173E-4</v>
      </c>
      <c r="D204" s="188">
        <v>2.028E-4</v>
      </c>
      <c r="E204" s="191">
        <v>2252740</v>
      </c>
      <c r="F204" s="240"/>
      <c r="G204" s="191">
        <v>188439</v>
      </c>
      <c r="H204" s="191">
        <v>43182</v>
      </c>
      <c r="I204" s="191">
        <v>240038</v>
      </c>
      <c r="J204" s="191">
        <v>49429</v>
      </c>
      <c r="K204" s="190"/>
      <c r="L204" s="191">
        <v>4510</v>
      </c>
      <c r="M204" s="3"/>
      <c r="N204" s="191">
        <v>0</v>
      </c>
      <c r="O204" s="191">
        <v>8009</v>
      </c>
      <c r="P204" s="190"/>
      <c r="Q204" s="191">
        <v>810053</v>
      </c>
      <c r="R204" s="191">
        <v>9335</v>
      </c>
      <c r="S204" s="191">
        <v>819388</v>
      </c>
      <c r="T204" s="191">
        <v>428759</v>
      </c>
      <c r="U204" s="191">
        <v>545759</v>
      </c>
      <c r="W204" s="191">
        <f t="shared" si="6"/>
        <v>1973120110.4463875</v>
      </c>
      <c r="X204" s="191">
        <f t="shared" si="7"/>
        <v>2511546249.4247584</v>
      </c>
    </row>
    <row r="205" spans="1:24">
      <c r="A205" s="204">
        <v>36008</v>
      </c>
      <c r="B205" s="184" t="s">
        <v>183</v>
      </c>
      <c r="C205" s="188">
        <v>6.0320000000000003E-4</v>
      </c>
      <c r="D205" s="188">
        <v>5.7669999999999998E-4</v>
      </c>
      <c r="E205" s="191">
        <v>6253348</v>
      </c>
      <c r="F205" s="240"/>
      <c r="G205" s="191">
        <v>523085</v>
      </c>
      <c r="H205" s="191">
        <v>119868</v>
      </c>
      <c r="I205" s="191">
        <v>666319</v>
      </c>
      <c r="J205" s="191">
        <v>37426</v>
      </c>
      <c r="K205" s="190"/>
      <c r="L205" s="191">
        <v>12519</v>
      </c>
      <c r="M205" s="3"/>
      <c r="N205" s="191">
        <v>0</v>
      </c>
      <c r="O205" s="191">
        <v>241214</v>
      </c>
      <c r="P205" s="190"/>
      <c r="Q205" s="191">
        <v>2248614</v>
      </c>
      <c r="R205" s="191">
        <v>-103363</v>
      </c>
      <c r="S205" s="191">
        <v>2145251</v>
      </c>
      <c r="T205" s="191">
        <v>1190186</v>
      </c>
      <c r="U205" s="191">
        <v>1514966</v>
      </c>
      <c r="W205" s="191">
        <f t="shared" si="6"/>
        <v>1973120026.5251989</v>
      </c>
      <c r="X205" s="191">
        <f t="shared" si="7"/>
        <v>2511548408.4880633</v>
      </c>
    </row>
    <row r="206" spans="1:24">
      <c r="A206" s="204">
        <v>36009</v>
      </c>
      <c r="B206" s="184" t="s">
        <v>184</v>
      </c>
      <c r="C206" s="188">
        <v>1.08E-4</v>
      </c>
      <c r="D206" s="188">
        <v>1.292E-4</v>
      </c>
      <c r="E206" s="191">
        <v>1119631</v>
      </c>
      <c r="F206" s="240"/>
      <c r="G206" s="191">
        <v>93656</v>
      </c>
      <c r="H206" s="191">
        <v>21462</v>
      </c>
      <c r="I206" s="191">
        <v>119301</v>
      </c>
      <c r="J206" s="191">
        <v>6376</v>
      </c>
      <c r="K206" s="190"/>
      <c r="L206" s="191">
        <v>2241</v>
      </c>
      <c r="M206" s="3"/>
      <c r="N206" s="191">
        <v>0</v>
      </c>
      <c r="O206" s="191">
        <v>242671</v>
      </c>
      <c r="P206" s="190"/>
      <c r="Q206" s="191">
        <v>402603</v>
      </c>
      <c r="R206" s="191">
        <v>-81859</v>
      </c>
      <c r="S206" s="191">
        <v>320744</v>
      </c>
      <c r="T206" s="191">
        <v>213097</v>
      </c>
      <c r="U206" s="191">
        <v>271247</v>
      </c>
      <c r="W206" s="191">
        <f t="shared" si="6"/>
        <v>1973120370.3703704</v>
      </c>
      <c r="X206" s="191">
        <f t="shared" si="7"/>
        <v>2511546296.2962966</v>
      </c>
    </row>
    <row r="207" spans="1:24">
      <c r="A207" s="204">
        <v>36100</v>
      </c>
      <c r="B207" s="184" t="s">
        <v>185</v>
      </c>
      <c r="C207" s="188">
        <v>7.2760000000000001E-4</v>
      </c>
      <c r="D207" s="188">
        <v>7.3010000000000002E-4</v>
      </c>
      <c r="E207" s="191">
        <v>7542998</v>
      </c>
      <c r="F207" s="240"/>
      <c r="G207" s="191">
        <v>630963</v>
      </c>
      <c r="H207" s="191">
        <v>144589</v>
      </c>
      <c r="I207" s="191">
        <v>803736</v>
      </c>
      <c r="J207" s="191">
        <v>30794</v>
      </c>
      <c r="K207" s="190"/>
      <c r="L207" s="191">
        <v>15101</v>
      </c>
      <c r="M207" s="3"/>
      <c r="N207" s="191">
        <v>0</v>
      </c>
      <c r="O207" s="191">
        <v>47185</v>
      </c>
      <c r="P207" s="190"/>
      <c r="Q207" s="191">
        <v>2712353</v>
      </c>
      <c r="R207" s="191">
        <v>-21739</v>
      </c>
      <c r="S207" s="191">
        <v>2690614</v>
      </c>
      <c r="T207" s="191">
        <v>1435642</v>
      </c>
      <c r="U207" s="191">
        <v>1827402</v>
      </c>
      <c r="W207" s="191">
        <f t="shared" si="6"/>
        <v>1973119846.0692687</v>
      </c>
      <c r="X207" s="191">
        <f t="shared" si="7"/>
        <v>2511547553.6008797</v>
      </c>
    </row>
    <row r="208" spans="1:24">
      <c r="A208" s="204">
        <v>36102</v>
      </c>
      <c r="B208" s="184" t="s">
        <v>186</v>
      </c>
      <c r="C208" s="188">
        <v>2.654E-4</v>
      </c>
      <c r="D208" s="188">
        <v>2.6370000000000001E-4</v>
      </c>
      <c r="E208" s="191">
        <v>2751390</v>
      </c>
      <c r="F208" s="240"/>
      <c r="G208" s="191">
        <v>230151</v>
      </c>
      <c r="H208" s="191">
        <v>52740</v>
      </c>
      <c r="I208" s="191">
        <v>293171</v>
      </c>
      <c r="J208" s="191">
        <v>155630</v>
      </c>
      <c r="K208" s="190"/>
      <c r="L208" s="191">
        <v>5508</v>
      </c>
      <c r="M208" s="3"/>
      <c r="N208" s="191">
        <v>0</v>
      </c>
      <c r="O208" s="191">
        <v>75745</v>
      </c>
      <c r="P208" s="190"/>
      <c r="Q208" s="191">
        <v>989360</v>
      </c>
      <c r="R208" s="191">
        <v>68159</v>
      </c>
      <c r="S208" s="191">
        <v>1057519</v>
      </c>
      <c r="T208" s="191">
        <v>523666</v>
      </c>
      <c r="U208" s="191">
        <v>666565</v>
      </c>
      <c r="W208" s="191">
        <f t="shared" si="6"/>
        <v>1973119819.1409194</v>
      </c>
      <c r="X208" s="191">
        <f t="shared" si="7"/>
        <v>2511548605.8779202</v>
      </c>
    </row>
    <row r="209" spans="1:24">
      <c r="A209" s="204">
        <v>36105</v>
      </c>
      <c r="B209" s="184" t="s">
        <v>187</v>
      </c>
      <c r="C209" s="188">
        <v>3.6660000000000002E-4</v>
      </c>
      <c r="D209" s="188">
        <v>3.968E-4</v>
      </c>
      <c r="E209" s="191">
        <v>3800526</v>
      </c>
      <c r="F209" s="240"/>
      <c r="G209" s="191">
        <v>317910</v>
      </c>
      <c r="H209" s="191">
        <v>72851</v>
      </c>
      <c r="I209" s="191">
        <v>404961</v>
      </c>
      <c r="J209" s="191">
        <v>19320</v>
      </c>
      <c r="K209" s="190"/>
      <c r="L209" s="191">
        <v>7608</v>
      </c>
      <c r="M209" s="3"/>
      <c r="N209" s="191">
        <v>0</v>
      </c>
      <c r="O209" s="191">
        <v>142279</v>
      </c>
      <c r="P209" s="190"/>
      <c r="Q209" s="191">
        <v>1366614</v>
      </c>
      <c r="R209" s="191">
        <v>-27723</v>
      </c>
      <c r="S209" s="191">
        <v>1338891</v>
      </c>
      <c r="T209" s="191">
        <v>723346</v>
      </c>
      <c r="U209" s="191">
        <v>920733</v>
      </c>
      <c r="W209" s="191">
        <f t="shared" si="6"/>
        <v>1973120567.3758864</v>
      </c>
      <c r="X209" s="191">
        <f t="shared" si="7"/>
        <v>2511546644.8445172</v>
      </c>
    </row>
    <row r="210" spans="1:24">
      <c r="A210" s="204">
        <v>36200</v>
      </c>
      <c r="B210" s="184" t="s">
        <v>188</v>
      </c>
      <c r="C210" s="188">
        <v>1.4702000000000001E-3</v>
      </c>
      <c r="D210" s="188">
        <v>1.5866999999999999E-3</v>
      </c>
      <c r="E210" s="191">
        <v>15241500</v>
      </c>
      <c r="F210" s="240"/>
      <c r="G210" s="191">
        <v>1274934</v>
      </c>
      <c r="H210" s="191">
        <v>292158</v>
      </c>
      <c r="I210" s="191">
        <v>1624042</v>
      </c>
      <c r="J210" s="191">
        <v>23614</v>
      </c>
      <c r="K210" s="190"/>
      <c r="L210" s="191">
        <v>30513</v>
      </c>
      <c r="M210" s="3"/>
      <c r="N210" s="191">
        <v>0</v>
      </c>
      <c r="O210" s="191">
        <v>543118</v>
      </c>
      <c r="P210" s="190"/>
      <c r="Q210" s="191">
        <v>5480623</v>
      </c>
      <c r="R210" s="191">
        <v>-157242</v>
      </c>
      <c r="S210" s="191">
        <v>5323381</v>
      </c>
      <c r="T210" s="191">
        <v>2900881</v>
      </c>
      <c r="U210" s="191">
        <v>3692478</v>
      </c>
      <c r="W210" s="191">
        <f t="shared" si="6"/>
        <v>1973119983.6756904</v>
      </c>
      <c r="X210" s="191">
        <f t="shared" si="7"/>
        <v>2511548088.6954155</v>
      </c>
    </row>
    <row r="211" spans="1:24">
      <c r="A211" s="204">
        <v>36205</v>
      </c>
      <c r="B211" s="184" t="s">
        <v>189</v>
      </c>
      <c r="C211" s="188">
        <v>3.0160000000000001E-4</v>
      </c>
      <c r="D211" s="188">
        <v>2.9270000000000001E-4</v>
      </c>
      <c r="E211" s="191">
        <v>3126674</v>
      </c>
      <c r="F211" s="240"/>
      <c r="G211" s="191">
        <v>261543</v>
      </c>
      <c r="H211" s="191">
        <v>59934</v>
      </c>
      <c r="I211" s="191">
        <v>333159</v>
      </c>
      <c r="J211" s="191">
        <v>37662</v>
      </c>
      <c r="K211" s="190"/>
      <c r="L211" s="191">
        <v>6259</v>
      </c>
      <c r="M211" s="3"/>
      <c r="N211" s="191">
        <v>0</v>
      </c>
      <c r="O211" s="191">
        <v>0</v>
      </c>
      <c r="P211" s="190"/>
      <c r="Q211" s="191">
        <v>1124307</v>
      </c>
      <c r="R211" s="191">
        <v>42491</v>
      </c>
      <c r="S211" s="191">
        <v>1166798</v>
      </c>
      <c r="T211" s="191">
        <v>595093</v>
      </c>
      <c r="U211" s="191">
        <v>757483</v>
      </c>
      <c r="W211" s="191">
        <f t="shared" si="6"/>
        <v>1973120026.5251989</v>
      </c>
      <c r="X211" s="191">
        <f t="shared" si="7"/>
        <v>2511548408.4880633</v>
      </c>
    </row>
    <row r="212" spans="1:24">
      <c r="A212" s="204">
        <v>36300</v>
      </c>
      <c r="B212" s="184" t="s">
        <v>190</v>
      </c>
      <c r="C212" s="188">
        <v>5.0121999999999996E-3</v>
      </c>
      <c r="D212" s="188">
        <v>4.9592000000000004E-3</v>
      </c>
      <c r="E212" s="191">
        <v>51961262</v>
      </c>
      <c r="F212" s="240"/>
      <c r="G212" s="191">
        <v>4346500</v>
      </c>
      <c r="H212" s="191">
        <v>996024</v>
      </c>
      <c r="I212" s="191">
        <v>5536677</v>
      </c>
      <c r="J212" s="191">
        <v>106859</v>
      </c>
      <c r="K212" s="190"/>
      <c r="L212" s="191">
        <v>104023</v>
      </c>
      <c r="M212" s="3"/>
      <c r="N212" s="191">
        <v>0</v>
      </c>
      <c r="O212" s="191">
        <v>538653</v>
      </c>
      <c r="P212" s="190"/>
      <c r="Q212" s="191">
        <v>18684519</v>
      </c>
      <c r="R212" s="191">
        <v>-135196</v>
      </c>
      <c r="S212" s="191">
        <v>18549323</v>
      </c>
      <c r="T212" s="191">
        <v>9889674</v>
      </c>
      <c r="U212" s="191">
        <v>12588381</v>
      </c>
      <c r="W212" s="191">
        <f t="shared" si="6"/>
        <v>1973120386.2575319</v>
      </c>
      <c r="X212" s="191">
        <f t="shared" si="7"/>
        <v>2511548022.8243089</v>
      </c>
    </row>
    <row r="213" spans="1:24">
      <c r="A213" s="204">
        <v>36301</v>
      </c>
      <c r="B213" s="184" t="s">
        <v>191</v>
      </c>
      <c r="C213" s="188">
        <v>1.047E-4</v>
      </c>
      <c r="D213" s="188">
        <v>8.3900000000000006E-5</v>
      </c>
      <c r="E213" s="191">
        <v>1085420</v>
      </c>
      <c r="F213" s="240"/>
      <c r="G213" s="191">
        <v>90794</v>
      </c>
      <c r="H213" s="191">
        <v>20806</v>
      </c>
      <c r="I213" s="191">
        <v>115656</v>
      </c>
      <c r="J213" s="191">
        <v>107093</v>
      </c>
      <c r="K213" s="190"/>
      <c r="L213" s="191">
        <v>2173</v>
      </c>
      <c r="M213" s="3"/>
      <c r="N213" s="191">
        <v>0</v>
      </c>
      <c r="O213" s="191">
        <v>0</v>
      </c>
      <c r="P213" s="190"/>
      <c r="Q213" s="191">
        <v>390301</v>
      </c>
      <c r="R213" s="191">
        <v>53979</v>
      </c>
      <c r="S213" s="191">
        <v>444280</v>
      </c>
      <c r="T213" s="191">
        <v>206586</v>
      </c>
      <c r="U213" s="191">
        <v>262959</v>
      </c>
      <c r="W213" s="191">
        <f t="shared" si="6"/>
        <v>1973123209.1690545</v>
      </c>
      <c r="X213" s="191">
        <f t="shared" si="7"/>
        <v>2511547277.9369626</v>
      </c>
    </row>
    <row r="214" spans="1:24">
      <c r="A214" s="204">
        <v>36302</v>
      </c>
      <c r="B214" s="184" t="s">
        <v>192</v>
      </c>
      <c r="C214" s="188">
        <v>1.5210000000000001E-4</v>
      </c>
      <c r="D214" s="188">
        <v>1.2640000000000001E-4</v>
      </c>
      <c r="E214" s="191">
        <v>1576814</v>
      </c>
      <c r="F214" s="240"/>
      <c r="G214" s="191">
        <v>131899</v>
      </c>
      <c r="H214" s="191">
        <v>30225</v>
      </c>
      <c r="I214" s="191">
        <v>168016</v>
      </c>
      <c r="J214" s="191">
        <v>94775</v>
      </c>
      <c r="K214" s="190"/>
      <c r="L214" s="191">
        <v>3157</v>
      </c>
      <c r="M214" s="3"/>
      <c r="N214" s="191">
        <v>0</v>
      </c>
      <c r="O214" s="191">
        <v>17005</v>
      </c>
      <c r="P214" s="190"/>
      <c r="Q214" s="191">
        <v>567000</v>
      </c>
      <c r="R214" s="191">
        <v>23228</v>
      </c>
      <c r="S214" s="191">
        <v>590228</v>
      </c>
      <c r="T214" s="191">
        <v>300112</v>
      </c>
      <c r="U214" s="191">
        <v>382006</v>
      </c>
      <c r="W214" s="191">
        <f t="shared" si="6"/>
        <v>1973122945.4306376</v>
      </c>
      <c r="X214" s="191">
        <f t="shared" si="7"/>
        <v>2511545036.1604204</v>
      </c>
    </row>
    <row r="215" spans="1:24">
      <c r="A215" s="204">
        <v>36303</v>
      </c>
      <c r="B215" s="184" t="s">
        <v>397</v>
      </c>
      <c r="C215" s="188">
        <v>1.9790000000000001E-4</v>
      </c>
      <c r="D215" s="188">
        <v>1.751E-4</v>
      </c>
      <c r="E215" s="191">
        <v>2051621</v>
      </c>
      <c r="F215" s="240"/>
      <c r="G215" s="191">
        <v>171616</v>
      </c>
      <c r="H215" s="191">
        <v>39327</v>
      </c>
      <c r="I215" s="191">
        <v>218608</v>
      </c>
      <c r="J215" s="191">
        <v>512976</v>
      </c>
      <c r="K215" s="190"/>
      <c r="L215" s="191">
        <v>4107</v>
      </c>
      <c r="M215" s="3"/>
      <c r="N215" s="191">
        <v>0</v>
      </c>
      <c r="O215" s="191">
        <v>0</v>
      </c>
      <c r="P215" s="190"/>
      <c r="Q215" s="191">
        <v>737733</v>
      </c>
      <c r="R215" s="191">
        <v>249146</v>
      </c>
      <c r="S215" s="191">
        <v>986879</v>
      </c>
      <c r="T215" s="191">
        <v>390481</v>
      </c>
      <c r="U215" s="191">
        <v>497035</v>
      </c>
      <c r="W215" s="191">
        <f t="shared" si="6"/>
        <v>1973122789.2875187</v>
      </c>
      <c r="X215" s="191">
        <f t="shared" si="7"/>
        <v>2511546235.4724607</v>
      </c>
    </row>
    <row r="216" spans="1:24">
      <c r="A216" s="204">
        <v>36305</v>
      </c>
      <c r="B216" s="184" t="s">
        <v>193</v>
      </c>
      <c r="C216" s="188">
        <v>9.4229999999999997E-4</v>
      </c>
      <c r="D216" s="188">
        <v>9.502E-4</v>
      </c>
      <c r="E216" s="191">
        <v>9768784</v>
      </c>
      <c r="F216" s="240"/>
      <c r="G216" s="191">
        <v>817147</v>
      </c>
      <c r="H216" s="191">
        <v>187254</v>
      </c>
      <c r="I216" s="191">
        <v>1040902</v>
      </c>
      <c r="J216" s="191">
        <v>199838</v>
      </c>
      <c r="K216" s="190"/>
      <c r="L216" s="191">
        <v>19556</v>
      </c>
      <c r="M216" s="3"/>
      <c r="N216" s="191">
        <v>0</v>
      </c>
      <c r="O216" s="191">
        <v>16702</v>
      </c>
      <c r="P216" s="190"/>
      <c r="Q216" s="191">
        <v>3512713</v>
      </c>
      <c r="R216" s="191">
        <v>127207</v>
      </c>
      <c r="S216" s="191">
        <v>3639920</v>
      </c>
      <c r="T216" s="191">
        <v>1859271</v>
      </c>
      <c r="U216" s="191">
        <v>2366632</v>
      </c>
      <c r="W216" s="191">
        <f t="shared" si="6"/>
        <v>1973120025.4695957</v>
      </c>
      <c r="X216" s="191">
        <f t="shared" si="7"/>
        <v>2511548339.1701159</v>
      </c>
    </row>
    <row r="217" spans="1:24">
      <c r="A217" s="204">
        <v>36310</v>
      </c>
      <c r="B217" s="184" t="s">
        <v>381</v>
      </c>
      <c r="C217" s="188">
        <v>0</v>
      </c>
      <c r="D217" s="188">
        <v>0</v>
      </c>
      <c r="E217" s="191">
        <v>0</v>
      </c>
      <c r="F217" s="240"/>
      <c r="G217" s="191">
        <v>0</v>
      </c>
      <c r="H217" s="191">
        <v>0</v>
      </c>
      <c r="I217" s="191">
        <v>0</v>
      </c>
      <c r="J217" s="191">
        <v>46091</v>
      </c>
      <c r="K217" s="190"/>
      <c r="L217" s="191">
        <v>0</v>
      </c>
      <c r="M217" s="3"/>
      <c r="N217" s="191">
        <v>0</v>
      </c>
      <c r="O217" s="191">
        <v>105788</v>
      </c>
      <c r="P217" s="190"/>
      <c r="Q217" s="191">
        <v>0</v>
      </c>
      <c r="R217" s="191">
        <v>-6804</v>
      </c>
      <c r="S217" s="191">
        <v>-6804</v>
      </c>
      <c r="T217" s="191">
        <v>0</v>
      </c>
      <c r="U217" s="191">
        <v>0</v>
      </c>
      <c r="W217" s="191"/>
      <c r="X217" s="191"/>
    </row>
    <row r="218" spans="1:24">
      <c r="A218" s="204">
        <v>36400</v>
      </c>
      <c r="B218" s="184" t="s">
        <v>194</v>
      </c>
      <c r="C218" s="188">
        <v>5.2236000000000001E-3</v>
      </c>
      <c r="D218" s="188">
        <v>5.5005000000000002E-3</v>
      </c>
      <c r="E218" s="191">
        <v>54152837</v>
      </c>
      <c r="F218" s="240"/>
      <c r="G218" s="191">
        <v>4529822</v>
      </c>
      <c r="H218" s="191">
        <v>1038034</v>
      </c>
      <c r="I218" s="191">
        <v>5770198</v>
      </c>
      <c r="J218" s="191">
        <v>222147</v>
      </c>
      <c r="K218" s="190"/>
      <c r="L218" s="191">
        <v>108411</v>
      </c>
      <c r="M218" s="3"/>
      <c r="N218" s="191">
        <v>0</v>
      </c>
      <c r="O218" s="191">
        <v>1566337</v>
      </c>
      <c r="P218" s="190"/>
      <c r="Q218" s="191">
        <v>19472578</v>
      </c>
      <c r="R218" s="191">
        <v>-378539</v>
      </c>
      <c r="S218" s="191">
        <v>19094039</v>
      </c>
      <c r="T218" s="191">
        <v>10306791</v>
      </c>
      <c r="U218" s="191">
        <v>13119322</v>
      </c>
      <c r="W218" s="191">
        <f t="shared" si="6"/>
        <v>1973120261.8883529</v>
      </c>
      <c r="X218" s="191">
        <f t="shared" si="7"/>
        <v>2511547974.57692</v>
      </c>
    </row>
    <row r="219" spans="1:24">
      <c r="A219" s="204">
        <v>36405</v>
      </c>
      <c r="B219" s="184" t="s">
        <v>398</v>
      </c>
      <c r="C219" s="188">
        <v>8.518E-4</v>
      </c>
      <c r="D219" s="188">
        <v>9.0129999999999995E-4</v>
      </c>
      <c r="E219" s="191">
        <v>8830574</v>
      </c>
      <c r="F219" s="240"/>
      <c r="G219" s="191">
        <v>738667</v>
      </c>
      <c r="H219" s="191">
        <v>169270</v>
      </c>
      <c r="I219" s="191">
        <v>940932</v>
      </c>
      <c r="J219" s="191">
        <v>42071</v>
      </c>
      <c r="K219" s="190"/>
      <c r="L219" s="191">
        <v>17678</v>
      </c>
      <c r="M219" s="3"/>
      <c r="N219" s="191">
        <v>0</v>
      </c>
      <c r="O219" s="191">
        <v>474836</v>
      </c>
      <c r="P219" s="190"/>
      <c r="Q219" s="191">
        <v>3175347</v>
      </c>
      <c r="R219" s="191">
        <v>-126049</v>
      </c>
      <c r="S219" s="191">
        <v>3049298</v>
      </c>
      <c r="T219" s="191">
        <v>1680704</v>
      </c>
      <c r="U219" s="191">
        <v>2139337</v>
      </c>
      <c r="W219" s="191">
        <f t="shared" si="6"/>
        <v>1973120450.8100493</v>
      </c>
      <c r="X219" s="191">
        <f t="shared" si="7"/>
        <v>2511548485.5599904</v>
      </c>
    </row>
    <row r="220" spans="1:24">
      <c r="A220" s="204">
        <v>36500</v>
      </c>
      <c r="B220" s="184" t="s">
        <v>196</v>
      </c>
      <c r="C220" s="188">
        <v>1.09421E-2</v>
      </c>
      <c r="D220" s="188">
        <v>1.10864E-2</v>
      </c>
      <c r="E220" s="191">
        <v>113436280</v>
      </c>
      <c r="F220" s="240"/>
      <c r="G220" s="191">
        <v>9488814</v>
      </c>
      <c r="H220" s="191">
        <v>2174414</v>
      </c>
      <c r="I220" s="191">
        <v>12087081</v>
      </c>
      <c r="J220" s="191">
        <v>189136</v>
      </c>
      <c r="K220" s="190"/>
      <c r="L220" s="191">
        <v>227092</v>
      </c>
      <c r="M220" s="3"/>
      <c r="N220" s="191">
        <v>0</v>
      </c>
      <c r="O220" s="191">
        <v>1599284</v>
      </c>
      <c r="P220" s="190"/>
      <c r="Q220" s="191">
        <v>40790048</v>
      </c>
      <c r="R220" s="191">
        <v>-203868</v>
      </c>
      <c r="S220" s="191">
        <v>40586180</v>
      </c>
      <c r="T220" s="191">
        <v>21590080</v>
      </c>
      <c r="U220" s="191">
        <v>27481609</v>
      </c>
      <c r="W220" s="191">
        <f t="shared" si="6"/>
        <v>1973120333.3912139</v>
      </c>
      <c r="X220" s="191">
        <f t="shared" si="7"/>
        <v>2511547966.1125379</v>
      </c>
    </row>
    <row r="221" spans="1:24">
      <c r="A221" s="204">
        <v>36501</v>
      </c>
      <c r="B221" s="184" t="s">
        <v>197</v>
      </c>
      <c r="C221" s="188">
        <v>1.3850000000000001E-4</v>
      </c>
      <c r="D221" s="188">
        <v>1.4410000000000001E-4</v>
      </c>
      <c r="E221" s="191">
        <v>1435824</v>
      </c>
      <c r="F221" s="240"/>
      <c r="G221" s="191">
        <v>120105</v>
      </c>
      <c r="H221" s="191">
        <v>27523</v>
      </c>
      <c r="I221" s="191">
        <v>152993</v>
      </c>
      <c r="J221" s="191">
        <v>19336</v>
      </c>
      <c r="K221" s="190"/>
      <c r="L221" s="191">
        <v>2874</v>
      </c>
      <c r="M221" s="3"/>
      <c r="N221" s="191">
        <v>0</v>
      </c>
      <c r="O221" s="191">
        <v>69122</v>
      </c>
      <c r="P221" s="190"/>
      <c r="Q221" s="191">
        <v>516301</v>
      </c>
      <c r="R221" s="191">
        <v>-2295</v>
      </c>
      <c r="S221" s="191">
        <v>514006</v>
      </c>
      <c r="T221" s="191">
        <v>273277</v>
      </c>
      <c r="U221" s="191">
        <v>347849</v>
      </c>
      <c r="W221" s="191">
        <f t="shared" si="6"/>
        <v>1973119133.574007</v>
      </c>
      <c r="X221" s="191">
        <f t="shared" si="7"/>
        <v>2511545126.3537903</v>
      </c>
    </row>
    <row r="222" spans="1:24">
      <c r="A222" s="204">
        <v>36502</v>
      </c>
      <c r="B222" s="184" t="s">
        <v>198</v>
      </c>
      <c r="C222" s="188">
        <v>5.2099999999999999E-5</v>
      </c>
      <c r="D222" s="188">
        <v>5.1100000000000002E-5</v>
      </c>
      <c r="E222" s="191">
        <v>540118</v>
      </c>
      <c r="F222" s="240"/>
      <c r="G222" s="191">
        <v>45180</v>
      </c>
      <c r="H222" s="191">
        <v>10353</v>
      </c>
      <c r="I222" s="191">
        <v>57552</v>
      </c>
      <c r="J222" s="191">
        <v>2381</v>
      </c>
      <c r="K222" s="190"/>
      <c r="L222" s="191">
        <v>1081</v>
      </c>
      <c r="M222" s="3"/>
      <c r="N222" s="191">
        <v>0</v>
      </c>
      <c r="O222" s="191">
        <v>17905</v>
      </c>
      <c r="P222" s="190"/>
      <c r="Q222" s="191">
        <v>194219</v>
      </c>
      <c r="R222" s="191">
        <v>-6982</v>
      </c>
      <c r="S222" s="191">
        <v>187237</v>
      </c>
      <c r="T222" s="191">
        <v>102800</v>
      </c>
      <c r="U222" s="191">
        <v>130852</v>
      </c>
      <c r="W222" s="191">
        <f t="shared" si="6"/>
        <v>1973128598.8483686</v>
      </c>
      <c r="X222" s="191">
        <f t="shared" si="7"/>
        <v>2511554702.4952016</v>
      </c>
    </row>
    <row r="223" spans="1:24">
      <c r="A223" s="204">
        <v>36505</v>
      </c>
      <c r="B223" s="184" t="s">
        <v>199</v>
      </c>
      <c r="C223" s="188">
        <v>2.0817000000000001E-3</v>
      </c>
      <c r="D223" s="188">
        <v>2.1537000000000001E-3</v>
      </c>
      <c r="E223" s="191">
        <v>21580894</v>
      </c>
      <c r="F223" s="240"/>
      <c r="G223" s="191">
        <v>1805217</v>
      </c>
      <c r="H223" s="191">
        <v>413675</v>
      </c>
      <c r="I223" s="191">
        <v>2299529</v>
      </c>
      <c r="J223" s="191">
        <v>149768</v>
      </c>
      <c r="K223" s="190"/>
      <c r="L223" s="191">
        <v>43204</v>
      </c>
      <c r="M223" s="3"/>
      <c r="N223" s="191">
        <v>0</v>
      </c>
      <c r="O223" s="191">
        <v>464880</v>
      </c>
      <c r="P223" s="190"/>
      <c r="Q223" s="191">
        <v>7760178</v>
      </c>
      <c r="R223" s="191">
        <v>-33566</v>
      </c>
      <c r="S223" s="191">
        <v>7726612</v>
      </c>
      <c r="T223" s="191">
        <v>4107445</v>
      </c>
      <c r="U223" s="191">
        <v>5228289</v>
      </c>
      <c r="W223" s="191">
        <f t="shared" si="6"/>
        <v>1973120526.4927702</v>
      </c>
      <c r="X223" s="191">
        <f t="shared" si="7"/>
        <v>2511547773.4543881</v>
      </c>
    </row>
    <row r="224" spans="1:24">
      <c r="A224" s="204">
        <v>36600</v>
      </c>
      <c r="B224" s="184" t="s">
        <v>200</v>
      </c>
      <c r="C224" s="188">
        <v>7.3300000000000004E-4</v>
      </c>
      <c r="D224" s="188">
        <v>7.672E-4</v>
      </c>
      <c r="E224" s="191">
        <v>7598979</v>
      </c>
      <c r="F224" s="240"/>
      <c r="G224" s="191">
        <v>635646</v>
      </c>
      <c r="H224" s="191">
        <v>145662</v>
      </c>
      <c r="I224" s="191">
        <v>809701</v>
      </c>
      <c r="J224" s="191">
        <v>16490</v>
      </c>
      <c r="K224" s="190"/>
      <c r="L224" s="191">
        <v>15213</v>
      </c>
      <c r="M224" s="3"/>
      <c r="N224" s="191">
        <v>0</v>
      </c>
      <c r="O224" s="191">
        <v>101209</v>
      </c>
      <c r="P224" s="190"/>
      <c r="Q224" s="191">
        <v>2732483</v>
      </c>
      <c r="R224" s="191">
        <v>-58796</v>
      </c>
      <c r="S224" s="191">
        <v>2673687</v>
      </c>
      <c r="T224" s="191">
        <v>1446297</v>
      </c>
      <c r="U224" s="191">
        <v>1840965</v>
      </c>
      <c r="W224" s="191">
        <f t="shared" si="6"/>
        <v>1973120054.5702591</v>
      </c>
      <c r="X224" s="191">
        <f t="shared" si="7"/>
        <v>2511548431.1050477</v>
      </c>
    </row>
    <row r="225" spans="1:24">
      <c r="A225" s="204">
        <v>36601</v>
      </c>
      <c r="B225" s="184" t="s">
        <v>201</v>
      </c>
      <c r="C225" s="188">
        <v>4.3419999999999998E-4</v>
      </c>
      <c r="D225" s="188">
        <v>4.7469999999999999E-4</v>
      </c>
      <c r="E225" s="191">
        <v>4501333</v>
      </c>
      <c r="F225" s="240"/>
      <c r="G225" s="191">
        <v>376531</v>
      </c>
      <c r="H225" s="191">
        <v>86284</v>
      </c>
      <c r="I225" s="191">
        <v>479635</v>
      </c>
      <c r="J225" s="191">
        <v>41570</v>
      </c>
      <c r="K225" s="190"/>
      <c r="L225" s="191">
        <v>9011</v>
      </c>
      <c r="M225" s="3"/>
      <c r="N225" s="191">
        <v>0</v>
      </c>
      <c r="O225" s="191">
        <v>313114</v>
      </c>
      <c r="P225" s="190"/>
      <c r="Q225" s="191">
        <v>1618614</v>
      </c>
      <c r="R225" s="191">
        <v>-23716</v>
      </c>
      <c r="S225" s="191">
        <v>1594898</v>
      </c>
      <c r="T225" s="191">
        <v>856729</v>
      </c>
      <c r="U225" s="191">
        <v>1090514</v>
      </c>
      <c r="W225" s="191">
        <f t="shared" si="6"/>
        <v>1973120681.7134962</v>
      </c>
      <c r="X225" s="191">
        <f t="shared" si="7"/>
        <v>2511547673.8830032</v>
      </c>
    </row>
    <row r="226" spans="1:24">
      <c r="A226" s="204">
        <v>36700</v>
      </c>
      <c r="B226" s="184" t="s">
        <v>202</v>
      </c>
      <c r="C226" s="188">
        <v>9.5197000000000007E-3</v>
      </c>
      <c r="D226" s="188">
        <v>9.4205999999999995E-3</v>
      </c>
      <c r="E226" s="191">
        <v>98690321</v>
      </c>
      <c r="F226" s="240"/>
      <c r="G226" s="191">
        <v>8255332</v>
      </c>
      <c r="H226" s="191">
        <v>1891755</v>
      </c>
      <c r="I226" s="191">
        <v>10515841</v>
      </c>
      <c r="J226" s="191">
        <v>265557</v>
      </c>
      <c r="K226" s="190"/>
      <c r="L226" s="191">
        <v>197572</v>
      </c>
      <c r="M226" s="3"/>
      <c r="N226" s="191">
        <v>0</v>
      </c>
      <c r="O226" s="191">
        <v>560754</v>
      </c>
      <c r="P226" s="190"/>
      <c r="Q226" s="191">
        <v>35487614</v>
      </c>
      <c r="R226" s="191">
        <v>-308484</v>
      </c>
      <c r="S226" s="191">
        <v>35179130</v>
      </c>
      <c r="T226" s="191">
        <v>18783513</v>
      </c>
      <c r="U226" s="191">
        <v>23909183</v>
      </c>
      <c r="W226" s="191">
        <f t="shared" si="6"/>
        <v>1973120266.3949492</v>
      </c>
      <c r="X226" s="191">
        <f t="shared" si="7"/>
        <v>2511547947.9395356</v>
      </c>
    </row>
    <row r="227" spans="1:24">
      <c r="A227" s="204">
        <v>36701</v>
      </c>
      <c r="B227" s="184" t="s">
        <v>203</v>
      </c>
      <c r="C227" s="188">
        <v>4.9100000000000001E-5</v>
      </c>
      <c r="D227" s="188">
        <v>3.3099999999999998E-5</v>
      </c>
      <c r="E227" s="191">
        <v>509018</v>
      </c>
      <c r="F227" s="240"/>
      <c r="G227" s="191">
        <v>42579</v>
      </c>
      <c r="H227" s="191">
        <v>9757</v>
      </c>
      <c r="I227" s="191">
        <v>54238</v>
      </c>
      <c r="J227" s="191">
        <v>64124</v>
      </c>
      <c r="K227" s="190"/>
      <c r="L227" s="191">
        <v>1019</v>
      </c>
      <c r="M227" s="3"/>
      <c r="N227" s="191">
        <v>0</v>
      </c>
      <c r="O227" s="191">
        <v>20318</v>
      </c>
      <c r="P227" s="190"/>
      <c r="Q227" s="191">
        <v>183035</v>
      </c>
      <c r="R227" s="191">
        <v>16493</v>
      </c>
      <c r="S227" s="191">
        <v>199528</v>
      </c>
      <c r="T227" s="191">
        <v>96880</v>
      </c>
      <c r="U227" s="191">
        <v>123317</v>
      </c>
      <c r="W227" s="191">
        <f t="shared" si="6"/>
        <v>1973116089.6130345</v>
      </c>
      <c r="X227" s="191">
        <f t="shared" si="7"/>
        <v>2511547861.5071282</v>
      </c>
    </row>
    <row r="228" spans="1:24">
      <c r="A228" s="204">
        <v>36705</v>
      </c>
      <c r="B228" s="184" t="s">
        <v>204</v>
      </c>
      <c r="C228" s="188">
        <v>1.0885999999999999E-3</v>
      </c>
      <c r="D228" s="188">
        <v>1.1186E-3</v>
      </c>
      <c r="E228" s="191">
        <v>11285469</v>
      </c>
      <c r="F228" s="240"/>
      <c r="G228" s="191">
        <v>944017</v>
      </c>
      <c r="H228" s="191">
        <v>216327</v>
      </c>
      <c r="I228" s="191">
        <v>1202511</v>
      </c>
      <c r="J228" s="191">
        <v>151147</v>
      </c>
      <c r="K228" s="190"/>
      <c r="L228" s="191">
        <v>22593</v>
      </c>
      <c r="M228" s="3"/>
      <c r="N228" s="191">
        <v>0</v>
      </c>
      <c r="O228" s="191">
        <v>184010</v>
      </c>
      <c r="P228" s="190"/>
      <c r="Q228" s="191">
        <v>4058092</v>
      </c>
      <c r="R228" s="191">
        <v>67058</v>
      </c>
      <c r="S228" s="191">
        <v>4125150</v>
      </c>
      <c r="T228" s="191">
        <v>2147939</v>
      </c>
      <c r="U228" s="191">
        <v>2734071</v>
      </c>
      <c r="W228" s="191">
        <f t="shared" si="6"/>
        <v>1973120521.7710824</v>
      </c>
      <c r="X228" s="191">
        <f t="shared" si="7"/>
        <v>2511547859.6362305</v>
      </c>
    </row>
    <row r="229" spans="1:24">
      <c r="A229" s="204">
        <v>36800</v>
      </c>
      <c r="B229" s="184" t="s">
        <v>205</v>
      </c>
      <c r="C229" s="188">
        <v>3.3803000000000001E-3</v>
      </c>
      <c r="D229" s="188">
        <v>3.5387000000000001E-3</v>
      </c>
      <c r="E229" s="191">
        <v>35043425</v>
      </c>
      <c r="F229" s="240"/>
      <c r="G229" s="191">
        <v>2931342</v>
      </c>
      <c r="H229" s="191">
        <v>671733</v>
      </c>
      <c r="I229" s="191">
        <v>3734015</v>
      </c>
      <c r="J229" s="191">
        <v>152557</v>
      </c>
      <c r="K229" s="190"/>
      <c r="L229" s="191">
        <v>70155</v>
      </c>
      <c r="M229" s="3"/>
      <c r="N229" s="191">
        <v>0</v>
      </c>
      <c r="O229" s="191">
        <v>840636</v>
      </c>
      <c r="P229" s="190"/>
      <c r="Q229" s="191">
        <v>12601109</v>
      </c>
      <c r="R229" s="191">
        <v>-55359</v>
      </c>
      <c r="S229" s="191">
        <v>12545750</v>
      </c>
      <c r="T229" s="191">
        <v>6669739</v>
      </c>
      <c r="U229" s="191">
        <v>8489786</v>
      </c>
      <c r="W229" s="191">
        <f t="shared" si="6"/>
        <v>1973120433.0976539</v>
      </c>
      <c r="X229" s="191">
        <f t="shared" si="7"/>
        <v>2511548087.4478598</v>
      </c>
    </row>
    <row r="230" spans="1:24">
      <c r="A230" s="204">
        <v>36801</v>
      </c>
      <c r="B230" s="184" t="s">
        <v>206</v>
      </c>
      <c r="C230" s="188">
        <v>0</v>
      </c>
      <c r="D230" s="188">
        <v>0</v>
      </c>
      <c r="E230" s="191">
        <v>0</v>
      </c>
      <c r="F230" s="240"/>
      <c r="G230" s="191">
        <v>0</v>
      </c>
      <c r="H230" s="191">
        <v>0</v>
      </c>
      <c r="I230" s="191">
        <v>0</v>
      </c>
      <c r="J230" s="191">
        <v>0</v>
      </c>
      <c r="K230" s="190"/>
      <c r="L230" s="191">
        <v>0</v>
      </c>
      <c r="M230" s="3"/>
      <c r="N230" s="191">
        <v>0</v>
      </c>
      <c r="O230" s="191">
        <v>28702</v>
      </c>
      <c r="P230" s="190"/>
      <c r="Q230" s="191">
        <v>0</v>
      </c>
      <c r="R230" s="191">
        <v>-63966</v>
      </c>
      <c r="S230" s="191">
        <v>-63966</v>
      </c>
      <c r="T230" s="191">
        <v>0</v>
      </c>
      <c r="U230" s="191">
        <v>0</v>
      </c>
      <c r="W230" s="191"/>
      <c r="X230" s="191"/>
    </row>
    <row r="231" spans="1:24">
      <c r="A231" s="204">
        <v>36802</v>
      </c>
      <c r="B231" s="184" t="s">
        <v>207</v>
      </c>
      <c r="C231" s="188">
        <v>2.2039999999999999E-4</v>
      </c>
      <c r="D231" s="188">
        <v>2.0110000000000001E-4</v>
      </c>
      <c r="E231" s="191">
        <v>2284877</v>
      </c>
      <c r="F231" s="240"/>
      <c r="G231" s="191">
        <v>191127</v>
      </c>
      <c r="H231" s="191">
        <v>43798</v>
      </c>
      <c r="I231" s="191">
        <v>243463</v>
      </c>
      <c r="J231" s="191">
        <v>260306</v>
      </c>
      <c r="K231" s="190"/>
      <c r="L231" s="191">
        <v>4574</v>
      </c>
      <c r="M231" s="3"/>
      <c r="N231" s="191">
        <v>0</v>
      </c>
      <c r="O231" s="191">
        <v>0</v>
      </c>
      <c r="P231" s="190"/>
      <c r="Q231" s="191">
        <v>821609</v>
      </c>
      <c r="R231" s="191">
        <v>135909</v>
      </c>
      <c r="S231" s="191">
        <v>957518</v>
      </c>
      <c r="T231" s="191">
        <v>434876</v>
      </c>
      <c r="U231" s="191">
        <v>553545</v>
      </c>
      <c r="W231" s="191">
        <f t="shared" si="6"/>
        <v>1973121597.0961888</v>
      </c>
      <c r="X231" s="191">
        <f t="shared" si="7"/>
        <v>2511547186.9328494</v>
      </c>
    </row>
    <row r="232" spans="1:24">
      <c r="A232" s="204">
        <v>36810</v>
      </c>
      <c r="B232" s="184" t="s">
        <v>399</v>
      </c>
      <c r="C232" s="188">
        <v>6.6810000000000003E-3</v>
      </c>
      <c r="D232" s="188">
        <v>6.6909999999999999E-3</v>
      </c>
      <c r="E232" s="191">
        <v>69261640</v>
      </c>
      <c r="F232" s="240"/>
      <c r="G232" s="191">
        <v>5793656</v>
      </c>
      <c r="H232" s="191">
        <v>1327648</v>
      </c>
      <c r="I232" s="191">
        <v>7380100</v>
      </c>
      <c r="J232" s="191">
        <v>10522</v>
      </c>
      <c r="K232" s="190"/>
      <c r="L232" s="191">
        <v>138657</v>
      </c>
      <c r="M232" s="3"/>
      <c r="N232" s="191">
        <v>0</v>
      </c>
      <c r="O232" s="191">
        <v>733007</v>
      </c>
      <c r="P232" s="190"/>
      <c r="Q232" s="191">
        <v>24905485</v>
      </c>
      <c r="R232" s="191">
        <v>-260018</v>
      </c>
      <c r="S232" s="191">
        <v>24645467</v>
      </c>
      <c r="T232" s="191">
        <v>13182417</v>
      </c>
      <c r="U232" s="191">
        <v>16779652</v>
      </c>
      <c r="W232" s="191">
        <f t="shared" si="6"/>
        <v>1973120341.2662773</v>
      </c>
      <c r="X232" s="191">
        <f t="shared" si="7"/>
        <v>2511547971.8604999</v>
      </c>
    </row>
    <row r="233" spans="1:24">
      <c r="A233" s="204">
        <v>36900</v>
      </c>
      <c r="B233" s="184" t="s">
        <v>209</v>
      </c>
      <c r="C233" s="188">
        <v>6.3170000000000001E-4</v>
      </c>
      <c r="D233" s="188">
        <v>6.3949999999999999E-4</v>
      </c>
      <c r="E233" s="191">
        <v>6548807</v>
      </c>
      <c r="F233" s="240"/>
      <c r="G233" s="191">
        <v>547800</v>
      </c>
      <c r="H233" s="191">
        <v>125531</v>
      </c>
      <c r="I233" s="191">
        <v>697801</v>
      </c>
      <c r="J233" s="191">
        <v>8621</v>
      </c>
      <c r="K233" s="190"/>
      <c r="L233" s="191">
        <v>13110</v>
      </c>
      <c r="M233" s="3"/>
      <c r="N233" s="191">
        <v>0</v>
      </c>
      <c r="O233" s="191">
        <v>47615</v>
      </c>
      <c r="P233" s="190"/>
      <c r="Q233" s="191">
        <v>2354856</v>
      </c>
      <c r="R233" s="191">
        <v>-7389</v>
      </c>
      <c r="S233" s="191">
        <v>2347467</v>
      </c>
      <c r="T233" s="191">
        <v>1246420</v>
      </c>
      <c r="U233" s="191">
        <v>1586545</v>
      </c>
      <c r="W233" s="191">
        <f t="shared" si="6"/>
        <v>1973120151.9708722</v>
      </c>
      <c r="X233" s="191">
        <f t="shared" si="7"/>
        <v>2511548203.2610416</v>
      </c>
    </row>
    <row r="234" spans="1:24">
      <c r="A234" s="204">
        <v>36901</v>
      </c>
      <c r="B234" s="184" t="s">
        <v>210</v>
      </c>
      <c r="C234" s="188">
        <v>2.5720000000000002E-4</v>
      </c>
      <c r="D234" s="188">
        <v>2.377E-4</v>
      </c>
      <c r="E234" s="191">
        <v>2666381</v>
      </c>
      <c r="F234" s="240"/>
      <c r="G234" s="191">
        <v>223040</v>
      </c>
      <c r="H234" s="191">
        <v>51111</v>
      </c>
      <c r="I234" s="191">
        <v>284113</v>
      </c>
      <c r="J234" s="191">
        <v>137850</v>
      </c>
      <c r="K234" s="190"/>
      <c r="L234" s="191">
        <v>5338</v>
      </c>
      <c r="M234" s="3"/>
      <c r="N234" s="191">
        <v>0</v>
      </c>
      <c r="O234" s="191">
        <v>0</v>
      </c>
      <c r="P234" s="190"/>
      <c r="Q234" s="191">
        <v>958792</v>
      </c>
      <c r="R234" s="191">
        <v>78765</v>
      </c>
      <c r="S234" s="191">
        <v>1037557</v>
      </c>
      <c r="T234" s="191">
        <v>507487</v>
      </c>
      <c r="U234" s="191">
        <v>645970</v>
      </c>
      <c r="W234" s="191">
        <f t="shared" si="6"/>
        <v>1973122083.9813373</v>
      </c>
      <c r="X234" s="191">
        <f t="shared" si="7"/>
        <v>2511547433.9035769</v>
      </c>
    </row>
    <row r="235" spans="1:24">
      <c r="A235" s="204">
        <v>36905</v>
      </c>
      <c r="B235" s="184" t="s">
        <v>211</v>
      </c>
      <c r="C235" s="188">
        <v>2.33E-4</v>
      </c>
      <c r="D235" s="188">
        <v>2.2570000000000001E-4</v>
      </c>
      <c r="E235" s="191">
        <v>2415501</v>
      </c>
      <c r="F235" s="240"/>
      <c r="G235" s="191">
        <v>202054</v>
      </c>
      <c r="H235" s="191">
        <v>46302</v>
      </c>
      <c r="I235" s="191">
        <v>257381</v>
      </c>
      <c r="J235" s="191">
        <v>119852</v>
      </c>
      <c r="K235" s="190"/>
      <c r="L235" s="191">
        <v>4836</v>
      </c>
      <c r="M235" s="3"/>
      <c r="N235" s="191">
        <v>0</v>
      </c>
      <c r="O235" s="191">
        <v>0</v>
      </c>
      <c r="P235" s="190"/>
      <c r="Q235" s="191">
        <v>868579</v>
      </c>
      <c r="R235" s="191">
        <v>77243</v>
      </c>
      <c r="S235" s="191">
        <v>945822</v>
      </c>
      <c r="T235" s="191">
        <v>459737</v>
      </c>
      <c r="U235" s="191">
        <v>585191</v>
      </c>
      <c r="W235" s="191">
        <f t="shared" si="6"/>
        <v>1973120171.6738198</v>
      </c>
      <c r="X235" s="191">
        <f t="shared" si="7"/>
        <v>2511549356.223176</v>
      </c>
    </row>
    <row r="236" spans="1:24">
      <c r="A236" s="204">
        <v>37000</v>
      </c>
      <c r="B236" s="184" t="s">
        <v>212</v>
      </c>
      <c r="C236" s="188">
        <v>2.1031999999999999E-3</v>
      </c>
      <c r="D236" s="188">
        <v>2.1862000000000001E-3</v>
      </c>
      <c r="E236" s="191">
        <v>21803784</v>
      </c>
      <c r="F236" s="240"/>
      <c r="G236" s="191">
        <v>1823861</v>
      </c>
      <c r="H236" s="191">
        <v>417948</v>
      </c>
      <c r="I236" s="191">
        <v>2323279</v>
      </c>
      <c r="J236" s="191">
        <v>50067</v>
      </c>
      <c r="K236" s="190"/>
      <c r="L236" s="191">
        <v>43650</v>
      </c>
      <c r="M236" s="3"/>
      <c r="N236" s="191">
        <v>0</v>
      </c>
      <c r="O236" s="191">
        <v>690700</v>
      </c>
      <c r="P236" s="190"/>
      <c r="Q236" s="191">
        <v>7840326</v>
      </c>
      <c r="R236" s="191">
        <v>-205421</v>
      </c>
      <c r="S236" s="191">
        <v>7634905</v>
      </c>
      <c r="T236" s="191">
        <v>4149867</v>
      </c>
      <c r="U236" s="191">
        <v>5282288</v>
      </c>
      <c r="W236" s="191">
        <f t="shared" si="6"/>
        <v>1973120483.0734119</v>
      </c>
      <c r="X236" s="191">
        <f t="shared" si="7"/>
        <v>2511548117.1548119</v>
      </c>
    </row>
    <row r="237" spans="1:24">
      <c r="A237" s="204">
        <v>37001</v>
      </c>
      <c r="B237" s="184" t="s">
        <v>368</v>
      </c>
      <c r="C237" s="188">
        <v>1.439E-4</v>
      </c>
      <c r="D237" s="188">
        <v>1.119E-4</v>
      </c>
      <c r="E237" s="191">
        <v>1491805</v>
      </c>
      <c r="F237" s="240"/>
      <c r="G237" s="191">
        <v>124788</v>
      </c>
      <c r="H237" s="191">
        <v>28596</v>
      </c>
      <c r="I237" s="191">
        <v>158958</v>
      </c>
      <c r="J237" s="191">
        <v>259882</v>
      </c>
      <c r="K237" s="190"/>
      <c r="L237" s="191">
        <v>2987</v>
      </c>
      <c r="M237" s="3"/>
      <c r="N237" s="191">
        <v>0</v>
      </c>
      <c r="O237" s="191">
        <v>0</v>
      </c>
      <c r="P237" s="190"/>
      <c r="Q237" s="191">
        <v>536432</v>
      </c>
      <c r="R237" s="191">
        <v>164024</v>
      </c>
      <c r="S237" s="191">
        <v>700456</v>
      </c>
      <c r="T237" s="191">
        <v>283932</v>
      </c>
      <c r="U237" s="191">
        <v>361412</v>
      </c>
      <c r="W237" s="191">
        <f t="shared" si="6"/>
        <v>1973120222.3766503</v>
      </c>
      <c r="X237" s="191">
        <f t="shared" si="7"/>
        <v>2511549687.2828355</v>
      </c>
    </row>
    <row r="238" spans="1:24">
      <c r="A238" s="204">
        <v>37005</v>
      </c>
      <c r="B238" s="184" t="s">
        <v>213</v>
      </c>
      <c r="C238" s="188">
        <v>5.2260000000000002E-4</v>
      </c>
      <c r="D238" s="188">
        <v>5.2159999999999999E-4</v>
      </c>
      <c r="E238" s="191">
        <v>5417772</v>
      </c>
      <c r="F238" s="240"/>
      <c r="G238" s="191">
        <v>453190</v>
      </c>
      <c r="H238" s="191">
        <v>103851</v>
      </c>
      <c r="I238" s="191">
        <v>577285</v>
      </c>
      <c r="J238" s="191">
        <v>132132</v>
      </c>
      <c r="K238" s="190"/>
      <c r="L238" s="191">
        <v>10846</v>
      </c>
      <c r="M238" s="3"/>
      <c r="N238" s="191">
        <v>0</v>
      </c>
      <c r="O238" s="191">
        <v>0</v>
      </c>
      <c r="P238" s="190"/>
      <c r="Q238" s="191">
        <v>1948152</v>
      </c>
      <c r="R238" s="191">
        <v>68361</v>
      </c>
      <c r="S238" s="191">
        <v>2016513</v>
      </c>
      <c r="T238" s="191">
        <v>1031153</v>
      </c>
      <c r="U238" s="191">
        <v>1312535</v>
      </c>
      <c r="W238" s="191">
        <f t="shared" si="6"/>
        <v>1973120933.7925756</v>
      </c>
      <c r="X238" s="191">
        <f t="shared" si="7"/>
        <v>2511548029.0853424</v>
      </c>
    </row>
    <row r="239" spans="1:24">
      <c r="A239" s="204">
        <v>37100</v>
      </c>
      <c r="B239" s="184" t="s">
        <v>214</v>
      </c>
      <c r="C239" s="188">
        <v>3.3446999999999999E-3</v>
      </c>
      <c r="D239" s="188">
        <v>3.2702E-3</v>
      </c>
      <c r="E239" s="191">
        <v>34674361</v>
      </c>
      <c r="F239" s="240"/>
      <c r="G239" s="191">
        <v>2900470</v>
      </c>
      <c r="H239" s="191">
        <v>664659</v>
      </c>
      <c r="I239" s="191">
        <v>3694689</v>
      </c>
      <c r="J239" s="191">
        <v>123188</v>
      </c>
      <c r="K239" s="190"/>
      <c r="L239" s="191">
        <v>69416</v>
      </c>
      <c r="M239" s="3"/>
      <c r="N239" s="191">
        <v>0</v>
      </c>
      <c r="O239" s="191">
        <v>156841</v>
      </c>
      <c r="P239" s="190"/>
      <c r="Q239" s="191">
        <v>12468399</v>
      </c>
      <c r="R239" s="191">
        <v>96841</v>
      </c>
      <c r="S239" s="191">
        <v>12565240</v>
      </c>
      <c r="T239" s="191">
        <v>6599495</v>
      </c>
      <c r="U239" s="191">
        <v>8400375</v>
      </c>
      <c r="W239" s="191">
        <f t="shared" si="6"/>
        <v>1973120160.2535355</v>
      </c>
      <c r="X239" s="191">
        <f t="shared" si="7"/>
        <v>2511548120.9077048</v>
      </c>
    </row>
    <row r="240" spans="1:24">
      <c r="A240" s="204">
        <v>37200</v>
      </c>
      <c r="B240" s="184" t="s">
        <v>215</v>
      </c>
      <c r="C240" s="188">
        <v>6.9430000000000002E-4</v>
      </c>
      <c r="D240" s="188">
        <v>6.8619999999999998E-4</v>
      </c>
      <c r="E240" s="191">
        <v>7197778</v>
      </c>
      <c r="F240" s="240"/>
      <c r="G240" s="191">
        <v>602086</v>
      </c>
      <c r="H240" s="191">
        <v>137971</v>
      </c>
      <c r="I240" s="191">
        <v>766952</v>
      </c>
      <c r="J240" s="191">
        <v>34678</v>
      </c>
      <c r="K240" s="190"/>
      <c r="L240" s="191">
        <v>14410</v>
      </c>
      <c r="M240" s="3"/>
      <c r="N240" s="191">
        <v>0</v>
      </c>
      <c r="O240" s="191">
        <v>135403</v>
      </c>
      <c r="P240" s="190"/>
      <c r="Q240" s="191">
        <v>2588217</v>
      </c>
      <c r="R240" s="191">
        <v>-51735</v>
      </c>
      <c r="S240" s="191">
        <v>2536482</v>
      </c>
      <c r="T240" s="191">
        <v>1369937</v>
      </c>
      <c r="U240" s="191">
        <v>1743768</v>
      </c>
      <c r="W240" s="191">
        <f t="shared" si="6"/>
        <v>1973119688.8952901</v>
      </c>
      <c r="X240" s="191">
        <f t="shared" si="7"/>
        <v>2511548322.0509868</v>
      </c>
    </row>
    <row r="241" spans="1:24">
      <c r="A241" s="204">
        <v>37300</v>
      </c>
      <c r="B241" s="184" t="s">
        <v>216</v>
      </c>
      <c r="C241" s="188">
        <v>1.8748E-3</v>
      </c>
      <c r="D241" s="188">
        <v>1.9419999999999999E-3</v>
      </c>
      <c r="E241" s="191">
        <v>19435971</v>
      </c>
      <c r="F241" s="240"/>
      <c r="G241" s="191">
        <v>1625797</v>
      </c>
      <c r="H241" s="191">
        <v>372560</v>
      </c>
      <c r="I241" s="191">
        <v>2070979</v>
      </c>
      <c r="J241" s="191">
        <v>23739</v>
      </c>
      <c r="K241" s="190"/>
      <c r="L241" s="191">
        <v>38910</v>
      </c>
      <c r="M241" s="3"/>
      <c r="N241" s="191">
        <v>0</v>
      </c>
      <c r="O241" s="191">
        <v>564989</v>
      </c>
      <c r="P241" s="190"/>
      <c r="Q241" s="191">
        <v>6988894</v>
      </c>
      <c r="R241" s="191">
        <v>-193348</v>
      </c>
      <c r="S241" s="191">
        <v>6795546</v>
      </c>
      <c r="T241" s="191">
        <v>3699206</v>
      </c>
      <c r="U241" s="191">
        <v>4708650</v>
      </c>
      <c r="W241" s="191">
        <f t="shared" si="6"/>
        <v>1973120332.8355024</v>
      </c>
      <c r="X241" s="191">
        <f t="shared" si="7"/>
        <v>2511547898.4425006</v>
      </c>
    </row>
    <row r="242" spans="1:24">
      <c r="A242" s="204">
        <v>37301</v>
      </c>
      <c r="B242" s="184" t="s">
        <v>217</v>
      </c>
      <c r="C242" s="188">
        <v>2.1670000000000001E-4</v>
      </c>
      <c r="D242" s="188">
        <v>2.1240000000000001E-4</v>
      </c>
      <c r="E242" s="191">
        <v>2246520</v>
      </c>
      <c r="F242" s="240"/>
      <c r="G242" s="191">
        <v>187919</v>
      </c>
      <c r="H242" s="191">
        <v>43063</v>
      </c>
      <c r="I242" s="191">
        <v>239375</v>
      </c>
      <c r="J242" s="191">
        <v>32155</v>
      </c>
      <c r="K242" s="190"/>
      <c r="L242" s="191">
        <v>4497</v>
      </c>
      <c r="M242" s="3"/>
      <c r="N242" s="191">
        <v>0</v>
      </c>
      <c r="O242" s="191">
        <v>15282</v>
      </c>
      <c r="P242" s="190"/>
      <c r="Q242" s="191">
        <v>807816</v>
      </c>
      <c r="R242" s="191">
        <v>29449</v>
      </c>
      <c r="S242" s="191">
        <v>837265</v>
      </c>
      <c r="T242" s="191">
        <v>427575</v>
      </c>
      <c r="U242" s="191">
        <v>544252</v>
      </c>
      <c r="W242" s="191">
        <f t="shared" si="6"/>
        <v>1973119520.0738347</v>
      </c>
      <c r="X242" s="191">
        <f t="shared" si="7"/>
        <v>2511545916.0129209</v>
      </c>
    </row>
    <row r="243" spans="1:24">
      <c r="A243" s="204">
        <v>37305</v>
      </c>
      <c r="B243" s="184" t="s">
        <v>218</v>
      </c>
      <c r="C243" s="188">
        <v>4.8200000000000001E-4</v>
      </c>
      <c r="D243" s="188">
        <v>4.75E-4</v>
      </c>
      <c r="E243" s="191">
        <v>4996873</v>
      </c>
      <c r="F243" s="240"/>
      <c r="G243" s="191">
        <v>417983</v>
      </c>
      <c r="H243" s="191">
        <v>95783</v>
      </c>
      <c r="I243" s="191">
        <v>532436</v>
      </c>
      <c r="J243" s="191">
        <v>121684</v>
      </c>
      <c r="K243" s="190"/>
      <c r="L243" s="191">
        <v>10003</v>
      </c>
      <c r="M243" s="3"/>
      <c r="N243" s="191">
        <v>0</v>
      </c>
      <c r="O243" s="191">
        <v>87633</v>
      </c>
      <c r="P243" s="190"/>
      <c r="Q243" s="191">
        <v>1796803</v>
      </c>
      <c r="R243" s="191">
        <v>-90398</v>
      </c>
      <c r="S243" s="191">
        <v>1706405</v>
      </c>
      <c r="T243" s="191">
        <v>951044</v>
      </c>
      <c r="U243" s="191">
        <v>1210566</v>
      </c>
      <c r="W243" s="191">
        <f t="shared" si="6"/>
        <v>1973120331.9502075</v>
      </c>
      <c r="X243" s="191">
        <f t="shared" si="7"/>
        <v>2511547717.8423238</v>
      </c>
    </row>
    <row r="244" spans="1:24">
      <c r="A244" s="204">
        <v>37400</v>
      </c>
      <c r="B244" s="184" t="s">
        <v>219</v>
      </c>
      <c r="C244" s="188">
        <v>9.2034000000000005E-3</v>
      </c>
      <c r="D244" s="188">
        <v>9.0224999999999993E-3</v>
      </c>
      <c r="E244" s="191">
        <v>95411252</v>
      </c>
      <c r="F244" s="240"/>
      <c r="G244" s="191">
        <v>7981041</v>
      </c>
      <c r="H244" s="191">
        <v>1828900</v>
      </c>
      <c r="I244" s="191">
        <v>10166444</v>
      </c>
      <c r="J244" s="191">
        <v>0</v>
      </c>
      <c r="K244" s="190"/>
      <c r="L244" s="191">
        <v>191007</v>
      </c>
      <c r="M244" s="3"/>
      <c r="N244" s="191">
        <v>0</v>
      </c>
      <c r="O244" s="191">
        <v>1270691</v>
      </c>
      <c r="P244" s="190"/>
      <c r="Q244" s="191">
        <v>34308508</v>
      </c>
      <c r="R244" s="191">
        <v>-1004254</v>
      </c>
      <c r="S244" s="191">
        <v>33304254</v>
      </c>
      <c r="T244" s="191">
        <v>18159415</v>
      </c>
      <c r="U244" s="191">
        <v>23114781</v>
      </c>
      <c r="W244" s="191">
        <f t="shared" si="6"/>
        <v>1973120259.9039485</v>
      </c>
      <c r="X244" s="191">
        <f t="shared" si="7"/>
        <v>2511548014.8640718</v>
      </c>
    </row>
    <row r="245" spans="1:24">
      <c r="A245" s="204">
        <v>37405</v>
      </c>
      <c r="B245" s="184" t="s">
        <v>220</v>
      </c>
      <c r="C245" s="188">
        <v>1.9296999999999999E-3</v>
      </c>
      <c r="D245" s="188">
        <v>2.0397000000000002E-3</v>
      </c>
      <c r="E245" s="191">
        <v>20005117</v>
      </c>
      <c r="F245" s="240"/>
      <c r="G245" s="191">
        <v>1673405</v>
      </c>
      <c r="H245" s="191">
        <v>383470</v>
      </c>
      <c r="I245" s="191">
        <v>2131624</v>
      </c>
      <c r="J245" s="191">
        <v>56162</v>
      </c>
      <c r="K245" s="190"/>
      <c r="L245" s="191">
        <v>40049</v>
      </c>
      <c r="M245" s="3"/>
      <c r="N245" s="191">
        <v>0</v>
      </c>
      <c r="O245" s="191">
        <v>884236</v>
      </c>
      <c r="P245" s="190"/>
      <c r="Q245" s="191">
        <v>7193551</v>
      </c>
      <c r="R245" s="191">
        <v>-194829</v>
      </c>
      <c r="S245" s="191">
        <v>6998722</v>
      </c>
      <c r="T245" s="191">
        <v>3807530</v>
      </c>
      <c r="U245" s="191">
        <v>4846534</v>
      </c>
      <c r="W245" s="191">
        <f t="shared" si="6"/>
        <v>1973120174.1203296</v>
      </c>
      <c r="X245" s="191">
        <f t="shared" si="7"/>
        <v>2511547909.0013995</v>
      </c>
    </row>
    <row r="246" spans="1:24">
      <c r="A246" s="204">
        <v>37500</v>
      </c>
      <c r="B246" s="184" t="s">
        <v>221</v>
      </c>
      <c r="C246" s="188">
        <v>9.946E-4</v>
      </c>
      <c r="D246" s="188">
        <v>9.9740000000000007E-4</v>
      </c>
      <c r="E246" s="191">
        <v>10310975</v>
      </c>
      <c r="F246" s="240"/>
      <c r="G246" s="191">
        <v>862501</v>
      </c>
      <c r="H246" s="191">
        <v>197647</v>
      </c>
      <c r="I246" s="191">
        <v>1098675</v>
      </c>
      <c r="J246" s="191">
        <v>53454</v>
      </c>
      <c r="K246" s="190"/>
      <c r="L246" s="191">
        <v>20642</v>
      </c>
      <c r="M246" s="3"/>
      <c r="N246" s="191">
        <v>0</v>
      </c>
      <c r="O246" s="191">
        <v>41868</v>
      </c>
      <c r="P246" s="190"/>
      <c r="Q246" s="191">
        <v>3707678</v>
      </c>
      <c r="R246" s="191">
        <v>10558</v>
      </c>
      <c r="S246" s="191">
        <v>3718236</v>
      </c>
      <c r="T246" s="191">
        <v>1962465</v>
      </c>
      <c r="U246" s="191">
        <v>2497986</v>
      </c>
      <c r="W246" s="191">
        <f t="shared" si="6"/>
        <v>1973119847.1747437</v>
      </c>
      <c r="X246" s="191">
        <f t="shared" si="7"/>
        <v>2511548361.1502113</v>
      </c>
    </row>
    <row r="247" spans="1:24">
      <c r="A247" s="204">
        <v>37600</v>
      </c>
      <c r="B247" s="184" t="s">
        <v>222</v>
      </c>
      <c r="C247" s="188">
        <v>5.9551999999999999E-3</v>
      </c>
      <c r="D247" s="188">
        <v>6.1789999999999996E-3</v>
      </c>
      <c r="E247" s="191">
        <v>61737302</v>
      </c>
      <c r="F247" s="240"/>
      <c r="G247" s="191">
        <v>5164254</v>
      </c>
      <c r="H247" s="191">
        <v>1183417</v>
      </c>
      <c r="I247" s="191">
        <v>6578352</v>
      </c>
      <c r="J247" s="191">
        <v>0</v>
      </c>
      <c r="K247" s="190"/>
      <c r="L247" s="191">
        <v>123594</v>
      </c>
      <c r="M247" s="3"/>
      <c r="N247" s="191">
        <v>0</v>
      </c>
      <c r="O247" s="191">
        <v>2448395</v>
      </c>
      <c r="P247" s="190"/>
      <c r="Q247" s="191">
        <v>22199842</v>
      </c>
      <c r="R247" s="191">
        <v>-1351177</v>
      </c>
      <c r="S247" s="191">
        <v>20848665</v>
      </c>
      <c r="T247" s="191">
        <v>11750326</v>
      </c>
      <c r="U247" s="191">
        <v>14956771</v>
      </c>
      <c r="W247" s="191">
        <f t="shared" si="6"/>
        <v>1973120298.2267599</v>
      </c>
      <c r="X247" s="191">
        <f t="shared" si="7"/>
        <v>2511548058.8393335</v>
      </c>
    </row>
    <row r="248" spans="1:24">
      <c r="A248" s="204">
        <v>37601</v>
      </c>
      <c r="B248" s="184" t="s">
        <v>223</v>
      </c>
      <c r="C248" s="188">
        <v>4.8840000000000005E-4</v>
      </c>
      <c r="D248" s="188">
        <v>3.0689999999999998E-4</v>
      </c>
      <c r="E248" s="191">
        <v>5063222</v>
      </c>
      <c r="F248" s="240"/>
      <c r="G248" s="191">
        <v>423533</v>
      </c>
      <c r="H248" s="191">
        <v>97055</v>
      </c>
      <c r="I248" s="191">
        <v>539506</v>
      </c>
      <c r="J248" s="191">
        <v>912649</v>
      </c>
      <c r="K248" s="190"/>
      <c r="L248" s="191">
        <v>10136</v>
      </c>
      <c r="M248" s="3"/>
      <c r="N248" s="191">
        <v>0</v>
      </c>
      <c r="O248" s="191">
        <v>0</v>
      </c>
      <c r="P248" s="190"/>
      <c r="Q248" s="191">
        <v>1820661</v>
      </c>
      <c r="R248" s="191">
        <v>470290</v>
      </c>
      <c r="S248" s="191">
        <v>2290951</v>
      </c>
      <c r="T248" s="191">
        <v>963672</v>
      </c>
      <c r="U248" s="191">
        <v>1226640</v>
      </c>
      <c r="W248" s="191">
        <f t="shared" si="6"/>
        <v>1973120393.1203928</v>
      </c>
      <c r="X248" s="191">
        <f t="shared" si="7"/>
        <v>2511547911.5479112</v>
      </c>
    </row>
    <row r="249" spans="1:24">
      <c r="A249" s="204">
        <v>37605</v>
      </c>
      <c r="B249" s="184" t="s">
        <v>224</v>
      </c>
      <c r="C249" s="188">
        <v>7.4850000000000003E-4</v>
      </c>
      <c r="D249" s="188">
        <v>7.7570000000000004E-4</v>
      </c>
      <c r="E249" s="191">
        <v>7759667</v>
      </c>
      <c r="F249" s="240"/>
      <c r="G249" s="191">
        <v>649087</v>
      </c>
      <c r="H249" s="191">
        <v>148742</v>
      </c>
      <c r="I249" s="191">
        <v>826823</v>
      </c>
      <c r="J249" s="191">
        <v>23031</v>
      </c>
      <c r="K249" s="190"/>
      <c r="L249" s="191">
        <v>15534</v>
      </c>
      <c r="M249" s="3"/>
      <c r="N249" s="191">
        <v>0</v>
      </c>
      <c r="O249" s="191">
        <v>235375</v>
      </c>
      <c r="P249" s="190"/>
      <c r="Q249" s="191">
        <v>2790264</v>
      </c>
      <c r="R249" s="191">
        <v>-57868</v>
      </c>
      <c r="S249" s="191">
        <v>2732396</v>
      </c>
      <c r="T249" s="191">
        <v>1476881</v>
      </c>
      <c r="U249" s="191">
        <v>1879894</v>
      </c>
      <c r="W249" s="191">
        <f t="shared" si="6"/>
        <v>1973120908.4836338</v>
      </c>
      <c r="X249" s="191">
        <f t="shared" si="7"/>
        <v>2511548430.1937208</v>
      </c>
    </row>
    <row r="250" spans="1:24">
      <c r="A250" s="204">
        <v>37610</v>
      </c>
      <c r="B250" s="184" t="s">
        <v>225</v>
      </c>
      <c r="C250" s="188">
        <v>1.8977E-3</v>
      </c>
      <c r="D250" s="188">
        <v>1.9051000000000001E-3</v>
      </c>
      <c r="E250" s="191">
        <v>19673374</v>
      </c>
      <c r="F250" s="240"/>
      <c r="G250" s="191">
        <v>1645655</v>
      </c>
      <c r="H250" s="191">
        <v>377111</v>
      </c>
      <c r="I250" s="191">
        <v>2096275</v>
      </c>
      <c r="J250" s="191">
        <v>0</v>
      </c>
      <c r="K250" s="190"/>
      <c r="L250" s="191">
        <v>39385</v>
      </c>
      <c r="M250" s="3"/>
      <c r="N250" s="191">
        <v>0</v>
      </c>
      <c r="O250" s="191">
        <v>669155</v>
      </c>
      <c r="P250" s="190"/>
      <c r="Q250" s="191">
        <v>7074261</v>
      </c>
      <c r="R250" s="191">
        <v>-507585</v>
      </c>
      <c r="S250" s="191">
        <v>6566676</v>
      </c>
      <c r="T250" s="191">
        <v>3744390</v>
      </c>
      <c r="U250" s="191">
        <v>4766165</v>
      </c>
      <c r="W250" s="191">
        <f t="shared" si="6"/>
        <v>1973120092.7438478</v>
      </c>
      <c r="X250" s="191">
        <f t="shared" si="7"/>
        <v>2511548189.9141064</v>
      </c>
    </row>
    <row r="251" spans="1:24">
      <c r="A251" s="204">
        <v>37700</v>
      </c>
      <c r="B251" s="184" t="s">
        <v>226</v>
      </c>
      <c r="C251" s="188">
        <v>2.5929999999999998E-3</v>
      </c>
      <c r="D251" s="188">
        <v>2.6251E-3</v>
      </c>
      <c r="E251" s="191">
        <v>26881520</v>
      </c>
      <c r="F251" s="240"/>
      <c r="G251" s="191">
        <v>2248608</v>
      </c>
      <c r="H251" s="191">
        <v>515281</v>
      </c>
      <c r="I251" s="191">
        <v>2864332</v>
      </c>
      <c r="J251" s="191">
        <v>7749</v>
      </c>
      <c r="K251" s="190"/>
      <c r="L251" s="191">
        <v>53815</v>
      </c>
      <c r="M251" s="3"/>
      <c r="N251" s="191">
        <v>0</v>
      </c>
      <c r="O251" s="191">
        <v>509021</v>
      </c>
      <c r="P251" s="190"/>
      <c r="Q251" s="191">
        <v>9666206</v>
      </c>
      <c r="R251" s="191">
        <v>-261190</v>
      </c>
      <c r="S251" s="191">
        <v>9405016</v>
      </c>
      <c r="T251" s="191">
        <v>5116301</v>
      </c>
      <c r="U251" s="191">
        <v>6512444</v>
      </c>
      <c r="W251" s="191">
        <f t="shared" si="6"/>
        <v>1973120323.9490938</v>
      </c>
      <c r="X251" s="191">
        <f t="shared" si="7"/>
        <v>2511548013.883533</v>
      </c>
    </row>
    <row r="252" spans="1:24">
      <c r="A252" s="204">
        <v>37705</v>
      </c>
      <c r="B252" s="184" t="s">
        <v>227</v>
      </c>
      <c r="C252" s="188">
        <v>7.9149999999999999E-4</v>
      </c>
      <c r="D252" s="188">
        <v>8.3020000000000001E-4</v>
      </c>
      <c r="E252" s="191">
        <v>8205446</v>
      </c>
      <c r="F252" s="240"/>
      <c r="G252" s="191">
        <v>686376</v>
      </c>
      <c r="H252" s="191">
        <v>157287</v>
      </c>
      <c r="I252" s="191">
        <v>874323</v>
      </c>
      <c r="J252" s="191">
        <v>63752</v>
      </c>
      <c r="K252" s="190"/>
      <c r="L252" s="191">
        <v>16427</v>
      </c>
      <c r="M252" s="3"/>
      <c r="N252" s="191">
        <v>0</v>
      </c>
      <c r="O252" s="191">
        <v>187632</v>
      </c>
      <c r="P252" s="190"/>
      <c r="Q252" s="191">
        <v>2950560</v>
      </c>
      <c r="R252" s="191">
        <v>-19009</v>
      </c>
      <c r="S252" s="191">
        <v>2931551</v>
      </c>
      <c r="T252" s="191">
        <v>1561725</v>
      </c>
      <c r="U252" s="191">
        <v>1987890</v>
      </c>
      <c r="W252" s="191">
        <f t="shared" si="6"/>
        <v>1973120656.980417</v>
      </c>
      <c r="X252" s="191">
        <f t="shared" si="7"/>
        <v>2511547694.2514215</v>
      </c>
    </row>
    <row r="253" spans="1:24">
      <c r="A253" s="204">
        <v>37800</v>
      </c>
      <c r="B253" s="184" t="s">
        <v>228</v>
      </c>
      <c r="C253" s="188">
        <v>8.2638E-3</v>
      </c>
      <c r="D253" s="188">
        <v>8.3592000000000007E-3</v>
      </c>
      <c r="E253" s="191">
        <v>85670459</v>
      </c>
      <c r="F253" s="240"/>
      <c r="G253" s="191">
        <v>7166235</v>
      </c>
      <c r="H253" s="191">
        <v>1642182</v>
      </c>
      <c r="I253" s="191">
        <v>9128524</v>
      </c>
      <c r="J253" s="191">
        <v>37231</v>
      </c>
      <c r="K253" s="190"/>
      <c r="L253" s="191">
        <v>171507</v>
      </c>
      <c r="M253" s="3"/>
      <c r="N253" s="191">
        <v>0</v>
      </c>
      <c r="O253" s="191">
        <v>561584</v>
      </c>
      <c r="P253" s="190"/>
      <c r="Q253" s="191">
        <v>30805860</v>
      </c>
      <c r="R253" s="191">
        <v>-248852</v>
      </c>
      <c r="S253" s="191">
        <v>30557008</v>
      </c>
      <c r="T253" s="191">
        <v>16305472</v>
      </c>
      <c r="U253" s="191">
        <v>20754930</v>
      </c>
      <c r="W253" s="191">
        <f t="shared" si="6"/>
        <v>1973120356.2525716</v>
      </c>
      <c r="X253" s="191">
        <f t="shared" si="7"/>
        <v>2511547956.1460829</v>
      </c>
    </row>
    <row r="254" spans="1:24">
      <c r="A254" s="204">
        <v>37801</v>
      </c>
      <c r="B254" s="184" t="s">
        <v>229</v>
      </c>
      <c r="C254" s="188">
        <v>6.6699999999999995E-5</v>
      </c>
      <c r="D254" s="188">
        <v>6.5400000000000004E-5</v>
      </c>
      <c r="E254" s="191">
        <v>691476</v>
      </c>
      <c r="F254" s="240"/>
      <c r="G254" s="191">
        <v>57841</v>
      </c>
      <c r="H254" s="191">
        <v>13255</v>
      </c>
      <c r="I254" s="191">
        <v>73679</v>
      </c>
      <c r="J254" s="191">
        <v>6497</v>
      </c>
      <c r="K254" s="190"/>
      <c r="L254" s="191">
        <v>1384</v>
      </c>
      <c r="M254" s="3"/>
      <c r="N254" s="191">
        <v>0</v>
      </c>
      <c r="O254" s="191">
        <v>15173</v>
      </c>
      <c r="P254" s="190"/>
      <c r="Q254" s="191">
        <v>248645</v>
      </c>
      <c r="R254" s="191">
        <v>13800</v>
      </c>
      <c r="S254" s="191">
        <v>262445</v>
      </c>
      <c r="T254" s="191">
        <v>131607</v>
      </c>
      <c r="U254" s="191">
        <v>167520</v>
      </c>
      <c r="W254" s="191">
        <f t="shared" si="6"/>
        <v>1973118440.7796104</v>
      </c>
      <c r="X254" s="191">
        <f t="shared" si="7"/>
        <v>2511544227.8860574</v>
      </c>
    </row>
    <row r="255" spans="1:24">
      <c r="A255" s="204">
        <v>37805</v>
      </c>
      <c r="B255" s="184" t="s">
        <v>230</v>
      </c>
      <c r="C255" s="188">
        <v>5.7839999999999996E-4</v>
      </c>
      <c r="D255" s="188">
        <v>6.0420000000000005E-4</v>
      </c>
      <c r="E255" s="191">
        <v>5996248</v>
      </c>
      <c r="F255" s="240"/>
      <c r="G255" s="191">
        <v>501579</v>
      </c>
      <c r="H255" s="191">
        <v>114940</v>
      </c>
      <c r="I255" s="191">
        <v>638924</v>
      </c>
      <c r="J255" s="191">
        <v>0</v>
      </c>
      <c r="K255" s="190"/>
      <c r="L255" s="191">
        <v>12004</v>
      </c>
      <c r="M255" s="3"/>
      <c r="N255" s="191">
        <v>0</v>
      </c>
      <c r="O255" s="191">
        <v>160892</v>
      </c>
      <c r="P255" s="190"/>
      <c r="Q255" s="191">
        <v>2156164</v>
      </c>
      <c r="R255" s="191">
        <v>-189527</v>
      </c>
      <c r="S255" s="191">
        <v>1966637</v>
      </c>
      <c r="T255" s="191">
        <v>1141253</v>
      </c>
      <c r="U255" s="191">
        <v>1452679</v>
      </c>
      <c r="W255" s="191">
        <f t="shared" si="6"/>
        <v>1973120677.7316737</v>
      </c>
      <c r="X255" s="191">
        <f t="shared" si="7"/>
        <v>2511547372.0608578</v>
      </c>
    </row>
    <row r="256" spans="1:24">
      <c r="A256" s="204">
        <v>37900</v>
      </c>
      <c r="B256" s="184" t="s">
        <v>231</v>
      </c>
      <c r="C256" s="188">
        <v>3.9782999999999997E-3</v>
      </c>
      <c r="D256" s="188">
        <v>4.2322999999999996E-3</v>
      </c>
      <c r="E256" s="191">
        <v>41242865</v>
      </c>
      <c r="F256" s="240"/>
      <c r="G256" s="191">
        <v>3449918</v>
      </c>
      <c r="H256" s="191">
        <v>790568</v>
      </c>
      <c r="I256" s="191">
        <v>4394589</v>
      </c>
      <c r="J256" s="191">
        <v>0</v>
      </c>
      <c r="K256" s="190"/>
      <c r="L256" s="191">
        <v>82566</v>
      </c>
      <c r="M256" s="3"/>
      <c r="N256" s="191">
        <v>0</v>
      </c>
      <c r="O256" s="191">
        <v>1925763</v>
      </c>
      <c r="P256" s="190"/>
      <c r="Q256" s="191">
        <v>14830339</v>
      </c>
      <c r="R256" s="191">
        <v>-1160845</v>
      </c>
      <c r="S256" s="191">
        <v>13669494</v>
      </c>
      <c r="T256" s="191">
        <v>7849664</v>
      </c>
      <c r="U256" s="191">
        <v>9991691</v>
      </c>
      <c r="W256" s="191">
        <f t="shared" si="6"/>
        <v>1973120176.9600081</v>
      </c>
      <c r="X256" s="191">
        <f t="shared" si="7"/>
        <v>2511547897.3430862</v>
      </c>
    </row>
    <row r="257" spans="1:24">
      <c r="A257" s="204">
        <v>37901</v>
      </c>
      <c r="B257" s="184" t="s">
        <v>232</v>
      </c>
      <c r="C257" s="188">
        <v>1.002E-4</v>
      </c>
      <c r="D257" s="188">
        <v>8.3100000000000001E-5</v>
      </c>
      <c r="E257" s="191">
        <v>1038769</v>
      </c>
      <c r="F257" s="240"/>
      <c r="G257" s="191">
        <v>86892</v>
      </c>
      <c r="H257" s="191">
        <v>19912</v>
      </c>
      <c r="I257" s="191">
        <v>110685</v>
      </c>
      <c r="J257" s="191">
        <v>135391</v>
      </c>
      <c r="K257" s="190"/>
      <c r="L257" s="191">
        <v>2080</v>
      </c>
      <c r="M257" s="3"/>
      <c r="N257" s="191">
        <v>0</v>
      </c>
      <c r="O257" s="191">
        <v>4676</v>
      </c>
      <c r="P257" s="190"/>
      <c r="Q257" s="191">
        <v>373526</v>
      </c>
      <c r="R257" s="191">
        <v>49379</v>
      </c>
      <c r="S257" s="191">
        <v>422905</v>
      </c>
      <c r="T257" s="191">
        <v>197707</v>
      </c>
      <c r="U257" s="191">
        <v>251657</v>
      </c>
      <c r="W257" s="191">
        <f t="shared" si="6"/>
        <v>1973123752.4950101</v>
      </c>
      <c r="X257" s="191">
        <f t="shared" si="7"/>
        <v>2511546906.1876249</v>
      </c>
    </row>
    <row r="258" spans="1:24">
      <c r="A258" s="204">
        <v>37905</v>
      </c>
      <c r="B258" s="184" t="s">
        <v>233</v>
      </c>
      <c r="C258" s="188">
        <v>4.7249999999999999E-4</v>
      </c>
      <c r="D258" s="188">
        <v>4.7429999999999998E-4</v>
      </c>
      <c r="E258" s="191">
        <v>4898387</v>
      </c>
      <c r="F258" s="240"/>
      <c r="G258" s="191">
        <v>409744</v>
      </c>
      <c r="H258" s="191">
        <v>93895</v>
      </c>
      <c r="I258" s="191">
        <v>521942</v>
      </c>
      <c r="J258" s="191">
        <v>128066</v>
      </c>
      <c r="K258" s="190"/>
      <c r="L258" s="191">
        <v>9806</v>
      </c>
      <c r="M258" s="3"/>
      <c r="N258" s="191">
        <v>0</v>
      </c>
      <c r="O258" s="191">
        <v>129209</v>
      </c>
      <c r="P258" s="190"/>
      <c r="Q258" s="191">
        <v>1761389</v>
      </c>
      <c r="R258" s="191">
        <v>7970</v>
      </c>
      <c r="S258" s="191">
        <v>1769359</v>
      </c>
      <c r="T258" s="191">
        <v>932299</v>
      </c>
      <c r="U258" s="191">
        <v>1186706</v>
      </c>
      <c r="W258" s="191">
        <f t="shared" si="6"/>
        <v>1973119576.7195768</v>
      </c>
      <c r="X258" s="191">
        <f t="shared" si="7"/>
        <v>2511547089.9470901</v>
      </c>
    </row>
    <row r="259" spans="1:24">
      <c r="A259" s="204">
        <v>38000</v>
      </c>
      <c r="B259" s="184" t="s">
        <v>234</v>
      </c>
      <c r="C259" s="188">
        <v>7.1181999999999999E-3</v>
      </c>
      <c r="D259" s="188">
        <v>7.2515000000000001E-3</v>
      </c>
      <c r="E259" s="191">
        <v>73794073</v>
      </c>
      <c r="F259" s="240"/>
      <c r="G259" s="191">
        <v>6172789</v>
      </c>
      <c r="H259" s="191">
        <v>1414529</v>
      </c>
      <c r="I259" s="191">
        <v>7863048</v>
      </c>
      <c r="J259" s="191">
        <v>0</v>
      </c>
      <c r="K259" s="190"/>
      <c r="L259" s="191">
        <v>147731</v>
      </c>
      <c r="M259" s="3"/>
      <c r="N259" s="191">
        <v>0</v>
      </c>
      <c r="O259" s="191">
        <v>1180356</v>
      </c>
      <c r="P259" s="190"/>
      <c r="Q259" s="191">
        <v>26535283</v>
      </c>
      <c r="R259" s="191">
        <v>-538128</v>
      </c>
      <c r="S259" s="191">
        <v>25997155</v>
      </c>
      <c r="T259" s="191">
        <v>14045065</v>
      </c>
      <c r="U259" s="191">
        <v>17877701</v>
      </c>
      <c r="W259" s="191">
        <f t="shared" si="6"/>
        <v>1973120311.3146582</v>
      </c>
      <c r="X259" s="191">
        <f t="shared" si="7"/>
        <v>2511548003.7088027</v>
      </c>
    </row>
    <row r="260" spans="1:24">
      <c r="A260" s="204">
        <v>38005</v>
      </c>
      <c r="B260" s="184" t="s">
        <v>235</v>
      </c>
      <c r="C260" s="188">
        <v>1.3821E-3</v>
      </c>
      <c r="D260" s="188">
        <v>1.3576E-3</v>
      </c>
      <c r="E260" s="191">
        <v>14328171</v>
      </c>
      <c r="F260" s="240"/>
      <c r="G260" s="191">
        <v>1198535</v>
      </c>
      <c r="H260" s="191">
        <v>274651</v>
      </c>
      <c r="I260" s="191">
        <v>1526723</v>
      </c>
      <c r="J260" s="191">
        <v>149379</v>
      </c>
      <c r="K260" s="190"/>
      <c r="L260" s="191">
        <v>28684</v>
      </c>
      <c r="M260" s="3"/>
      <c r="N260" s="191">
        <v>0</v>
      </c>
      <c r="O260" s="191">
        <v>221433</v>
      </c>
      <c r="P260" s="190"/>
      <c r="Q260" s="191">
        <v>5152203</v>
      </c>
      <c r="R260" s="191">
        <v>-55144</v>
      </c>
      <c r="S260" s="191">
        <v>5097059</v>
      </c>
      <c r="T260" s="191">
        <v>2727050</v>
      </c>
      <c r="U260" s="191">
        <v>3471210</v>
      </c>
      <c r="W260" s="191">
        <f t="shared" si="6"/>
        <v>1973120613.5590768</v>
      </c>
      <c r="X260" s="191">
        <f t="shared" si="7"/>
        <v>2511547644.8882136</v>
      </c>
    </row>
    <row r="261" spans="1:24">
      <c r="A261" s="204">
        <v>38100</v>
      </c>
      <c r="B261" s="184" t="s">
        <v>236</v>
      </c>
      <c r="C261" s="188">
        <v>3.2729999999999999E-3</v>
      </c>
      <c r="D261" s="188">
        <v>3.2553E-3</v>
      </c>
      <c r="E261" s="191">
        <v>33931050</v>
      </c>
      <c r="F261" s="240"/>
      <c r="G261" s="191">
        <v>2838293</v>
      </c>
      <c r="H261" s="191">
        <v>650411</v>
      </c>
      <c r="I261" s="191">
        <v>3615487</v>
      </c>
      <c r="J261" s="191">
        <v>0</v>
      </c>
      <c r="K261" s="190"/>
      <c r="L261" s="191">
        <v>67928</v>
      </c>
      <c r="M261" s="3"/>
      <c r="N261" s="191">
        <v>0</v>
      </c>
      <c r="O261" s="191">
        <v>124356</v>
      </c>
      <c r="P261" s="190"/>
      <c r="Q261" s="191">
        <v>12201116</v>
      </c>
      <c r="R261" s="191">
        <v>-129725</v>
      </c>
      <c r="S261" s="191">
        <v>12071391</v>
      </c>
      <c r="T261" s="191">
        <v>6458023</v>
      </c>
      <c r="U261" s="191">
        <v>8220297</v>
      </c>
      <c r="W261" s="191">
        <f t="shared" si="6"/>
        <v>1973120378.8573174</v>
      </c>
      <c r="X261" s="191">
        <f t="shared" si="7"/>
        <v>2511548120.9899178</v>
      </c>
    </row>
    <row r="262" spans="1:24">
      <c r="A262" s="204">
        <v>38105</v>
      </c>
      <c r="B262" s="184" t="s">
        <v>237</v>
      </c>
      <c r="C262" s="188">
        <v>6.3100000000000005E-4</v>
      </c>
      <c r="D262" s="188">
        <v>6.3889999999999997E-4</v>
      </c>
      <c r="E262" s="191">
        <v>6541550</v>
      </c>
      <c r="F262" s="240"/>
      <c r="G262" s="191">
        <v>547193</v>
      </c>
      <c r="H262" s="191">
        <v>125392</v>
      </c>
      <c r="I262" s="191">
        <v>697028</v>
      </c>
      <c r="J262" s="191">
        <v>0</v>
      </c>
      <c r="K262" s="190"/>
      <c r="L262" s="191">
        <v>13096</v>
      </c>
      <c r="M262" s="3"/>
      <c r="N262" s="191">
        <v>0</v>
      </c>
      <c r="O262" s="191">
        <v>128087</v>
      </c>
      <c r="P262" s="190"/>
      <c r="Q262" s="191">
        <v>2352247</v>
      </c>
      <c r="R262" s="191">
        <v>-87785</v>
      </c>
      <c r="S262" s="191">
        <v>2264462</v>
      </c>
      <c r="T262" s="191">
        <v>1245039</v>
      </c>
      <c r="U262" s="191">
        <v>1584787</v>
      </c>
      <c r="W262" s="191">
        <f t="shared" si="6"/>
        <v>1973120443.7400949</v>
      </c>
      <c r="X262" s="191">
        <f t="shared" si="7"/>
        <v>2511548335.9746432</v>
      </c>
    </row>
    <row r="263" spans="1:24">
      <c r="A263" s="204">
        <v>38200</v>
      </c>
      <c r="B263" s="184" t="s">
        <v>238</v>
      </c>
      <c r="C263" s="188">
        <v>3.0154000000000001E-3</v>
      </c>
      <c r="D263" s="188">
        <v>3.0682999999999999E-3</v>
      </c>
      <c r="E263" s="191">
        <v>31260522</v>
      </c>
      <c r="F263" s="240"/>
      <c r="G263" s="191">
        <v>2614907</v>
      </c>
      <c r="H263" s="191">
        <v>599220</v>
      </c>
      <c r="I263" s="191">
        <v>3330931</v>
      </c>
      <c r="J263" s="191">
        <v>0</v>
      </c>
      <c r="K263" s="190"/>
      <c r="L263" s="191">
        <v>62582</v>
      </c>
      <c r="M263" s="3"/>
      <c r="N263" s="191">
        <v>0</v>
      </c>
      <c r="O263" s="191">
        <v>792524</v>
      </c>
      <c r="P263" s="190"/>
      <c r="Q263" s="191">
        <v>11240832</v>
      </c>
      <c r="R263" s="191">
        <v>-528864</v>
      </c>
      <c r="S263" s="191">
        <v>10711968</v>
      </c>
      <c r="T263" s="191">
        <v>5949747</v>
      </c>
      <c r="U263" s="191">
        <v>7573322</v>
      </c>
      <c r="W263" s="191">
        <f t="shared" si="6"/>
        <v>1973120315.7126749</v>
      </c>
      <c r="X263" s="191">
        <f t="shared" si="7"/>
        <v>2511548053.3262587</v>
      </c>
    </row>
    <row r="264" spans="1:24">
      <c r="A264" s="204">
        <v>38205</v>
      </c>
      <c r="B264" s="184" t="s">
        <v>239</v>
      </c>
      <c r="C264" s="188">
        <v>4.3520000000000001E-4</v>
      </c>
      <c r="D264" s="188">
        <v>4.459E-4</v>
      </c>
      <c r="E264" s="191">
        <v>4511700</v>
      </c>
      <c r="F264" s="240"/>
      <c r="G264" s="191">
        <v>377398</v>
      </c>
      <c r="H264" s="191">
        <v>86483</v>
      </c>
      <c r="I264" s="191">
        <v>480739</v>
      </c>
      <c r="J264" s="191">
        <v>25315</v>
      </c>
      <c r="K264" s="190"/>
      <c r="L264" s="191">
        <v>9032</v>
      </c>
      <c r="M264" s="3"/>
      <c r="N264" s="191">
        <v>0</v>
      </c>
      <c r="O264" s="191">
        <v>77016</v>
      </c>
      <c r="P264" s="190"/>
      <c r="Q264" s="191">
        <v>1622342</v>
      </c>
      <c r="R264" s="191">
        <v>-19521</v>
      </c>
      <c r="S264" s="191">
        <v>1602821</v>
      </c>
      <c r="T264" s="191">
        <v>858702</v>
      </c>
      <c r="U264" s="191">
        <v>1093026</v>
      </c>
      <c r="W264" s="191">
        <f t="shared" si="6"/>
        <v>1973120404.4117646</v>
      </c>
      <c r="X264" s="191">
        <f t="shared" si="7"/>
        <v>2511548713.2352939</v>
      </c>
    </row>
    <row r="265" spans="1:24">
      <c r="A265" s="204">
        <v>38210</v>
      </c>
      <c r="B265" s="184" t="s">
        <v>240</v>
      </c>
      <c r="C265" s="188">
        <v>1.1640000000000001E-3</v>
      </c>
      <c r="D265" s="188">
        <v>1.1900999999999999E-3</v>
      </c>
      <c r="E265" s="191">
        <v>12067138</v>
      </c>
      <c r="F265" s="240"/>
      <c r="G265" s="191">
        <v>1009402</v>
      </c>
      <c r="H265" s="191">
        <v>231310</v>
      </c>
      <c r="I265" s="191">
        <v>1285801</v>
      </c>
      <c r="J265" s="191">
        <v>6099</v>
      </c>
      <c r="K265" s="190"/>
      <c r="L265" s="191">
        <v>24158</v>
      </c>
      <c r="M265" s="3"/>
      <c r="N265" s="191">
        <v>0</v>
      </c>
      <c r="O265" s="191">
        <v>215687</v>
      </c>
      <c r="P265" s="190"/>
      <c r="Q265" s="191">
        <v>4339169</v>
      </c>
      <c r="R265" s="191">
        <v>-89990</v>
      </c>
      <c r="S265" s="191">
        <v>4249179</v>
      </c>
      <c r="T265" s="191">
        <v>2296712</v>
      </c>
      <c r="U265" s="191">
        <v>2923442</v>
      </c>
      <c r="W265" s="191">
        <f t="shared" ref="W265:W309" si="8">+T265/C265</f>
        <v>1973120274.9140892</v>
      </c>
      <c r="X265" s="191">
        <f t="shared" ref="X265:X309" si="9">+U265/C265</f>
        <v>2511548109.9656353</v>
      </c>
    </row>
    <row r="266" spans="1:24">
      <c r="A266" s="204">
        <v>38300</v>
      </c>
      <c r="B266" s="184" t="s">
        <v>241</v>
      </c>
      <c r="C266" s="188">
        <v>2.3576999999999999E-3</v>
      </c>
      <c r="D266" s="188">
        <v>2.4432999999999998E-3</v>
      </c>
      <c r="E266" s="191">
        <v>24442175</v>
      </c>
      <c r="F266" s="240"/>
      <c r="G266" s="191">
        <v>2044560</v>
      </c>
      <c r="H266" s="191">
        <v>468522</v>
      </c>
      <c r="I266" s="191">
        <v>2604410</v>
      </c>
      <c r="J266" s="191">
        <v>0</v>
      </c>
      <c r="K266" s="190"/>
      <c r="L266" s="191">
        <v>48932</v>
      </c>
      <c r="M266" s="3"/>
      <c r="N266" s="191">
        <v>0</v>
      </c>
      <c r="O266" s="191">
        <v>1081997</v>
      </c>
      <c r="P266" s="190"/>
      <c r="Q266" s="191">
        <v>8789053</v>
      </c>
      <c r="R266" s="191">
        <v>-480020</v>
      </c>
      <c r="S266" s="191">
        <v>8309033</v>
      </c>
      <c r="T266" s="191">
        <v>4652026</v>
      </c>
      <c r="U266" s="191">
        <v>5921477</v>
      </c>
      <c r="W266" s="191">
        <f t="shared" si="8"/>
        <v>1973120413.9627604</v>
      </c>
      <c r="X266" s="191">
        <f t="shared" si="9"/>
        <v>2511548118.9294653</v>
      </c>
    </row>
    <row r="267" spans="1:24">
      <c r="A267" s="204">
        <v>38400</v>
      </c>
      <c r="B267" s="184" t="s">
        <v>242</v>
      </c>
      <c r="C267" s="188">
        <v>2.8782999999999999E-3</v>
      </c>
      <c r="D267" s="188">
        <v>2.9957999999999999E-3</v>
      </c>
      <c r="E267" s="191">
        <v>29839212</v>
      </c>
      <c r="F267" s="240"/>
      <c r="G267" s="191">
        <v>2496016</v>
      </c>
      <c r="H267" s="191">
        <v>571976</v>
      </c>
      <c r="I267" s="191">
        <v>3179485</v>
      </c>
      <c r="J267" s="191">
        <v>0</v>
      </c>
      <c r="K267" s="190"/>
      <c r="L267" s="191">
        <v>59736</v>
      </c>
      <c r="M267" s="3"/>
      <c r="N267" s="191">
        <v>0</v>
      </c>
      <c r="O267" s="191">
        <v>851546</v>
      </c>
      <c r="P267" s="190"/>
      <c r="Q267" s="191">
        <v>10729750</v>
      </c>
      <c r="R267" s="191">
        <v>-490315</v>
      </c>
      <c r="S267" s="191">
        <v>10239435</v>
      </c>
      <c r="T267" s="191">
        <v>5679232</v>
      </c>
      <c r="U267" s="191">
        <v>7228989</v>
      </c>
      <c r="W267" s="191">
        <f t="shared" si="8"/>
        <v>1973120244.58882</v>
      </c>
      <c r="X267" s="191">
        <f t="shared" si="9"/>
        <v>2511548136.0525312</v>
      </c>
    </row>
    <row r="268" spans="1:24">
      <c r="A268" s="204">
        <v>38402</v>
      </c>
      <c r="B268" s="184" t="s">
        <v>243</v>
      </c>
      <c r="C268" s="188">
        <v>2.229E-4</v>
      </c>
      <c r="D268" s="188">
        <v>2.018E-4</v>
      </c>
      <c r="E268" s="191">
        <v>2310795</v>
      </c>
      <c r="F268" s="240"/>
      <c r="G268" s="191">
        <v>193295</v>
      </c>
      <c r="H268" s="191">
        <v>44295</v>
      </c>
      <c r="I268" s="191">
        <v>246224</v>
      </c>
      <c r="J268" s="191">
        <v>265162</v>
      </c>
      <c r="K268" s="190"/>
      <c r="L268" s="191">
        <v>4626</v>
      </c>
      <c r="M268" s="3"/>
      <c r="N268" s="191">
        <v>0</v>
      </c>
      <c r="O268" s="191">
        <v>2461</v>
      </c>
      <c r="P268" s="190"/>
      <c r="Q268" s="191">
        <v>830928</v>
      </c>
      <c r="R268" s="191">
        <v>125170</v>
      </c>
      <c r="S268" s="191">
        <v>956098</v>
      </c>
      <c r="T268" s="191">
        <v>439809</v>
      </c>
      <c r="U268" s="191">
        <v>559824</v>
      </c>
      <c r="W268" s="191">
        <f t="shared" si="8"/>
        <v>1973122476.4468372</v>
      </c>
      <c r="X268" s="191">
        <f t="shared" si="9"/>
        <v>2511547779.2732167</v>
      </c>
    </row>
    <row r="269" spans="1:24">
      <c r="A269" s="204">
        <v>38405</v>
      </c>
      <c r="B269" s="184" t="s">
        <v>244</v>
      </c>
      <c r="C269" s="188">
        <v>7.381E-4</v>
      </c>
      <c r="D269" s="188">
        <v>8.1890000000000001E-4</v>
      </c>
      <c r="E269" s="191">
        <v>7651851</v>
      </c>
      <c r="F269" s="240"/>
      <c r="G269" s="191">
        <v>640069</v>
      </c>
      <c r="H269" s="191">
        <v>146675</v>
      </c>
      <c r="I269" s="191">
        <v>815335</v>
      </c>
      <c r="J269" s="191">
        <v>44550</v>
      </c>
      <c r="K269" s="190"/>
      <c r="L269" s="191">
        <v>15319</v>
      </c>
      <c r="M269" s="3"/>
      <c r="N269" s="191">
        <v>0</v>
      </c>
      <c r="O269" s="191">
        <v>410825</v>
      </c>
      <c r="P269" s="190"/>
      <c r="Q269" s="191">
        <v>2751495</v>
      </c>
      <c r="R269" s="191">
        <v>-126439</v>
      </c>
      <c r="S269" s="191">
        <v>2625056</v>
      </c>
      <c r="T269" s="191">
        <v>1456360</v>
      </c>
      <c r="U269" s="191">
        <v>1853774</v>
      </c>
      <c r="W269" s="191">
        <f t="shared" si="8"/>
        <v>1973120173.418236</v>
      </c>
      <c r="X269" s="191">
        <f t="shared" si="9"/>
        <v>2511548570.6543827</v>
      </c>
    </row>
    <row r="270" spans="1:24">
      <c r="A270" s="204">
        <v>38500</v>
      </c>
      <c r="B270" s="184" t="s">
        <v>245</v>
      </c>
      <c r="C270" s="188">
        <v>2.2100000000000002E-3</v>
      </c>
      <c r="D270" s="188">
        <v>2.3157E-3</v>
      </c>
      <c r="E270" s="191">
        <v>22910975</v>
      </c>
      <c r="F270" s="240"/>
      <c r="G270" s="191">
        <v>1916477</v>
      </c>
      <c r="H270" s="191">
        <v>439171</v>
      </c>
      <c r="I270" s="191">
        <v>2441254</v>
      </c>
      <c r="J270" s="191">
        <v>0</v>
      </c>
      <c r="K270" s="190"/>
      <c r="L270" s="191">
        <v>45866</v>
      </c>
      <c r="M270" s="3"/>
      <c r="N270" s="191">
        <v>0</v>
      </c>
      <c r="O270" s="191">
        <v>793384</v>
      </c>
      <c r="P270" s="190"/>
      <c r="Q270" s="191">
        <v>8238456</v>
      </c>
      <c r="R270" s="191">
        <v>-545612</v>
      </c>
      <c r="S270" s="191">
        <v>7692844</v>
      </c>
      <c r="T270" s="191">
        <v>4360596</v>
      </c>
      <c r="U270" s="191">
        <v>5550521</v>
      </c>
      <c r="W270" s="191">
        <f t="shared" si="8"/>
        <v>1973120361.9909501</v>
      </c>
      <c r="X270" s="191">
        <f t="shared" si="9"/>
        <v>2511547963.8009048</v>
      </c>
    </row>
    <row r="271" spans="1:24">
      <c r="A271" s="204">
        <v>38600</v>
      </c>
      <c r="B271" s="184" t="s">
        <v>246</v>
      </c>
      <c r="C271" s="188">
        <v>2.9240999999999998E-3</v>
      </c>
      <c r="D271" s="188">
        <v>2.9732999999999999E-3</v>
      </c>
      <c r="E271" s="191">
        <v>30314019</v>
      </c>
      <c r="F271" s="240"/>
      <c r="G271" s="191">
        <v>2535733</v>
      </c>
      <c r="H271" s="191">
        <v>581077</v>
      </c>
      <c r="I271" s="191">
        <v>3230078</v>
      </c>
      <c r="J271" s="191">
        <v>0</v>
      </c>
      <c r="K271" s="190"/>
      <c r="L271" s="191">
        <v>60687</v>
      </c>
      <c r="M271" s="3"/>
      <c r="N271" s="191">
        <v>0</v>
      </c>
      <c r="O271" s="191">
        <v>714120</v>
      </c>
      <c r="P271" s="190"/>
      <c r="Q271" s="191">
        <v>10900483</v>
      </c>
      <c r="R271" s="191">
        <v>-405303</v>
      </c>
      <c r="S271" s="191">
        <v>10495180</v>
      </c>
      <c r="T271" s="191">
        <v>5769601</v>
      </c>
      <c r="U271" s="191">
        <v>7344018</v>
      </c>
      <c r="W271" s="191">
        <f t="shared" si="8"/>
        <v>1973120276.3243392</v>
      </c>
      <c r="X271" s="191">
        <f t="shared" si="9"/>
        <v>2511548168.6672826</v>
      </c>
    </row>
    <row r="272" spans="1:24">
      <c r="A272" s="204">
        <v>38601</v>
      </c>
      <c r="B272" s="184" t="s">
        <v>247</v>
      </c>
      <c r="C272" s="188">
        <v>4.1999999999999998E-5</v>
      </c>
      <c r="D272" s="188">
        <v>4.0899999999999998E-5</v>
      </c>
      <c r="E272" s="191">
        <v>435412</v>
      </c>
      <c r="F272" s="240"/>
      <c r="G272" s="191">
        <v>36422</v>
      </c>
      <c r="H272" s="191">
        <v>8346</v>
      </c>
      <c r="I272" s="191">
        <v>46395</v>
      </c>
      <c r="J272" s="191">
        <v>10953</v>
      </c>
      <c r="K272" s="190"/>
      <c r="L272" s="191">
        <v>872</v>
      </c>
      <c r="M272" s="3"/>
      <c r="N272" s="191">
        <v>0</v>
      </c>
      <c r="O272" s="191">
        <v>15893</v>
      </c>
      <c r="P272" s="190"/>
      <c r="Q272" s="191">
        <v>156568</v>
      </c>
      <c r="R272" s="191">
        <v>-2976</v>
      </c>
      <c r="S272" s="191">
        <v>153592</v>
      </c>
      <c r="T272" s="191">
        <v>82871</v>
      </c>
      <c r="U272" s="191">
        <v>105485</v>
      </c>
      <c r="W272" s="191">
        <f t="shared" si="8"/>
        <v>1973119047.6190476</v>
      </c>
      <c r="X272" s="191">
        <f t="shared" si="9"/>
        <v>2511547619.0476193</v>
      </c>
    </row>
    <row r="273" spans="1:24">
      <c r="A273" s="204">
        <v>38602</v>
      </c>
      <c r="B273" s="184" t="s">
        <v>248</v>
      </c>
      <c r="C273" s="188">
        <v>2.4169999999999999E-4</v>
      </c>
      <c r="D273" s="188">
        <v>2.5500000000000002E-4</v>
      </c>
      <c r="E273" s="191">
        <v>2505694</v>
      </c>
      <c r="F273" s="240"/>
      <c r="G273" s="191">
        <v>209598</v>
      </c>
      <c r="H273" s="191">
        <v>48031</v>
      </c>
      <c r="I273" s="191">
        <v>266991</v>
      </c>
      <c r="J273" s="191">
        <v>121565</v>
      </c>
      <c r="K273" s="190"/>
      <c r="L273" s="191">
        <v>5016</v>
      </c>
      <c r="M273" s="3"/>
      <c r="N273" s="191">
        <v>0</v>
      </c>
      <c r="O273" s="191">
        <v>69468</v>
      </c>
      <c r="P273" s="190"/>
      <c r="Q273" s="191">
        <v>901011</v>
      </c>
      <c r="R273" s="191">
        <v>82955</v>
      </c>
      <c r="S273" s="191">
        <v>983966</v>
      </c>
      <c r="T273" s="191">
        <v>476903</v>
      </c>
      <c r="U273" s="191">
        <v>607041</v>
      </c>
      <c r="W273" s="191">
        <f t="shared" si="8"/>
        <v>1973119569.7145221</v>
      </c>
      <c r="X273" s="191">
        <f t="shared" si="9"/>
        <v>2511547372.7761688</v>
      </c>
    </row>
    <row r="274" spans="1:24">
      <c r="A274" s="204">
        <v>38605</v>
      </c>
      <c r="B274" s="184" t="s">
        <v>249</v>
      </c>
      <c r="C274" s="188">
        <v>7.5810000000000005E-4</v>
      </c>
      <c r="D274" s="188">
        <v>7.9750000000000003E-4</v>
      </c>
      <c r="E274" s="191">
        <v>7859190</v>
      </c>
      <c r="F274" s="240"/>
      <c r="G274" s="191">
        <v>657412</v>
      </c>
      <c r="H274" s="191">
        <v>150650</v>
      </c>
      <c r="I274" s="191">
        <v>837428</v>
      </c>
      <c r="J274" s="191">
        <v>2697</v>
      </c>
      <c r="K274" s="190"/>
      <c r="L274" s="191">
        <v>15734</v>
      </c>
      <c r="M274" s="3"/>
      <c r="N274" s="191">
        <v>0</v>
      </c>
      <c r="O274" s="191">
        <v>269399</v>
      </c>
      <c r="P274" s="190"/>
      <c r="Q274" s="191">
        <v>2826051</v>
      </c>
      <c r="R274" s="191">
        <v>-122534</v>
      </c>
      <c r="S274" s="191">
        <v>2703517</v>
      </c>
      <c r="T274" s="191">
        <v>1495822</v>
      </c>
      <c r="U274" s="191">
        <v>1904005</v>
      </c>
      <c r="W274" s="191">
        <f t="shared" si="8"/>
        <v>1973119641.2082837</v>
      </c>
      <c r="X274" s="191">
        <f t="shared" si="9"/>
        <v>2511548608.3630128</v>
      </c>
    </row>
    <row r="275" spans="1:24">
      <c r="A275" s="204">
        <v>38610</v>
      </c>
      <c r="B275" s="184" t="s">
        <v>250</v>
      </c>
      <c r="C275" s="188">
        <v>6.3909999999999998E-4</v>
      </c>
      <c r="D275" s="188">
        <v>6.0260000000000001E-4</v>
      </c>
      <c r="E275" s="191">
        <v>6625522</v>
      </c>
      <c r="F275" s="240"/>
      <c r="G275" s="191">
        <v>554217</v>
      </c>
      <c r="H275" s="191">
        <v>127002</v>
      </c>
      <c r="I275" s="191">
        <v>705975</v>
      </c>
      <c r="J275" s="191">
        <v>220959</v>
      </c>
      <c r="K275" s="190"/>
      <c r="L275" s="191">
        <v>13264</v>
      </c>
      <c r="M275" s="3"/>
      <c r="N275" s="191">
        <v>0</v>
      </c>
      <c r="O275" s="191">
        <v>31877</v>
      </c>
      <c r="P275" s="190"/>
      <c r="Q275" s="191">
        <v>2382442</v>
      </c>
      <c r="R275" s="191">
        <v>46320</v>
      </c>
      <c r="S275" s="191">
        <v>2428762</v>
      </c>
      <c r="T275" s="191">
        <v>1261021</v>
      </c>
      <c r="U275" s="191">
        <v>1605130</v>
      </c>
      <c r="W275" s="191">
        <f t="shared" si="8"/>
        <v>1973120012.5176029</v>
      </c>
      <c r="X275" s="191">
        <f t="shared" si="9"/>
        <v>2511547488.6559224</v>
      </c>
    </row>
    <row r="276" spans="1:24">
      <c r="A276" s="204">
        <v>38620</v>
      </c>
      <c r="B276" s="184" t="s">
        <v>251</v>
      </c>
      <c r="C276" s="188">
        <v>4.5249999999999999E-4</v>
      </c>
      <c r="D276" s="188">
        <v>4.7419999999999998E-4</v>
      </c>
      <c r="E276" s="191">
        <v>4691048</v>
      </c>
      <c r="F276" s="240"/>
      <c r="G276" s="191">
        <v>392401</v>
      </c>
      <c r="H276" s="191">
        <v>89921</v>
      </c>
      <c r="I276" s="191">
        <v>499850</v>
      </c>
      <c r="J276" s="191">
        <v>2194</v>
      </c>
      <c r="K276" s="190"/>
      <c r="L276" s="191">
        <v>9391</v>
      </c>
      <c r="M276" s="3"/>
      <c r="N276" s="191">
        <v>0</v>
      </c>
      <c r="O276" s="191">
        <v>172075</v>
      </c>
      <c r="P276" s="190"/>
      <c r="Q276" s="191">
        <v>1686833</v>
      </c>
      <c r="R276" s="191">
        <v>-77461</v>
      </c>
      <c r="S276" s="191">
        <v>1609372</v>
      </c>
      <c r="T276" s="191">
        <v>892837</v>
      </c>
      <c r="U276" s="191">
        <v>1136475</v>
      </c>
      <c r="W276" s="191">
        <f t="shared" si="8"/>
        <v>1973120441.9889503</v>
      </c>
      <c r="X276" s="191">
        <f t="shared" si="9"/>
        <v>2511546961.3259668</v>
      </c>
    </row>
    <row r="277" spans="1:24">
      <c r="A277" s="204">
        <v>38700</v>
      </c>
      <c r="B277" s="184" t="s">
        <v>252</v>
      </c>
      <c r="C277" s="188">
        <v>8.8389999999999996E-4</v>
      </c>
      <c r="D277" s="188">
        <v>8.7690000000000001E-4</v>
      </c>
      <c r="E277" s="191">
        <v>9163353</v>
      </c>
      <c r="F277" s="240"/>
      <c r="G277" s="191">
        <v>766504</v>
      </c>
      <c r="H277" s="191">
        <v>175649</v>
      </c>
      <c r="I277" s="191">
        <v>976391</v>
      </c>
      <c r="J277" s="191">
        <v>5660</v>
      </c>
      <c r="K277" s="190"/>
      <c r="L277" s="191">
        <v>18344</v>
      </c>
      <c r="M277" s="3"/>
      <c r="N277" s="191">
        <v>0</v>
      </c>
      <c r="O277" s="191">
        <v>207961</v>
      </c>
      <c r="P277" s="190"/>
      <c r="Q277" s="191">
        <v>3295009</v>
      </c>
      <c r="R277" s="191">
        <v>-68246</v>
      </c>
      <c r="S277" s="191">
        <v>3226763</v>
      </c>
      <c r="T277" s="191">
        <v>1744041</v>
      </c>
      <c r="U277" s="191">
        <v>2219957</v>
      </c>
      <c r="W277" s="191">
        <f t="shared" si="8"/>
        <v>1973120262.4731305</v>
      </c>
      <c r="X277" s="191">
        <f t="shared" si="9"/>
        <v>2511547686.389863</v>
      </c>
    </row>
    <row r="278" spans="1:24">
      <c r="A278" s="204">
        <v>38701</v>
      </c>
      <c r="B278" s="184" t="s">
        <v>253</v>
      </c>
      <c r="C278" s="188">
        <v>5.4599999999999999E-5</v>
      </c>
      <c r="D278" s="188">
        <v>5.4599999999999999E-5</v>
      </c>
      <c r="E278" s="191">
        <v>566036</v>
      </c>
      <c r="F278" s="240"/>
      <c r="G278" s="191">
        <v>47348</v>
      </c>
      <c r="H278" s="191">
        <v>10850</v>
      </c>
      <c r="I278" s="191">
        <v>60313</v>
      </c>
      <c r="J278" s="191">
        <v>10070</v>
      </c>
      <c r="K278" s="190"/>
      <c r="L278" s="191">
        <v>1133</v>
      </c>
      <c r="M278" s="3"/>
      <c r="N278" s="191">
        <v>0</v>
      </c>
      <c r="O278" s="191">
        <v>11634</v>
      </c>
      <c r="P278" s="190"/>
      <c r="Q278" s="191">
        <v>203538</v>
      </c>
      <c r="R278" s="191">
        <v>-8938</v>
      </c>
      <c r="S278" s="191">
        <v>194600</v>
      </c>
      <c r="T278" s="191">
        <v>107732</v>
      </c>
      <c r="U278" s="191">
        <v>137131</v>
      </c>
      <c r="W278" s="191">
        <f t="shared" si="8"/>
        <v>1973113553.113553</v>
      </c>
      <c r="X278" s="191">
        <f t="shared" si="9"/>
        <v>2511556776.5567765</v>
      </c>
    </row>
    <row r="279" spans="1:24">
      <c r="A279" s="204">
        <v>38800</v>
      </c>
      <c r="B279" s="184" t="s">
        <v>254</v>
      </c>
      <c r="C279" s="188">
        <v>1.4873E-3</v>
      </c>
      <c r="D279" s="188">
        <v>1.5223000000000001E-3</v>
      </c>
      <c r="E279" s="191">
        <v>15418775</v>
      </c>
      <c r="F279" s="240"/>
      <c r="G279" s="191">
        <v>1289763</v>
      </c>
      <c r="H279" s="191">
        <v>295556</v>
      </c>
      <c r="I279" s="191">
        <v>1642931</v>
      </c>
      <c r="J279" s="191">
        <v>2651</v>
      </c>
      <c r="K279" s="190"/>
      <c r="L279" s="191">
        <v>30867</v>
      </c>
      <c r="M279" s="3"/>
      <c r="N279" s="191">
        <v>0</v>
      </c>
      <c r="O279" s="191">
        <v>351773</v>
      </c>
      <c r="P279" s="190"/>
      <c r="Q279" s="191">
        <v>5544369</v>
      </c>
      <c r="R279" s="191">
        <v>-141655</v>
      </c>
      <c r="S279" s="191">
        <v>5402714</v>
      </c>
      <c r="T279" s="191">
        <v>2934622</v>
      </c>
      <c r="U279" s="191">
        <v>3735425</v>
      </c>
      <c r="W279" s="191">
        <f t="shared" si="8"/>
        <v>1973120419.5522087</v>
      </c>
      <c r="X279" s="191">
        <f t="shared" si="9"/>
        <v>2511547771.1288915</v>
      </c>
    </row>
    <row r="280" spans="1:24">
      <c r="A280" s="204">
        <v>38801</v>
      </c>
      <c r="B280" s="184" t="s">
        <v>255</v>
      </c>
      <c r="C280" s="188">
        <v>1.109E-4</v>
      </c>
      <c r="D280" s="188">
        <v>1.3750000000000001E-4</v>
      </c>
      <c r="E280" s="191">
        <v>1149696</v>
      </c>
      <c r="F280" s="240"/>
      <c r="G280" s="191">
        <v>96171</v>
      </c>
      <c r="H280" s="191">
        <v>22038</v>
      </c>
      <c r="I280" s="191">
        <v>122505</v>
      </c>
      <c r="J280" s="191">
        <v>27213</v>
      </c>
      <c r="K280" s="190"/>
      <c r="L280" s="191">
        <v>2302</v>
      </c>
      <c r="M280" s="3"/>
      <c r="N280" s="191">
        <v>0</v>
      </c>
      <c r="O280" s="191">
        <v>124672</v>
      </c>
      <c r="P280" s="190"/>
      <c r="Q280" s="191">
        <v>413414</v>
      </c>
      <c r="R280" s="191">
        <v>-17883</v>
      </c>
      <c r="S280" s="191">
        <v>395531</v>
      </c>
      <c r="T280" s="191">
        <v>218819</v>
      </c>
      <c r="U280" s="191">
        <v>278531</v>
      </c>
      <c r="W280" s="191">
        <f t="shared" si="8"/>
        <v>1973119927.8629396</v>
      </c>
      <c r="X280" s="191">
        <f t="shared" si="9"/>
        <v>2511550946.7989178</v>
      </c>
    </row>
    <row r="281" spans="1:24">
      <c r="A281" s="204">
        <v>38900</v>
      </c>
      <c r="B281" s="184" t="s">
        <v>256</v>
      </c>
      <c r="C281" s="188">
        <v>3.3290000000000001E-4</v>
      </c>
      <c r="D281" s="188">
        <v>3.3030000000000001E-4</v>
      </c>
      <c r="E281" s="191">
        <v>3451160</v>
      </c>
      <c r="F281" s="240"/>
      <c r="G281" s="191">
        <v>288686</v>
      </c>
      <c r="H281" s="191">
        <v>66154</v>
      </c>
      <c r="I281" s="191">
        <v>367735</v>
      </c>
      <c r="J281" s="191">
        <v>44107</v>
      </c>
      <c r="K281" s="190"/>
      <c r="L281" s="191">
        <v>6909</v>
      </c>
      <c r="M281" s="3"/>
      <c r="N281" s="191">
        <v>0</v>
      </c>
      <c r="O281" s="191">
        <v>43706</v>
      </c>
      <c r="P281" s="190"/>
      <c r="Q281" s="191">
        <v>1240987</v>
      </c>
      <c r="R281" s="191">
        <v>-5092</v>
      </c>
      <c r="S281" s="191">
        <v>1235895</v>
      </c>
      <c r="T281" s="191">
        <v>656852</v>
      </c>
      <c r="U281" s="191">
        <v>836094</v>
      </c>
      <c r="W281" s="191">
        <f t="shared" si="8"/>
        <v>1973121057.3745868</v>
      </c>
      <c r="X281" s="191">
        <f t="shared" si="9"/>
        <v>2511547011.1144485</v>
      </c>
    </row>
    <row r="282" spans="1:24">
      <c r="A282" s="204">
        <v>39000</v>
      </c>
      <c r="B282" s="184" t="s">
        <v>257</v>
      </c>
      <c r="C282" s="188">
        <v>1.58218E-2</v>
      </c>
      <c r="D282" s="188">
        <v>1.55636E-2</v>
      </c>
      <c r="E282" s="191">
        <v>164023920</v>
      </c>
      <c r="F282" s="240"/>
      <c r="G282" s="191">
        <v>13720412</v>
      </c>
      <c r="H282" s="191">
        <v>3144108</v>
      </c>
      <c r="I282" s="191">
        <v>17477393</v>
      </c>
      <c r="J282" s="191">
        <v>0</v>
      </c>
      <c r="K282" s="190"/>
      <c r="L282" s="191">
        <v>328366</v>
      </c>
      <c r="M282" s="3"/>
      <c r="N282" s="191">
        <v>0</v>
      </c>
      <c r="O282" s="191">
        <v>2581060</v>
      </c>
      <c r="P282" s="190"/>
      <c r="Q282" s="191">
        <v>58980633</v>
      </c>
      <c r="R282" s="191">
        <v>-1455201</v>
      </c>
      <c r="S282" s="191">
        <v>57525432</v>
      </c>
      <c r="T282" s="191">
        <v>31218315</v>
      </c>
      <c r="U282" s="191">
        <v>39737210</v>
      </c>
      <c r="W282" s="191">
        <f t="shared" si="8"/>
        <v>1973120315.0084062</v>
      </c>
      <c r="X282" s="191">
        <f t="shared" si="9"/>
        <v>2511547990.746944</v>
      </c>
    </row>
    <row r="283" spans="1:24">
      <c r="A283" s="204">
        <v>39100</v>
      </c>
      <c r="B283" s="184" t="s">
        <v>258</v>
      </c>
      <c r="C283" s="188">
        <v>2.0620999999999999E-3</v>
      </c>
      <c r="D283" s="188">
        <v>2.1944E-3</v>
      </c>
      <c r="E283" s="191">
        <v>21377702</v>
      </c>
      <c r="F283" s="240"/>
      <c r="G283" s="191">
        <v>1788220</v>
      </c>
      <c r="H283" s="191">
        <v>409781</v>
      </c>
      <c r="I283" s="191">
        <v>2277878</v>
      </c>
      <c r="J283" s="191">
        <v>0</v>
      </c>
      <c r="K283" s="190"/>
      <c r="L283" s="191">
        <v>42797</v>
      </c>
      <c r="M283" s="3"/>
      <c r="N283" s="191">
        <v>0</v>
      </c>
      <c r="O283" s="191">
        <v>965401</v>
      </c>
      <c r="P283" s="190"/>
      <c r="Q283" s="191">
        <v>7687113</v>
      </c>
      <c r="R283" s="191">
        <v>-452179</v>
      </c>
      <c r="S283" s="191">
        <v>7234934</v>
      </c>
      <c r="T283" s="191">
        <v>4068771</v>
      </c>
      <c r="U283" s="191">
        <v>5179063</v>
      </c>
      <c r="W283" s="191">
        <f t="shared" si="8"/>
        <v>1973120120.2657487</v>
      </c>
      <c r="X283" s="191">
        <f t="shared" si="9"/>
        <v>2511547936.5695167</v>
      </c>
    </row>
    <row r="284" spans="1:24">
      <c r="A284" s="204">
        <v>39101</v>
      </c>
      <c r="B284" s="184" t="s">
        <v>259</v>
      </c>
      <c r="C284" s="188">
        <v>2.5379999999999999E-4</v>
      </c>
      <c r="D284" s="188">
        <v>2.299E-4</v>
      </c>
      <c r="E284" s="191">
        <v>2631134</v>
      </c>
      <c r="F284" s="240"/>
      <c r="G284" s="191">
        <v>220091</v>
      </c>
      <c r="H284" s="191">
        <v>50435</v>
      </c>
      <c r="I284" s="191">
        <v>280358</v>
      </c>
      <c r="J284" s="191">
        <v>235029</v>
      </c>
      <c r="K284" s="190"/>
      <c r="L284" s="191">
        <v>5267</v>
      </c>
      <c r="M284" s="3"/>
      <c r="N284" s="191">
        <v>0</v>
      </c>
      <c r="O284" s="191">
        <v>672</v>
      </c>
      <c r="P284" s="190"/>
      <c r="Q284" s="191">
        <v>946118</v>
      </c>
      <c r="R284" s="191">
        <v>106247</v>
      </c>
      <c r="S284" s="191">
        <v>1052365</v>
      </c>
      <c r="T284" s="191">
        <v>500778</v>
      </c>
      <c r="U284" s="191">
        <v>637431</v>
      </c>
      <c r="W284" s="191">
        <f t="shared" si="8"/>
        <v>1973120567.3758867</v>
      </c>
      <c r="X284" s="191">
        <f t="shared" si="9"/>
        <v>2511548463.3569741</v>
      </c>
    </row>
    <row r="285" spans="1:24">
      <c r="A285" s="204">
        <v>39105</v>
      </c>
      <c r="B285" s="184" t="s">
        <v>260</v>
      </c>
      <c r="C285" s="188">
        <v>7.3539999999999999E-4</v>
      </c>
      <c r="D285" s="188">
        <v>8.6089999999999995E-4</v>
      </c>
      <c r="E285" s="191">
        <v>7623860</v>
      </c>
      <c r="F285" s="240"/>
      <c r="G285" s="191">
        <v>637727</v>
      </c>
      <c r="H285" s="191">
        <v>146139</v>
      </c>
      <c r="I285" s="191">
        <v>812352</v>
      </c>
      <c r="J285" s="191">
        <v>0</v>
      </c>
      <c r="K285" s="190"/>
      <c r="L285" s="191">
        <v>15262</v>
      </c>
      <c r="M285" s="3"/>
      <c r="N285" s="191">
        <v>0</v>
      </c>
      <c r="O285" s="191">
        <v>880784</v>
      </c>
      <c r="P285" s="190"/>
      <c r="Q285" s="191">
        <v>2741430</v>
      </c>
      <c r="R285" s="191">
        <v>-381273</v>
      </c>
      <c r="S285" s="191">
        <v>2360157</v>
      </c>
      <c r="T285" s="191">
        <v>1451033</v>
      </c>
      <c r="U285" s="191">
        <v>1846992</v>
      </c>
      <c r="W285" s="191">
        <f t="shared" si="8"/>
        <v>1973120750.611912</v>
      </c>
      <c r="X285" s="191">
        <f t="shared" si="9"/>
        <v>2511547457.1661682</v>
      </c>
    </row>
    <row r="286" spans="1:24">
      <c r="A286" s="204">
        <v>39200</v>
      </c>
      <c r="B286" s="184" t="s">
        <v>400</v>
      </c>
      <c r="C286" s="188">
        <v>6.6654099999999994E-2</v>
      </c>
      <c r="D286" s="188">
        <v>6.6363800000000001E-2</v>
      </c>
      <c r="E286" s="191">
        <v>691000189</v>
      </c>
      <c r="F286" s="240"/>
      <c r="G286" s="191">
        <v>57801369</v>
      </c>
      <c r="H286" s="191">
        <v>13245503</v>
      </c>
      <c r="I286" s="191">
        <v>73628785</v>
      </c>
      <c r="J286" s="191">
        <v>792218</v>
      </c>
      <c r="K286" s="190"/>
      <c r="L286" s="191">
        <v>1383339</v>
      </c>
      <c r="M286" s="3"/>
      <c r="N286" s="191">
        <v>0</v>
      </c>
      <c r="O286" s="191">
        <v>7174273</v>
      </c>
      <c r="P286" s="190"/>
      <c r="Q286" s="191">
        <v>248473687</v>
      </c>
      <c r="R286" s="191">
        <v>-468235</v>
      </c>
      <c r="S286" s="191">
        <v>248005452</v>
      </c>
      <c r="T286" s="191">
        <v>131516558</v>
      </c>
      <c r="U286" s="191">
        <v>167404972</v>
      </c>
      <c r="W286" s="191">
        <f t="shared" si="8"/>
        <v>1973120303.1771491</v>
      </c>
      <c r="X286" s="191">
        <f t="shared" si="9"/>
        <v>2511548006.7992821</v>
      </c>
    </row>
    <row r="287" spans="1:24">
      <c r="A287" s="204">
        <v>39201</v>
      </c>
      <c r="B287" s="184" t="s">
        <v>262</v>
      </c>
      <c r="C287" s="188">
        <v>1.8990000000000001E-4</v>
      </c>
      <c r="D287" s="188">
        <v>1.995E-4</v>
      </c>
      <c r="E287" s="191">
        <v>1968685</v>
      </c>
      <c r="F287" s="240"/>
      <c r="G287" s="191">
        <v>164678</v>
      </c>
      <c r="H287" s="191">
        <v>37737</v>
      </c>
      <c r="I287" s="191">
        <v>209771</v>
      </c>
      <c r="J287" s="191">
        <v>0</v>
      </c>
      <c r="K287" s="190"/>
      <c r="L287" s="191">
        <v>3941</v>
      </c>
      <c r="M287" s="3"/>
      <c r="N287" s="191">
        <v>0</v>
      </c>
      <c r="O287" s="191">
        <v>172941</v>
      </c>
      <c r="P287" s="190"/>
      <c r="Q287" s="191">
        <v>707911</v>
      </c>
      <c r="R287" s="191">
        <v>-68048</v>
      </c>
      <c r="S287" s="191">
        <v>639863</v>
      </c>
      <c r="T287" s="191">
        <v>374696</v>
      </c>
      <c r="U287" s="191">
        <v>476943</v>
      </c>
      <c r="W287" s="191">
        <f t="shared" si="8"/>
        <v>1973122696.1558714</v>
      </c>
      <c r="X287" s="191">
        <f t="shared" si="9"/>
        <v>2511548183.2543445</v>
      </c>
    </row>
    <row r="288" spans="1:24">
      <c r="A288" s="204">
        <v>39204</v>
      </c>
      <c r="B288" s="184" t="s">
        <v>263</v>
      </c>
      <c r="C288" s="188">
        <v>2.7280000000000002E-4</v>
      </c>
      <c r="D288" s="188">
        <v>2.2780000000000001E-4</v>
      </c>
      <c r="E288" s="191">
        <v>2828106</v>
      </c>
      <c r="F288" s="240"/>
      <c r="G288" s="191">
        <v>236568</v>
      </c>
      <c r="H288" s="191">
        <v>54211</v>
      </c>
      <c r="I288" s="191">
        <v>301346</v>
      </c>
      <c r="J288" s="191">
        <v>330746</v>
      </c>
      <c r="K288" s="190"/>
      <c r="L288" s="191">
        <v>5662</v>
      </c>
      <c r="M288" s="3"/>
      <c r="N288" s="191">
        <v>0</v>
      </c>
      <c r="O288" s="191">
        <v>0</v>
      </c>
      <c r="P288" s="190"/>
      <c r="Q288" s="191">
        <v>1016946</v>
      </c>
      <c r="R288" s="191">
        <v>198452</v>
      </c>
      <c r="S288" s="191">
        <v>1215398</v>
      </c>
      <c r="T288" s="191">
        <v>538267</v>
      </c>
      <c r="U288" s="191">
        <v>685150</v>
      </c>
      <c r="W288" s="191">
        <f t="shared" si="8"/>
        <v>1973119501.4662755</v>
      </c>
      <c r="X288" s="191">
        <f t="shared" si="9"/>
        <v>2511546920.8211141</v>
      </c>
    </row>
    <row r="289" spans="1:24">
      <c r="A289" s="204">
        <v>39205</v>
      </c>
      <c r="B289" s="184" t="s">
        <v>264</v>
      </c>
      <c r="C289" s="188">
        <v>5.6172000000000001E-3</v>
      </c>
      <c r="D289" s="188">
        <v>5.3501E-3</v>
      </c>
      <c r="E289" s="191">
        <v>58233271</v>
      </c>
      <c r="F289" s="240"/>
      <c r="G289" s="191">
        <v>4871146</v>
      </c>
      <c r="H289" s="191">
        <v>1116250</v>
      </c>
      <c r="I289" s="191">
        <v>6204984</v>
      </c>
      <c r="J289" s="191">
        <v>1630754</v>
      </c>
      <c r="K289" s="190"/>
      <c r="L289" s="191">
        <v>116579</v>
      </c>
      <c r="M289" s="3"/>
      <c r="N289" s="191">
        <v>0</v>
      </c>
      <c r="O289" s="191">
        <v>133197</v>
      </c>
      <c r="P289" s="190"/>
      <c r="Q289" s="191">
        <v>20939843</v>
      </c>
      <c r="R289" s="191">
        <v>1277267</v>
      </c>
      <c r="S289" s="191">
        <v>22217110</v>
      </c>
      <c r="T289" s="191">
        <v>11083411</v>
      </c>
      <c r="U289" s="191">
        <v>14107867</v>
      </c>
      <c r="W289" s="191">
        <f t="shared" si="8"/>
        <v>1973120237.8409171</v>
      </c>
      <c r="X289" s="191">
        <f t="shared" si="9"/>
        <v>2511547924.2327137</v>
      </c>
    </row>
    <row r="290" spans="1:24">
      <c r="A290" s="204">
        <v>39208</v>
      </c>
      <c r="B290" s="184" t="s">
        <v>401</v>
      </c>
      <c r="C290" s="188">
        <v>4.0230000000000002E-4</v>
      </c>
      <c r="D290" s="188">
        <v>3.9149999999999998E-4</v>
      </c>
      <c r="E290" s="191">
        <v>4170627</v>
      </c>
      <c r="F290" s="240"/>
      <c r="G290" s="191">
        <v>348868</v>
      </c>
      <c r="H290" s="191">
        <v>79945</v>
      </c>
      <c r="I290" s="191">
        <v>444397</v>
      </c>
      <c r="J290" s="191">
        <v>0</v>
      </c>
      <c r="K290" s="190"/>
      <c r="L290" s="191">
        <v>8349</v>
      </c>
      <c r="M290" s="3"/>
      <c r="N290" s="191">
        <v>0</v>
      </c>
      <c r="O290" s="191">
        <v>122193</v>
      </c>
      <c r="P290" s="190"/>
      <c r="Q290" s="191">
        <v>1499697</v>
      </c>
      <c r="R290" s="191">
        <v>-94002</v>
      </c>
      <c r="S290" s="191">
        <v>1405695</v>
      </c>
      <c r="T290" s="191">
        <v>793786</v>
      </c>
      <c r="U290" s="191">
        <v>1010396</v>
      </c>
      <c r="W290" s="191">
        <f t="shared" si="8"/>
        <v>1973119562.5155356</v>
      </c>
      <c r="X290" s="191">
        <f t="shared" si="9"/>
        <v>2511548595.5754409</v>
      </c>
    </row>
    <row r="291" spans="1:24">
      <c r="A291" s="204">
        <v>39209</v>
      </c>
      <c r="B291" s="184" t="s">
        <v>265</v>
      </c>
      <c r="C291" s="188">
        <v>1.9540000000000001E-4</v>
      </c>
      <c r="D291" s="188">
        <v>1.9689999999999999E-4</v>
      </c>
      <c r="E291" s="191">
        <v>2025703</v>
      </c>
      <c r="F291" s="240"/>
      <c r="G291" s="191">
        <v>169448</v>
      </c>
      <c r="H291" s="191">
        <v>38830</v>
      </c>
      <c r="I291" s="191">
        <v>215847</v>
      </c>
      <c r="J291" s="191">
        <v>6695</v>
      </c>
      <c r="K291" s="190"/>
      <c r="L291" s="191">
        <v>4055</v>
      </c>
      <c r="M291" s="3"/>
      <c r="N291" s="191">
        <v>0</v>
      </c>
      <c r="O291" s="191">
        <v>148096</v>
      </c>
      <c r="P291" s="190"/>
      <c r="Q291" s="191">
        <v>728414</v>
      </c>
      <c r="R291" s="191">
        <v>-43821</v>
      </c>
      <c r="S291" s="191">
        <v>684593</v>
      </c>
      <c r="T291" s="191">
        <v>385548</v>
      </c>
      <c r="U291" s="191">
        <v>490756</v>
      </c>
      <c r="W291" s="191">
        <f t="shared" si="8"/>
        <v>1973121801.4329579</v>
      </c>
      <c r="X291" s="191">
        <f t="shared" si="9"/>
        <v>2511545547.5946774</v>
      </c>
    </row>
    <row r="292" spans="1:24">
      <c r="A292" s="204">
        <v>39220</v>
      </c>
      <c r="B292" s="184" t="s">
        <v>539</v>
      </c>
      <c r="C292" s="188">
        <v>6.3499999999999999E-5</v>
      </c>
      <c r="D292" s="188">
        <v>0</v>
      </c>
      <c r="E292" s="191">
        <v>658302</v>
      </c>
      <c r="F292" s="240"/>
      <c r="G292" s="191">
        <v>55066</v>
      </c>
      <c r="H292" s="191">
        <v>12619</v>
      </c>
      <c r="I292" s="191">
        <v>70145</v>
      </c>
      <c r="J292" s="191">
        <v>300396</v>
      </c>
      <c r="K292" s="190"/>
      <c r="L292" s="191">
        <v>1318</v>
      </c>
      <c r="M292" s="3"/>
      <c r="N292" s="191">
        <v>0</v>
      </c>
      <c r="O292" s="191">
        <v>0</v>
      </c>
      <c r="P292" s="190"/>
      <c r="Q292" s="191">
        <v>236716</v>
      </c>
      <c r="R292" s="191">
        <v>100132</v>
      </c>
      <c r="S292" s="191">
        <v>336848</v>
      </c>
      <c r="T292" s="191"/>
      <c r="U292" s="191"/>
      <c r="W292" s="191">
        <f t="shared" si="8"/>
        <v>0</v>
      </c>
      <c r="X292" s="191">
        <f t="shared" si="9"/>
        <v>0</v>
      </c>
    </row>
    <row r="293" spans="1:24">
      <c r="A293" s="204">
        <v>39300</v>
      </c>
      <c r="B293" s="184" t="s">
        <v>266</v>
      </c>
      <c r="C293" s="188">
        <v>7.8430000000000004E-4</v>
      </c>
      <c r="D293" s="188">
        <v>8.2019999999999999E-4</v>
      </c>
      <c r="E293" s="191">
        <v>8130804</v>
      </c>
      <c r="F293" s="240"/>
      <c r="G293" s="191">
        <v>680132</v>
      </c>
      <c r="H293" s="191">
        <v>155856</v>
      </c>
      <c r="I293" s="191">
        <v>866369</v>
      </c>
      <c r="J293" s="191">
        <v>4254</v>
      </c>
      <c r="K293" s="190"/>
      <c r="L293" s="191">
        <v>16277</v>
      </c>
      <c r="M293" s="3"/>
      <c r="N293" s="191">
        <v>0</v>
      </c>
      <c r="O293" s="191">
        <v>285881</v>
      </c>
      <c r="P293" s="190"/>
      <c r="Q293" s="191">
        <v>2923720</v>
      </c>
      <c r="R293" s="191">
        <v>-159160</v>
      </c>
      <c r="S293" s="191">
        <v>2764560</v>
      </c>
      <c r="T293" s="191">
        <v>1547518</v>
      </c>
      <c r="U293" s="191">
        <v>1969807</v>
      </c>
      <c r="W293" s="191">
        <f t="shared" si="8"/>
        <v>1973119979.599643</v>
      </c>
      <c r="X293" s="191">
        <f t="shared" si="9"/>
        <v>2511547877.0878491</v>
      </c>
    </row>
    <row r="294" spans="1:24">
      <c r="A294" s="204">
        <v>39301</v>
      </c>
      <c r="B294" s="184" t="s">
        <v>267</v>
      </c>
      <c r="C294" s="188">
        <v>3.2499999999999997E-5</v>
      </c>
      <c r="D294" s="188">
        <v>3.8699999999999999E-5</v>
      </c>
      <c r="E294" s="191">
        <v>336926</v>
      </c>
      <c r="F294" s="240"/>
      <c r="G294" s="191">
        <v>28183</v>
      </c>
      <c r="H294" s="191">
        <v>6458</v>
      </c>
      <c r="I294" s="191">
        <v>35901</v>
      </c>
      <c r="J294" s="191">
        <v>8298</v>
      </c>
      <c r="K294" s="190"/>
      <c r="L294" s="191">
        <v>675</v>
      </c>
      <c r="M294" s="3"/>
      <c r="N294" s="191">
        <v>0</v>
      </c>
      <c r="O294" s="191">
        <v>97112</v>
      </c>
      <c r="P294" s="190"/>
      <c r="Q294" s="191">
        <v>121154</v>
      </c>
      <c r="R294" s="191">
        <v>-49585</v>
      </c>
      <c r="S294" s="191">
        <v>71569</v>
      </c>
      <c r="T294" s="191">
        <v>64126</v>
      </c>
      <c r="U294" s="191">
        <v>81625</v>
      </c>
      <c r="W294" s="191">
        <f t="shared" si="8"/>
        <v>1973107692.3076925</v>
      </c>
      <c r="X294" s="191">
        <f t="shared" si="9"/>
        <v>2511538461.5384617</v>
      </c>
    </row>
    <row r="295" spans="1:24">
      <c r="A295" s="204">
        <v>39400</v>
      </c>
      <c r="B295" s="184" t="s">
        <v>268</v>
      </c>
      <c r="C295" s="188">
        <v>5.6530000000000003E-4</v>
      </c>
      <c r="D295" s="188">
        <v>6.0720000000000001E-4</v>
      </c>
      <c r="E295" s="191">
        <v>5860441</v>
      </c>
      <c r="F295" s="240"/>
      <c r="G295" s="191">
        <v>490219</v>
      </c>
      <c r="H295" s="191">
        <v>112336</v>
      </c>
      <c r="I295" s="191">
        <v>624453</v>
      </c>
      <c r="J295" s="191">
        <v>12508</v>
      </c>
      <c r="K295" s="190"/>
      <c r="L295" s="191">
        <v>11732</v>
      </c>
      <c r="M295" s="3"/>
      <c r="N295" s="191">
        <v>0</v>
      </c>
      <c r="O295" s="191">
        <v>158387</v>
      </c>
      <c r="P295" s="190"/>
      <c r="Q295" s="191">
        <v>2107330</v>
      </c>
      <c r="R295" s="191">
        <v>-88315</v>
      </c>
      <c r="S295" s="191">
        <v>2019015</v>
      </c>
      <c r="T295" s="191">
        <v>1115405</v>
      </c>
      <c r="U295" s="191">
        <v>1419778</v>
      </c>
      <c r="W295" s="191">
        <f t="shared" si="8"/>
        <v>1973120467.0086679</v>
      </c>
      <c r="X295" s="191">
        <f t="shared" si="9"/>
        <v>2511547850.6987438</v>
      </c>
    </row>
    <row r="296" spans="1:24">
      <c r="A296" s="204">
        <v>39401</v>
      </c>
      <c r="B296" s="184" t="s">
        <v>269</v>
      </c>
      <c r="C296" s="188">
        <v>4.3110000000000002E-4</v>
      </c>
      <c r="D296" s="188">
        <v>3.815E-4</v>
      </c>
      <c r="E296" s="191">
        <v>4469195</v>
      </c>
      <c r="F296" s="240"/>
      <c r="G296" s="191">
        <v>373843</v>
      </c>
      <c r="H296" s="191">
        <v>85668</v>
      </c>
      <c r="I296" s="191">
        <v>476210</v>
      </c>
      <c r="J296" s="191">
        <v>304392</v>
      </c>
      <c r="K296" s="190"/>
      <c r="L296" s="191">
        <v>8947</v>
      </c>
      <c r="M296" s="3"/>
      <c r="N296" s="191">
        <v>0</v>
      </c>
      <c r="O296" s="191">
        <v>0</v>
      </c>
      <c r="P296" s="190"/>
      <c r="Q296" s="191">
        <v>1607058</v>
      </c>
      <c r="R296" s="191">
        <v>251524</v>
      </c>
      <c r="S296" s="191">
        <v>1858582</v>
      </c>
      <c r="T296" s="191">
        <v>850612</v>
      </c>
      <c r="U296" s="191">
        <v>1082728</v>
      </c>
      <c r="W296" s="191">
        <f t="shared" si="8"/>
        <v>1973119925.7712827</v>
      </c>
      <c r="X296" s="191">
        <f t="shared" si="9"/>
        <v>2511547204.8248663</v>
      </c>
    </row>
    <row r="297" spans="1:24">
      <c r="A297" s="204">
        <v>39500</v>
      </c>
      <c r="B297" s="184" t="s">
        <v>270</v>
      </c>
      <c r="C297" s="188">
        <v>2.0668000000000001E-3</v>
      </c>
      <c r="D297" s="188">
        <v>1.9957E-3</v>
      </c>
      <c r="E297" s="191">
        <v>21426427</v>
      </c>
      <c r="F297" s="240"/>
      <c r="G297" s="191">
        <v>1792296</v>
      </c>
      <c r="H297" s="191">
        <v>410714</v>
      </c>
      <c r="I297" s="191">
        <v>2283070</v>
      </c>
      <c r="J297" s="191">
        <v>207918</v>
      </c>
      <c r="K297" s="190"/>
      <c r="L297" s="191">
        <v>42894</v>
      </c>
      <c r="M297" s="3"/>
      <c r="N297" s="191">
        <v>0</v>
      </c>
      <c r="O297" s="191">
        <v>36793</v>
      </c>
      <c r="P297" s="190"/>
      <c r="Q297" s="191">
        <v>7704634</v>
      </c>
      <c r="R297" s="191">
        <v>28233</v>
      </c>
      <c r="S297" s="191">
        <v>7732867</v>
      </c>
      <c r="T297" s="191">
        <v>4078045</v>
      </c>
      <c r="U297" s="191">
        <v>5190867</v>
      </c>
      <c r="W297" s="191">
        <f t="shared" si="8"/>
        <v>1973120282.5624151</v>
      </c>
      <c r="X297" s="191">
        <f t="shared" si="9"/>
        <v>2511547803.3675246</v>
      </c>
    </row>
    <row r="298" spans="1:24">
      <c r="A298" s="204">
        <v>39501</v>
      </c>
      <c r="B298" s="184" t="s">
        <v>271</v>
      </c>
      <c r="C298" s="188">
        <v>5.7200000000000001E-5</v>
      </c>
      <c r="D298" s="188">
        <v>5.7800000000000002E-5</v>
      </c>
      <c r="E298" s="191">
        <v>592990</v>
      </c>
      <c r="F298" s="240"/>
      <c r="G298" s="191">
        <v>49603</v>
      </c>
      <c r="H298" s="191">
        <v>11367</v>
      </c>
      <c r="I298" s="191">
        <v>63185</v>
      </c>
      <c r="J298" s="191">
        <v>1648</v>
      </c>
      <c r="K298" s="190"/>
      <c r="L298" s="191">
        <v>1187</v>
      </c>
      <c r="M298" s="3"/>
      <c r="N298" s="191">
        <v>0</v>
      </c>
      <c r="O298" s="191">
        <v>47502</v>
      </c>
      <c r="P298" s="190"/>
      <c r="Q298" s="191">
        <v>213231</v>
      </c>
      <c r="R298" s="191">
        <v>-26613</v>
      </c>
      <c r="S298" s="191">
        <v>186618</v>
      </c>
      <c r="T298" s="191">
        <v>112862</v>
      </c>
      <c r="U298" s="191">
        <v>143661</v>
      </c>
      <c r="W298" s="191">
        <f t="shared" si="8"/>
        <v>1973111888.1118882</v>
      </c>
      <c r="X298" s="191">
        <f t="shared" si="9"/>
        <v>2511555944.055944</v>
      </c>
    </row>
    <row r="299" spans="1:24">
      <c r="A299" s="204">
        <v>39600</v>
      </c>
      <c r="B299" s="184" t="s">
        <v>272</v>
      </c>
      <c r="C299" s="188">
        <v>6.4700000000000001E-3</v>
      </c>
      <c r="D299" s="188">
        <v>6.5008000000000002E-3</v>
      </c>
      <c r="E299" s="191">
        <v>67074212</v>
      </c>
      <c r="F299" s="240"/>
      <c r="G299" s="191">
        <v>5610680</v>
      </c>
      <c r="H299" s="191">
        <v>1285718</v>
      </c>
      <c r="I299" s="191">
        <v>7147021</v>
      </c>
      <c r="J299" s="191">
        <v>14049</v>
      </c>
      <c r="K299" s="190"/>
      <c r="L299" s="191">
        <v>134278</v>
      </c>
      <c r="M299" s="3"/>
      <c r="N299" s="191">
        <v>0</v>
      </c>
      <c r="O299" s="191">
        <v>143488</v>
      </c>
      <c r="P299" s="190"/>
      <c r="Q299" s="191">
        <v>24118918</v>
      </c>
      <c r="R299" s="191">
        <v>-14729</v>
      </c>
      <c r="S299" s="191">
        <v>24104189</v>
      </c>
      <c r="T299" s="191">
        <v>12766088</v>
      </c>
      <c r="U299" s="191">
        <v>16249716</v>
      </c>
      <c r="W299" s="191">
        <f t="shared" si="8"/>
        <v>1973120247.2952087</v>
      </c>
      <c r="X299" s="191">
        <f t="shared" si="9"/>
        <v>2511548068.0061822</v>
      </c>
    </row>
    <row r="300" spans="1:24">
      <c r="A300" s="204">
        <v>39605</v>
      </c>
      <c r="B300" s="184" t="s">
        <v>273</v>
      </c>
      <c r="C300" s="188">
        <v>9.4810000000000001E-4</v>
      </c>
      <c r="D300" s="188">
        <v>9.8069999999999993E-4</v>
      </c>
      <c r="E300" s="191">
        <v>9828912</v>
      </c>
      <c r="F300" s="240"/>
      <c r="G300" s="191">
        <v>822177</v>
      </c>
      <c r="H300" s="191">
        <v>188406</v>
      </c>
      <c r="I300" s="191">
        <v>1047309</v>
      </c>
      <c r="J300" s="191">
        <v>98311</v>
      </c>
      <c r="K300" s="190"/>
      <c r="L300" s="191">
        <v>19677</v>
      </c>
      <c r="M300" s="3"/>
      <c r="N300" s="191">
        <v>0</v>
      </c>
      <c r="O300" s="191">
        <v>130889</v>
      </c>
      <c r="P300" s="190"/>
      <c r="Q300" s="191">
        <v>3534335</v>
      </c>
      <c r="R300" s="191">
        <v>38410</v>
      </c>
      <c r="S300" s="191">
        <v>3572745</v>
      </c>
      <c r="T300" s="191">
        <v>1870715</v>
      </c>
      <c r="U300" s="191">
        <v>2381199</v>
      </c>
      <c r="W300" s="191">
        <f t="shared" si="8"/>
        <v>1973119924.0586436</v>
      </c>
      <c r="X300" s="191">
        <f t="shared" si="9"/>
        <v>2511548359.8776498</v>
      </c>
    </row>
    <row r="301" spans="1:24">
      <c r="A301" s="204">
        <v>39700</v>
      </c>
      <c r="B301" s="184" t="s">
        <v>274</v>
      </c>
      <c r="C301" s="188">
        <v>3.5972000000000001E-3</v>
      </c>
      <c r="D301" s="188">
        <v>3.6202000000000001E-3</v>
      </c>
      <c r="E301" s="191">
        <v>37292018</v>
      </c>
      <c r="F301" s="240"/>
      <c r="G301" s="191">
        <v>3119434</v>
      </c>
      <c r="H301" s="191">
        <v>714836</v>
      </c>
      <c r="I301" s="191">
        <v>3973611</v>
      </c>
      <c r="J301" s="191">
        <v>0</v>
      </c>
      <c r="K301" s="190"/>
      <c r="L301" s="191">
        <v>74656</v>
      </c>
      <c r="M301" s="3"/>
      <c r="N301" s="191">
        <v>0</v>
      </c>
      <c r="O301" s="191">
        <v>1034969</v>
      </c>
      <c r="P301" s="190"/>
      <c r="Q301" s="191">
        <v>13409671</v>
      </c>
      <c r="R301" s="191">
        <v>-606263</v>
      </c>
      <c r="S301" s="191">
        <v>12803408</v>
      </c>
      <c r="T301" s="191">
        <v>7097708</v>
      </c>
      <c r="U301" s="191">
        <v>9034540</v>
      </c>
      <c r="W301" s="191">
        <f t="shared" si="8"/>
        <v>1973120204.6035805</v>
      </c>
      <c r="X301" s="191">
        <f t="shared" si="9"/>
        <v>2511547870.5659957</v>
      </c>
    </row>
    <row r="302" spans="1:24">
      <c r="A302" s="204">
        <v>39703</v>
      </c>
      <c r="B302" s="184" t="s">
        <v>275</v>
      </c>
      <c r="C302" s="188">
        <v>2.5250000000000001E-4</v>
      </c>
      <c r="D302" s="188">
        <v>2.2279999999999999E-4</v>
      </c>
      <c r="E302" s="191">
        <v>2617657</v>
      </c>
      <c r="F302" s="240"/>
      <c r="G302" s="191">
        <v>218964</v>
      </c>
      <c r="H302" s="191">
        <v>50177</v>
      </c>
      <c r="I302" s="191">
        <v>278922</v>
      </c>
      <c r="J302" s="191">
        <v>269665</v>
      </c>
      <c r="K302" s="190"/>
      <c r="L302" s="191">
        <v>5240</v>
      </c>
      <c r="M302" s="3"/>
      <c r="N302" s="191">
        <v>0</v>
      </c>
      <c r="O302" s="191">
        <v>0</v>
      </c>
      <c r="P302" s="190"/>
      <c r="Q302" s="191">
        <v>941272</v>
      </c>
      <c r="R302" s="191">
        <v>173195</v>
      </c>
      <c r="S302" s="191">
        <v>1114467</v>
      </c>
      <c r="T302" s="191">
        <v>498213</v>
      </c>
      <c r="U302" s="191">
        <v>634166</v>
      </c>
      <c r="W302" s="191">
        <f t="shared" si="8"/>
        <v>1973120792.0792079</v>
      </c>
      <c r="X302" s="191">
        <f t="shared" si="9"/>
        <v>2511548514.8514853</v>
      </c>
    </row>
    <row r="303" spans="1:24">
      <c r="A303" s="204">
        <v>39705</v>
      </c>
      <c r="B303" s="184" t="s">
        <v>276</v>
      </c>
      <c r="C303" s="188">
        <v>9.0680000000000003E-4</v>
      </c>
      <c r="D303" s="188">
        <v>8.8020000000000004E-4</v>
      </c>
      <c r="E303" s="191">
        <v>9400757</v>
      </c>
      <c r="F303" s="240"/>
      <c r="G303" s="191">
        <v>786362</v>
      </c>
      <c r="H303" s="191">
        <v>180199</v>
      </c>
      <c r="I303" s="191">
        <v>1001688</v>
      </c>
      <c r="J303" s="191">
        <v>157138</v>
      </c>
      <c r="K303" s="190"/>
      <c r="L303" s="191">
        <v>18820</v>
      </c>
      <c r="M303" s="3"/>
      <c r="N303" s="191">
        <v>0</v>
      </c>
      <c r="O303" s="191">
        <v>34853</v>
      </c>
      <c r="P303" s="190"/>
      <c r="Q303" s="191">
        <v>3380376</v>
      </c>
      <c r="R303" s="191">
        <v>69480</v>
      </c>
      <c r="S303" s="191">
        <v>3449856</v>
      </c>
      <c r="T303" s="191">
        <v>1789225</v>
      </c>
      <c r="U303" s="191">
        <v>2277472</v>
      </c>
      <c r="W303" s="191">
        <f t="shared" si="8"/>
        <v>1973119761.7997353</v>
      </c>
      <c r="X303" s="191">
        <f t="shared" si="9"/>
        <v>2511548301.720335</v>
      </c>
    </row>
    <row r="304" spans="1:24">
      <c r="A304" s="204">
        <v>39800</v>
      </c>
      <c r="B304" s="184" t="s">
        <v>277</v>
      </c>
      <c r="C304" s="188">
        <v>3.9987E-3</v>
      </c>
      <c r="D304" s="188">
        <v>4.2485999999999999E-3</v>
      </c>
      <c r="E304" s="191">
        <v>41454351</v>
      </c>
      <c r="F304" s="240"/>
      <c r="G304" s="191">
        <v>3467609</v>
      </c>
      <c r="H304" s="191">
        <v>794622</v>
      </c>
      <c r="I304" s="191">
        <v>4417124</v>
      </c>
      <c r="J304" s="191">
        <v>0</v>
      </c>
      <c r="K304" s="190"/>
      <c r="L304" s="191">
        <v>82989</v>
      </c>
      <c r="M304" s="3"/>
      <c r="N304" s="191">
        <v>0</v>
      </c>
      <c r="O304" s="191">
        <v>1333704</v>
      </c>
      <c r="P304" s="190"/>
      <c r="Q304" s="191">
        <v>14906386</v>
      </c>
      <c r="R304" s="191">
        <v>-597170</v>
      </c>
      <c r="S304" s="191">
        <v>14309216</v>
      </c>
      <c r="T304" s="191">
        <v>7889916</v>
      </c>
      <c r="U304" s="191">
        <v>10042927</v>
      </c>
      <c r="W304" s="191">
        <f t="shared" si="8"/>
        <v>1973120264.0858278</v>
      </c>
      <c r="X304" s="191">
        <f t="shared" si="9"/>
        <v>2511548003.1010079</v>
      </c>
    </row>
    <row r="305" spans="1:24">
      <c r="A305" s="204">
        <v>39805</v>
      </c>
      <c r="B305" s="184" t="s">
        <v>278</v>
      </c>
      <c r="C305" s="188">
        <v>4.8270000000000002E-4</v>
      </c>
      <c r="D305" s="188">
        <v>4.7249999999999999E-4</v>
      </c>
      <c r="E305" s="191">
        <v>5004130</v>
      </c>
      <c r="F305" s="240"/>
      <c r="G305" s="191">
        <v>418590</v>
      </c>
      <c r="H305" s="191">
        <v>95922</v>
      </c>
      <c r="I305" s="191">
        <v>533210</v>
      </c>
      <c r="J305" s="191">
        <v>125051</v>
      </c>
      <c r="K305" s="190"/>
      <c r="L305" s="191">
        <v>10018</v>
      </c>
      <c r="M305" s="3"/>
      <c r="N305" s="191">
        <v>0</v>
      </c>
      <c r="O305" s="191">
        <v>59751</v>
      </c>
      <c r="P305" s="190"/>
      <c r="Q305" s="191">
        <v>1799413</v>
      </c>
      <c r="R305" s="191">
        <v>47954</v>
      </c>
      <c r="S305" s="191">
        <v>1847367</v>
      </c>
      <c r="T305" s="191">
        <v>952425</v>
      </c>
      <c r="U305" s="191">
        <v>1212324</v>
      </c>
      <c r="W305" s="191">
        <f t="shared" si="8"/>
        <v>1973119950.2796767</v>
      </c>
      <c r="X305" s="191">
        <f t="shared" si="9"/>
        <v>2511547545.0590429</v>
      </c>
    </row>
    <row r="306" spans="1:24">
      <c r="A306" s="204">
        <v>39900</v>
      </c>
      <c r="B306" s="184" t="s">
        <v>279</v>
      </c>
      <c r="C306" s="188">
        <v>2.0249999999999999E-3</v>
      </c>
      <c r="D306" s="188">
        <v>2.0730000000000002E-3</v>
      </c>
      <c r="E306" s="191">
        <v>20993088</v>
      </c>
      <c r="F306" s="240"/>
      <c r="G306" s="191">
        <v>1756048</v>
      </c>
      <c r="H306" s="191">
        <v>402408</v>
      </c>
      <c r="I306" s="191">
        <v>2236896</v>
      </c>
      <c r="J306" s="191">
        <v>0</v>
      </c>
      <c r="K306" s="190"/>
      <c r="L306" s="191">
        <v>42027</v>
      </c>
      <c r="M306" s="3"/>
      <c r="N306" s="191">
        <v>0</v>
      </c>
      <c r="O306" s="191">
        <v>389298</v>
      </c>
      <c r="P306" s="190"/>
      <c r="Q306" s="191">
        <v>7548811</v>
      </c>
      <c r="R306" s="191">
        <v>-155656</v>
      </c>
      <c r="S306" s="191">
        <v>7393155</v>
      </c>
      <c r="T306" s="191">
        <v>3995569</v>
      </c>
      <c r="U306" s="191">
        <v>5085885</v>
      </c>
      <c r="W306" s="191">
        <f t="shared" si="8"/>
        <v>1973120493.8271606</v>
      </c>
      <c r="X306" s="191">
        <f t="shared" si="9"/>
        <v>2511548148.1481481</v>
      </c>
    </row>
    <row r="307" spans="1:24">
      <c r="A307" s="204">
        <v>51000</v>
      </c>
      <c r="B307" s="184" t="s">
        <v>369</v>
      </c>
      <c r="C307" s="188">
        <v>2.82852E-2</v>
      </c>
      <c r="D307" s="188">
        <v>2.93187E-2</v>
      </c>
      <c r="E307" s="191">
        <v>293231452</v>
      </c>
      <c r="F307" s="240"/>
      <c r="G307" s="191">
        <v>24528473</v>
      </c>
      <c r="H307" s="191">
        <v>5620835</v>
      </c>
      <c r="I307" s="191">
        <v>31244963</v>
      </c>
      <c r="J307" s="191">
        <v>3826133</v>
      </c>
      <c r="K307" s="190"/>
      <c r="L307" s="191">
        <v>587031</v>
      </c>
      <c r="M307" s="195"/>
      <c r="N307" s="191">
        <v>0</v>
      </c>
      <c r="O307" s="191">
        <v>2469858</v>
      </c>
      <c r="P307" s="190"/>
      <c r="Q307" s="191">
        <v>105441795</v>
      </c>
      <c r="R307" s="191">
        <v>-1699560</v>
      </c>
      <c r="S307" s="191">
        <v>103742235</v>
      </c>
      <c r="T307" s="191">
        <v>55810102</v>
      </c>
      <c r="U307" s="191">
        <v>71039637</v>
      </c>
      <c r="W307" s="191">
        <f t="shared" si="8"/>
        <v>1973120289.0557606</v>
      </c>
      <c r="X307" s="191">
        <f t="shared" si="9"/>
        <v>2511547982.6905942</v>
      </c>
    </row>
    <row r="308" spans="1:24">
      <c r="A308" s="204">
        <v>51000.2</v>
      </c>
      <c r="B308" s="184" t="s">
        <v>370</v>
      </c>
      <c r="C308" s="188">
        <v>3.0700000000000001E-5</v>
      </c>
      <c r="D308" s="188">
        <v>2.87E-5</v>
      </c>
      <c r="E308" s="191">
        <v>318266</v>
      </c>
      <c r="F308" s="240"/>
      <c r="G308" s="191">
        <v>26623</v>
      </c>
      <c r="H308" s="191">
        <v>6101</v>
      </c>
      <c r="I308" s="191">
        <v>33912</v>
      </c>
      <c r="J308" s="191">
        <v>88064</v>
      </c>
      <c r="K308" s="190"/>
      <c r="L308" s="191">
        <v>637</v>
      </c>
      <c r="M308" s="195"/>
      <c r="N308" s="191">
        <v>0</v>
      </c>
      <c r="O308" s="191">
        <v>7190</v>
      </c>
      <c r="P308" s="190"/>
      <c r="Q308" s="191">
        <v>114444</v>
      </c>
      <c r="R308" s="191">
        <v>21225</v>
      </c>
      <c r="S308" s="191">
        <v>135669</v>
      </c>
      <c r="T308" s="191">
        <v>60575</v>
      </c>
      <c r="U308" s="191">
        <v>77105</v>
      </c>
      <c r="W308" s="191">
        <f t="shared" si="8"/>
        <v>1973127035.8306189</v>
      </c>
      <c r="X308" s="191">
        <f t="shared" si="9"/>
        <v>2511563517.9153094</v>
      </c>
    </row>
    <row r="309" spans="1:24">
      <c r="A309" s="204">
        <v>51000.3</v>
      </c>
      <c r="B309" s="184" t="s">
        <v>371</v>
      </c>
      <c r="C309" s="188">
        <v>8.0110000000000001E-4</v>
      </c>
      <c r="D309" s="188">
        <v>8.0150000000000002E-4</v>
      </c>
      <c r="E309" s="191">
        <v>8304969</v>
      </c>
      <c r="F309" s="240"/>
      <c r="G309" s="191">
        <v>694701</v>
      </c>
      <c r="H309" s="191">
        <v>159195</v>
      </c>
      <c r="I309" s="191">
        <v>884927</v>
      </c>
      <c r="J309" s="191">
        <v>311889</v>
      </c>
      <c r="K309" s="190"/>
      <c r="L309" s="191">
        <v>16626</v>
      </c>
      <c r="M309" s="195"/>
      <c r="N309" s="191">
        <v>0</v>
      </c>
      <c r="O309" s="191">
        <v>16189</v>
      </c>
      <c r="P309" s="190"/>
      <c r="Q309" s="191">
        <v>2986347</v>
      </c>
      <c r="R309" s="191">
        <v>119742</v>
      </c>
      <c r="S309" s="191">
        <v>3106089</v>
      </c>
      <c r="T309" s="191">
        <v>1580667</v>
      </c>
      <c r="U309" s="191">
        <v>2012001</v>
      </c>
      <c r="W309" s="191">
        <f t="shared" si="8"/>
        <v>1973120709.0250905</v>
      </c>
      <c r="X309" s="191">
        <f t="shared" si="9"/>
        <v>2511547871.676445</v>
      </c>
    </row>
    <row r="310" spans="1:24">
      <c r="A310" s="192"/>
      <c r="B310" s="193"/>
      <c r="C310" s="194"/>
      <c r="D310" s="194"/>
      <c r="E310" s="190"/>
      <c r="F310" s="190"/>
      <c r="G310" s="195"/>
      <c r="H310" s="195"/>
      <c r="I310" s="195"/>
      <c r="J310" s="190"/>
      <c r="K310" s="190"/>
      <c r="L310" s="195"/>
      <c r="M310" s="195"/>
      <c r="N310" s="195"/>
      <c r="O310" s="190"/>
      <c r="P310" s="190"/>
      <c r="Q310" s="195"/>
      <c r="R310" s="196"/>
      <c r="S310" s="196"/>
      <c r="T310" s="196"/>
      <c r="U310" s="196"/>
    </row>
    <row r="311" spans="1:24">
      <c r="A311" s="192"/>
      <c r="B311" s="193"/>
      <c r="C311" s="194"/>
      <c r="D311" s="194"/>
      <c r="E311" s="190"/>
      <c r="F311" s="190"/>
      <c r="G311" s="195"/>
      <c r="H311" s="195"/>
      <c r="I311" s="195"/>
      <c r="J311" s="190"/>
      <c r="K311" s="190"/>
      <c r="L311" s="195"/>
      <c r="M311" s="195"/>
      <c r="N311" s="195"/>
      <c r="O311" s="190"/>
      <c r="P311" s="190"/>
      <c r="Q311" s="195"/>
      <c r="R311" s="196"/>
      <c r="S311" s="196"/>
      <c r="T311" s="196"/>
      <c r="U311" s="196"/>
    </row>
    <row r="312" spans="1:24">
      <c r="A312" s="192"/>
      <c r="B312" s="193"/>
      <c r="C312" s="194"/>
      <c r="D312" s="194"/>
      <c r="E312" s="190"/>
      <c r="F312" s="190"/>
      <c r="G312" s="195"/>
      <c r="H312" s="195"/>
      <c r="I312" s="195"/>
      <c r="J312" s="190"/>
      <c r="K312" s="190"/>
      <c r="L312" s="195"/>
      <c r="M312" s="195"/>
      <c r="N312" s="195"/>
      <c r="O312" s="190"/>
      <c r="P312" s="190"/>
      <c r="Q312" s="195"/>
      <c r="R312" s="196"/>
      <c r="S312" s="196"/>
      <c r="T312" s="196"/>
      <c r="U312" s="196"/>
    </row>
    <row r="313" spans="1:24">
      <c r="C313" s="183"/>
      <c r="D313" s="183"/>
      <c r="E313" s="190"/>
      <c r="F313" s="190"/>
      <c r="G313" s="190"/>
      <c r="H313" s="190"/>
      <c r="I313" s="190"/>
      <c r="J313" s="190"/>
      <c r="K313" s="190"/>
      <c r="L313" s="190"/>
      <c r="M313" s="190"/>
      <c r="N313" s="190"/>
      <c r="O313" s="190"/>
      <c r="P313" s="190"/>
      <c r="Q313" s="190"/>
      <c r="R313" s="190"/>
      <c r="S313" s="190"/>
      <c r="T313" s="190"/>
      <c r="U313" s="190"/>
    </row>
    <row r="314" spans="1:24">
      <c r="A314" s="221" t="s">
        <v>467</v>
      </c>
      <c r="B314" s="197"/>
      <c r="C314" s="198"/>
      <c r="D314" s="199"/>
      <c r="E314" s="200"/>
      <c r="F314" s="201"/>
      <c r="G314" s="200"/>
      <c r="H314" s="200"/>
      <c r="I314" s="200"/>
      <c r="J314" s="200"/>
      <c r="K314" s="201"/>
      <c r="L314" s="200"/>
      <c r="M314" s="200"/>
      <c r="N314" s="200"/>
      <c r="O314" s="200"/>
      <c r="P314" s="201"/>
      <c r="Q314" s="200"/>
      <c r="R314" s="200"/>
      <c r="S314" s="200"/>
    </row>
    <row r="315" spans="1:24">
      <c r="B315" s="205" t="s">
        <v>430</v>
      </c>
      <c r="C315" s="202" t="s">
        <v>431</v>
      </c>
      <c r="E315" s="196"/>
      <c r="G315" s="196"/>
      <c r="H315" s="196"/>
      <c r="I315" s="196"/>
      <c r="J315" s="196"/>
      <c r="K315" s="196"/>
      <c r="L315" s="196"/>
      <c r="M315" s="196"/>
      <c r="N315" s="196"/>
      <c r="O315" s="196"/>
      <c r="Q315" s="196"/>
      <c r="S315" s="196"/>
    </row>
    <row r="316" spans="1:24">
      <c r="B316" s="184" t="s">
        <v>131</v>
      </c>
      <c r="C316" s="204">
        <v>33501</v>
      </c>
      <c r="E316" s="196"/>
    </row>
    <row r="317" spans="1:24">
      <c r="B317" s="184" t="s">
        <v>191</v>
      </c>
      <c r="C317" s="204">
        <v>36301</v>
      </c>
    </row>
    <row r="318" spans="1:24">
      <c r="B318" s="184" t="s">
        <v>4</v>
      </c>
      <c r="C318" s="204">
        <v>10800</v>
      </c>
    </row>
    <row r="319" spans="1:24">
      <c r="B319" s="184" t="s">
        <v>58</v>
      </c>
      <c r="C319" s="204">
        <v>30105</v>
      </c>
    </row>
    <row r="320" spans="1:24">
      <c r="B320" s="184" t="s">
        <v>54</v>
      </c>
      <c r="C320" s="204">
        <v>30100</v>
      </c>
    </row>
    <row r="321" spans="2:3">
      <c r="B321" s="184" t="s">
        <v>59</v>
      </c>
      <c r="C321" s="204">
        <v>30200</v>
      </c>
    </row>
    <row r="322" spans="2:3">
      <c r="B322" s="184" t="s">
        <v>60</v>
      </c>
      <c r="C322" s="204">
        <v>30300</v>
      </c>
    </row>
    <row r="323" spans="2:3">
      <c r="B323" s="184" t="s">
        <v>395</v>
      </c>
      <c r="C323" s="204">
        <v>34901</v>
      </c>
    </row>
    <row r="324" spans="2:3">
      <c r="B324" s="184" t="s">
        <v>61</v>
      </c>
      <c r="C324" s="204">
        <v>30400</v>
      </c>
    </row>
    <row r="325" spans="2:3">
      <c r="B325" s="184" t="s">
        <v>33</v>
      </c>
      <c r="C325" s="204">
        <v>20100</v>
      </c>
    </row>
    <row r="326" spans="2:3">
      <c r="B326" s="184" t="s">
        <v>210</v>
      </c>
      <c r="C326" s="204">
        <v>36901</v>
      </c>
    </row>
    <row r="327" spans="2:3">
      <c r="B327" s="184" t="s">
        <v>128</v>
      </c>
      <c r="C327" s="204">
        <v>33402</v>
      </c>
    </row>
    <row r="328" spans="2:3">
      <c r="B328" s="184" t="s">
        <v>63</v>
      </c>
      <c r="C328" s="204">
        <v>30500</v>
      </c>
    </row>
    <row r="329" spans="2:3">
      <c r="B329" s="184" t="s">
        <v>225</v>
      </c>
      <c r="C329" s="204">
        <v>37610</v>
      </c>
    </row>
    <row r="330" spans="2:3">
      <c r="B330" s="184" t="s">
        <v>77</v>
      </c>
      <c r="C330" s="204">
        <v>31110</v>
      </c>
    </row>
    <row r="331" spans="2:3">
      <c r="B331" s="184" t="s">
        <v>76</v>
      </c>
      <c r="C331" s="204">
        <v>31105</v>
      </c>
    </row>
    <row r="332" spans="2:3">
      <c r="B332" s="184" t="s">
        <v>64</v>
      </c>
      <c r="C332" s="204">
        <v>30600</v>
      </c>
    </row>
    <row r="333" spans="2:3">
      <c r="B333" s="184" t="s">
        <v>26</v>
      </c>
      <c r="C333" s="204">
        <v>18600</v>
      </c>
    </row>
    <row r="334" spans="2:3">
      <c r="B334" s="184" t="s">
        <v>124</v>
      </c>
      <c r="C334" s="204">
        <v>33206</v>
      </c>
    </row>
    <row r="335" spans="2:3">
      <c r="B335" s="184" t="s">
        <v>67</v>
      </c>
      <c r="C335" s="204">
        <v>30705</v>
      </c>
    </row>
    <row r="336" spans="2:3">
      <c r="B336" s="184" t="s">
        <v>66</v>
      </c>
      <c r="C336" s="204">
        <v>30700</v>
      </c>
    </row>
    <row r="337" spans="2:3">
      <c r="B337" s="184" t="s">
        <v>68</v>
      </c>
      <c r="C337" s="204">
        <v>30800</v>
      </c>
    </row>
    <row r="338" spans="2:3">
      <c r="B338" s="184" t="s">
        <v>232</v>
      </c>
      <c r="C338" s="204">
        <v>37901</v>
      </c>
    </row>
    <row r="339" spans="2:3">
      <c r="B339" s="184" t="s">
        <v>70</v>
      </c>
      <c r="C339" s="204">
        <v>30905</v>
      </c>
    </row>
    <row r="340" spans="2:3">
      <c r="B340" s="184" t="s">
        <v>69</v>
      </c>
      <c r="C340" s="204">
        <v>30900</v>
      </c>
    </row>
    <row r="341" spans="2:3">
      <c r="B341" s="184" t="s">
        <v>149</v>
      </c>
      <c r="C341" s="204">
        <v>34505</v>
      </c>
    </row>
    <row r="342" spans="2:3">
      <c r="B342" s="184" t="s">
        <v>255</v>
      </c>
      <c r="C342" s="204">
        <v>38801</v>
      </c>
    </row>
    <row r="343" spans="2:3">
      <c r="B343" s="184" t="s">
        <v>247</v>
      </c>
      <c r="C343" s="204">
        <v>38601</v>
      </c>
    </row>
    <row r="344" spans="2:3">
      <c r="B344" s="184" t="s">
        <v>72</v>
      </c>
      <c r="C344" s="204">
        <v>31005</v>
      </c>
    </row>
    <row r="345" spans="2:3">
      <c r="B345" s="184" t="s">
        <v>71</v>
      </c>
      <c r="C345" s="204">
        <v>31000</v>
      </c>
    </row>
    <row r="346" spans="2:3">
      <c r="B346" s="184" t="s">
        <v>73</v>
      </c>
      <c r="C346" s="204">
        <v>31100</v>
      </c>
    </row>
    <row r="347" spans="2:3">
      <c r="B347" s="184" t="s">
        <v>78</v>
      </c>
      <c r="C347" s="204">
        <v>31200</v>
      </c>
    </row>
    <row r="348" spans="2:3">
      <c r="B348" s="184" t="s">
        <v>80</v>
      </c>
      <c r="C348" s="204">
        <v>31300</v>
      </c>
    </row>
    <row r="349" spans="2:3">
      <c r="B349" s="184" t="s">
        <v>84</v>
      </c>
      <c r="C349" s="204">
        <v>31405</v>
      </c>
    </row>
    <row r="350" spans="2:3">
      <c r="B350" s="184" t="s">
        <v>83</v>
      </c>
      <c r="C350" s="204">
        <v>31400</v>
      </c>
    </row>
    <row r="351" spans="2:3">
      <c r="B351" s="184" t="s">
        <v>85</v>
      </c>
      <c r="C351" s="204">
        <v>31500</v>
      </c>
    </row>
    <row r="352" spans="2:3">
      <c r="B352" s="184" t="s">
        <v>199</v>
      </c>
      <c r="C352" s="204">
        <v>36505</v>
      </c>
    </row>
    <row r="353" spans="2:3">
      <c r="B353" s="184" t="s">
        <v>197</v>
      </c>
      <c r="C353" s="204">
        <v>36501</v>
      </c>
    </row>
    <row r="354" spans="2:3">
      <c r="B354" s="184" t="s">
        <v>461</v>
      </c>
      <c r="C354" s="204">
        <v>31601</v>
      </c>
    </row>
    <row r="355" spans="2:3">
      <c r="B355" s="184" t="s">
        <v>81</v>
      </c>
      <c r="C355" s="204">
        <v>31301</v>
      </c>
    </row>
    <row r="356" spans="2:3">
      <c r="B356" s="184" t="s">
        <v>87</v>
      </c>
      <c r="C356" s="204">
        <v>31605</v>
      </c>
    </row>
    <row r="357" spans="2:3">
      <c r="B357" s="184" t="s">
        <v>86</v>
      </c>
      <c r="C357" s="204">
        <v>31600</v>
      </c>
    </row>
    <row r="358" spans="2:3">
      <c r="B358" s="184" t="s">
        <v>265</v>
      </c>
      <c r="C358" s="204">
        <v>39209</v>
      </c>
    </row>
    <row r="359" spans="2:3">
      <c r="B359" s="184" t="s">
        <v>88</v>
      </c>
      <c r="C359" s="204">
        <v>31700</v>
      </c>
    </row>
    <row r="360" spans="2:3">
      <c r="B360" s="184" t="s">
        <v>89</v>
      </c>
      <c r="C360" s="204">
        <v>31800</v>
      </c>
    </row>
    <row r="361" spans="2:3">
      <c r="B361" s="184" t="s">
        <v>90</v>
      </c>
      <c r="C361" s="204">
        <v>31805</v>
      </c>
    </row>
    <row r="362" spans="2:3">
      <c r="B362" s="184" t="s">
        <v>164</v>
      </c>
      <c r="C362" s="204">
        <v>35305</v>
      </c>
    </row>
    <row r="363" spans="2:3">
      <c r="B363" s="184" t="s">
        <v>120</v>
      </c>
      <c r="C363" s="204">
        <v>33202</v>
      </c>
    </row>
    <row r="364" spans="2:3">
      <c r="B364" s="184" t="s">
        <v>180</v>
      </c>
      <c r="C364" s="204">
        <v>36005</v>
      </c>
    </row>
    <row r="365" spans="2:3">
      <c r="B365" s="184" t="s">
        <v>399</v>
      </c>
      <c r="C365" s="204">
        <v>36810</v>
      </c>
    </row>
    <row r="366" spans="2:3">
      <c r="B366" s="184" t="s">
        <v>184</v>
      </c>
      <c r="C366" s="204">
        <v>36009</v>
      </c>
    </row>
    <row r="367" spans="2:3">
      <c r="B367" s="184" t="s">
        <v>176</v>
      </c>
      <c r="C367" s="204">
        <v>36000</v>
      </c>
    </row>
    <row r="368" spans="2:3">
      <c r="B368" s="184" t="s">
        <v>93</v>
      </c>
      <c r="C368" s="204">
        <v>31900</v>
      </c>
    </row>
    <row r="369" spans="2:3">
      <c r="B369" s="184" t="s">
        <v>94</v>
      </c>
      <c r="C369" s="204">
        <v>32000</v>
      </c>
    </row>
    <row r="370" spans="2:3">
      <c r="B370" s="184" t="s">
        <v>166</v>
      </c>
      <c r="C370" s="204">
        <v>35401</v>
      </c>
    </row>
    <row r="371" spans="2:3">
      <c r="B371" s="184" t="s">
        <v>97</v>
      </c>
      <c r="C371" s="204">
        <v>32200</v>
      </c>
    </row>
    <row r="372" spans="2:3">
      <c r="B372" s="184" t="s">
        <v>391</v>
      </c>
      <c r="C372" s="204">
        <v>32305</v>
      </c>
    </row>
    <row r="373" spans="2:3">
      <c r="B373" s="184" t="s">
        <v>98</v>
      </c>
      <c r="C373" s="204">
        <v>32300</v>
      </c>
    </row>
    <row r="374" spans="2:3">
      <c r="B374" s="184" t="s">
        <v>240</v>
      </c>
      <c r="C374" s="204">
        <v>38210</v>
      </c>
    </row>
    <row r="375" spans="2:3">
      <c r="B375" s="184" t="s">
        <v>55</v>
      </c>
      <c r="C375" s="204">
        <v>30102</v>
      </c>
    </row>
    <row r="376" spans="2:3">
      <c r="B376" s="184" t="s">
        <v>204</v>
      </c>
      <c r="C376" s="204">
        <v>36705</v>
      </c>
    </row>
    <row r="377" spans="2:3">
      <c r="B377" s="184" t="s">
        <v>213</v>
      </c>
      <c r="C377" s="204">
        <v>37005</v>
      </c>
    </row>
    <row r="378" spans="2:3">
      <c r="B378" s="184" t="s">
        <v>100</v>
      </c>
      <c r="C378" s="204">
        <v>32400</v>
      </c>
    </row>
    <row r="379" spans="2:3">
      <c r="B379" s="184" t="s">
        <v>177</v>
      </c>
      <c r="C379" s="204">
        <v>36001</v>
      </c>
    </row>
    <row r="380" spans="2:3">
      <c r="B380" s="184" t="s">
        <v>31</v>
      </c>
      <c r="C380" s="204">
        <v>19005</v>
      </c>
    </row>
    <row r="381" spans="2:3">
      <c r="B381" s="184" t="s">
        <v>179</v>
      </c>
      <c r="C381" s="204">
        <v>36003</v>
      </c>
    </row>
    <row r="382" spans="2:3">
      <c r="B382" s="184" t="s">
        <v>116</v>
      </c>
      <c r="C382" s="204">
        <v>33027</v>
      </c>
    </row>
    <row r="383" spans="2:3">
      <c r="B383" s="184" t="s">
        <v>396</v>
      </c>
      <c r="C383" s="204">
        <v>36004</v>
      </c>
    </row>
    <row r="384" spans="2:3">
      <c r="B384" s="184" t="s">
        <v>105</v>
      </c>
      <c r="C384" s="204">
        <v>32505</v>
      </c>
    </row>
    <row r="385" spans="2:3">
      <c r="B385" s="184" t="s">
        <v>106</v>
      </c>
      <c r="C385" s="204">
        <v>32600</v>
      </c>
    </row>
    <row r="386" spans="2:3">
      <c r="B386" s="184" t="s">
        <v>108</v>
      </c>
      <c r="C386" s="204">
        <v>32700</v>
      </c>
    </row>
    <row r="387" spans="2:3">
      <c r="B387" s="184" t="s">
        <v>109</v>
      </c>
      <c r="C387" s="204">
        <v>32800</v>
      </c>
    </row>
    <row r="388" spans="2:3">
      <c r="B388" s="184" t="s">
        <v>111</v>
      </c>
      <c r="C388" s="204">
        <v>32905</v>
      </c>
    </row>
    <row r="389" spans="2:3">
      <c r="B389" s="184" t="s">
        <v>110</v>
      </c>
      <c r="C389" s="204">
        <v>32900</v>
      </c>
    </row>
    <row r="390" spans="2:3">
      <c r="B390" s="184" t="s">
        <v>114</v>
      </c>
      <c r="C390" s="204">
        <v>33000</v>
      </c>
    </row>
    <row r="391" spans="2:3">
      <c r="B391" s="184" t="s">
        <v>6</v>
      </c>
      <c r="C391" s="204">
        <v>10900</v>
      </c>
    </row>
    <row r="392" spans="2:3">
      <c r="B392" s="184" t="s">
        <v>25</v>
      </c>
      <c r="C392" s="204">
        <v>18400</v>
      </c>
    </row>
    <row r="393" spans="2:3">
      <c r="B393" s="184" t="s">
        <v>19</v>
      </c>
      <c r="C393" s="204">
        <v>12510</v>
      </c>
    </row>
    <row r="394" spans="2:3">
      <c r="B394" s="184" t="s">
        <v>436</v>
      </c>
      <c r="C394" s="204" t="s">
        <v>451</v>
      </c>
    </row>
    <row r="395" spans="2:3">
      <c r="B395" s="184" t="s">
        <v>1</v>
      </c>
      <c r="C395" s="204">
        <v>10400</v>
      </c>
    </row>
    <row r="396" spans="2:3">
      <c r="B396" s="184" t="s">
        <v>388</v>
      </c>
      <c r="C396" s="204">
        <v>10700</v>
      </c>
    </row>
    <row r="397" spans="2:3">
      <c r="B397" s="184" t="s">
        <v>49</v>
      </c>
      <c r="C397" s="204">
        <v>22000</v>
      </c>
    </row>
    <row r="398" spans="2:3">
      <c r="B398" s="184" t="s">
        <v>32</v>
      </c>
      <c r="C398" s="204">
        <v>19100</v>
      </c>
    </row>
    <row r="399" spans="2:3">
      <c r="B399" s="184" t="s">
        <v>458</v>
      </c>
      <c r="C399" s="204">
        <v>33403</v>
      </c>
    </row>
    <row r="400" spans="2:3">
      <c r="B400" s="184" t="s">
        <v>117</v>
      </c>
      <c r="C400" s="204">
        <v>33100</v>
      </c>
    </row>
    <row r="401" spans="2:3">
      <c r="B401" s="184" t="s">
        <v>119</v>
      </c>
      <c r="C401" s="204">
        <v>33200</v>
      </c>
    </row>
    <row r="402" spans="2:3">
      <c r="B402" s="184" t="s">
        <v>123</v>
      </c>
      <c r="C402" s="204">
        <v>33205</v>
      </c>
    </row>
    <row r="403" spans="2:3">
      <c r="B403" s="184" t="s">
        <v>35</v>
      </c>
      <c r="C403" s="204">
        <v>20300</v>
      </c>
    </row>
    <row r="404" spans="2:3">
      <c r="B404" s="184" t="s">
        <v>401</v>
      </c>
      <c r="C404" s="204">
        <v>39208</v>
      </c>
    </row>
    <row r="405" spans="2:3">
      <c r="B405" s="184" t="s">
        <v>96</v>
      </c>
      <c r="C405" s="204">
        <v>32100</v>
      </c>
    </row>
    <row r="406" spans="2:3">
      <c r="B406" s="184" t="s">
        <v>125</v>
      </c>
      <c r="C406" s="204">
        <v>33300</v>
      </c>
    </row>
    <row r="407" spans="2:3">
      <c r="B407" s="184" t="s">
        <v>126</v>
      </c>
      <c r="C407" s="204">
        <v>33305</v>
      </c>
    </row>
    <row r="408" spans="2:3">
      <c r="B408" s="184" t="s">
        <v>212</v>
      </c>
      <c r="C408" s="204">
        <v>37000</v>
      </c>
    </row>
    <row r="409" spans="2:3">
      <c r="B409" s="184" t="s">
        <v>36</v>
      </c>
      <c r="C409" s="204">
        <v>20400</v>
      </c>
    </row>
    <row r="410" spans="2:3">
      <c r="B410" s="184" t="s">
        <v>251</v>
      </c>
      <c r="C410" s="204">
        <v>38620</v>
      </c>
    </row>
    <row r="411" spans="2:3">
      <c r="B411" s="184" t="s">
        <v>262</v>
      </c>
      <c r="C411" s="204">
        <v>39201</v>
      </c>
    </row>
    <row r="412" spans="2:3">
      <c r="B412" s="184" t="s">
        <v>75</v>
      </c>
      <c r="C412" s="204">
        <v>31102</v>
      </c>
    </row>
    <row r="413" spans="2:3">
      <c r="B413" s="184" t="s">
        <v>74</v>
      </c>
      <c r="C413" s="204">
        <v>31101</v>
      </c>
    </row>
    <row r="414" spans="2:3">
      <c r="B414" s="184" t="s">
        <v>37</v>
      </c>
      <c r="C414" s="204">
        <v>20600</v>
      </c>
    </row>
    <row r="415" spans="2:3">
      <c r="B415" s="184" t="s">
        <v>107</v>
      </c>
      <c r="C415" s="204">
        <v>32605</v>
      </c>
    </row>
    <row r="416" spans="2:3">
      <c r="B416" s="184" t="s">
        <v>381</v>
      </c>
      <c r="C416" s="204">
        <v>36310</v>
      </c>
    </row>
    <row r="417" spans="2:3">
      <c r="B417" s="184" t="s">
        <v>129</v>
      </c>
      <c r="C417" s="204">
        <v>33405</v>
      </c>
    </row>
    <row r="418" spans="2:3">
      <c r="B418" s="184" t="s">
        <v>130</v>
      </c>
      <c r="C418" s="204">
        <v>33500</v>
      </c>
    </row>
    <row r="419" spans="2:3">
      <c r="B419" s="184" t="s">
        <v>133</v>
      </c>
      <c r="C419" s="204">
        <v>33605</v>
      </c>
    </row>
    <row r="420" spans="2:3">
      <c r="B420" s="184" t="s">
        <v>201</v>
      </c>
      <c r="C420" s="204">
        <v>36601</v>
      </c>
    </row>
    <row r="421" spans="2:3">
      <c r="B421" s="184" t="s">
        <v>132</v>
      </c>
      <c r="C421" s="204">
        <v>33600</v>
      </c>
    </row>
    <row r="422" spans="2:3">
      <c r="B422" s="184" t="s">
        <v>134</v>
      </c>
      <c r="C422" s="204">
        <v>33700</v>
      </c>
    </row>
    <row r="423" spans="2:3">
      <c r="B423" s="184" t="s">
        <v>17</v>
      </c>
      <c r="C423" s="204">
        <v>12160</v>
      </c>
    </row>
    <row r="424" spans="2:3">
      <c r="B424" s="184" t="s">
        <v>15</v>
      </c>
      <c r="C424" s="204">
        <v>12100</v>
      </c>
    </row>
    <row r="425" spans="2:3">
      <c r="B425" s="184" t="s">
        <v>135</v>
      </c>
      <c r="C425" s="204">
        <v>33800</v>
      </c>
    </row>
    <row r="426" spans="2:3">
      <c r="B426" s="184" t="s">
        <v>65</v>
      </c>
      <c r="C426" s="204">
        <v>30601</v>
      </c>
    </row>
    <row r="427" spans="2:3">
      <c r="B427" s="184" t="s">
        <v>439</v>
      </c>
      <c r="C427" s="204">
        <v>33900</v>
      </c>
    </row>
    <row r="428" spans="2:3">
      <c r="B428" s="184" t="s">
        <v>243</v>
      </c>
      <c r="C428" s="204">
        <v>38402</v>
      </c>
    </row>
    <row r="429" spans="2:3">
      <c r="B429" s="184" t="s">
        <v>137</v>
      </c>
      <c r="C429" s="204">
        <v>34000</v>
      </c>
    </row>
    <row r="430" spans="2:3">
      <c r="B430" s="184" t="s">
        <v>138</v>
      </c>
      <c r="C430" s="204">
        <v>34100</v>
      </c>
    </row>
    <row r="431" spans="2:3">
      <c r="B431" s="184" t="s">
        <v>139</v>
      </c>
      <c r="C431" s="204">
        <v>34105</v>
      </c>
    </row>
    <row r="432" spans="2:3">
      <c r="B432" s="184" t="s">
        <v>141</v>
      </c>
      <c r="C432" s="204">
        <v>34205</v>
      </c>
    </row>
    <row r="433" spans="2:3">
      <c r="B433" s="184" t="s">
        <v>140</v>
      </c>
      <c r="C433" s="204">
        <v>34200</v>
      </c>
    </row>
    <row r="434" spans="2:3">
      <c r="B434" s="184" t="s">
        <v>267</v>
      </c>
      <c r="C434" s="204">
        <v>39301</v>
      </c>
    </row>
    <row r="435" spans="2:3">
      <c r="B435" s="184" t="s">
        <v>144</v>
      </c>
      <c r="C435" s="204">
        <v>34300</v>
      </c>
    </row>
    <row r="436" spans="2:3">
      <c r="B436" s="184" t="s">
        <v>145</v>
      </c>
      <c r="C436" s="204">
        <v>34400</v>
      </c>
    </row>
    <row r="437" spans="2:3">
      <c r="B437" s="184" t="s">
        <v>146</v>
      </c>
      <c r="C437" s="204">
        <v>34405</v>
      </c>
    </row>
    <row r="438" spans="2:3">
      <c r="B438" s="193" t="s">
        <v>464</v>
      </c>
      <c r="C438" s="204">
        <v>12220</v>
      </c>
    </row>
    <row r="439" spans="2:3">
      <c r="B439" s="184" t="s">
        <v>121</v>
      </c>
      <c r="C439" s="204">
        <v>33203</v>
      </c>
    </row>
    <row r="440" spans="2:3">
      <c r="B440" s="184" t="s">
        <v>269</v>
      </c>
      <c r="C440" s="204">
        <v>39401</v>
      </c>
    </row>
    <row r="441" spans="2:3">
      <c r="B441" s="184" t="s">
        <v>147</v>
      </c>
      <c r="C441" s="204">
        <v>34500</v>
      </c>
    </row>
    <row r="442" spans="2:3">
      <c r="B442" s="184" t="s">
        <v>150</v>
      </c>
      <c r="C442" s="204">
        <v>34600</v>
      </c>
    </row>
    <row r="443" spans="2:3">
      <c r="B443" s="184" t="s">
        <v>91</v>
      </c>
      <c r="C443" s="204">
        <v>31810</v>
      </c>
    </row>
    <row r="444" spans="2:3">
      <c r="B444" s="184" t="s">
        <v>370</v>
      </c>
      <c r="C444" s="204">
        <v>51000.2</v>
      </c>
    </row>
    <row r="445" spans="2:3">
      <c r="B445" s="184" t="s">
        <v>371</v>
      </c>
      <c r="C445" s="204">
        <v>51000.3</v>
      </c>
    </row>
    <row r="446" spans="2:3">
      <c r="B446" s="184" t="s">
        <v>369</v>
      </c>
      <c r="C446" s="204">
        <v>51000</v>
      </c>
    </row>
    <row r="447" spans="2:3">
      <c r="B447" s="184" t="s">
        <v>152</v>
      </c>
      <c r="C447" s="204">
        <v>34700</v>
      </c>
    </row>
    <row r="448" spans="2:3">
      <c r="B448" s="184" t="s">
        <v>153</v>
      </c>
      <c r="C448" s="204">
        <v>34800</v>
      </c>
    </row>
    <row r="449" spans="2:3">
      <c r="B449" s="184" t="s">
        <v>8</v>
      </c>
      <c r="C449" s="204">
        <v>10930</v>
      </c>
    </row>
    <row r="450" spans="2:3">
      <c r="B450" s="184" t="s">
        <v>20</v>
      </c>
      <c r="C450" s="204">
        <v>12600</v>
      </c>
    </row>
    <row r="451" spans="2:3">
      <c r="B451" s="184" t="s">
        <v>343</v>
      </c>
      <c r="C451" s="204">
        <v>33207</v>
      </c>
    </row>
    <row r="452" spans="2:3">
      <c r="B452" s="184" t="s">
        <v>393</v>
      </c>
      <c r="C452" s="204">
        <v>32901</v>
      </c>
    </row>
    <row r="453" spans="2:3">
      <c r="B453" s="184" t="s">
        <v>394</v>
      </c>
      <c r="C453" s="204">
        <v>34900</v>
      </c>
    </row>
    <row r="454" spans="2:3">
      <c r="B454" s="184" t="s">
        <v>237</v>
      </c>
      <c r="C454" s="204">
        <v>38105</v>
      </c>
    </row>
    <row r="455" spans="2:3">
      <c r="B455" s="184" t="s">
        <v>157</v>
      </c>
      <c r="C455" s="204">
        <v>35000</v>
      </c>
    </row>
    <row r="456" spans="2:3">
      <c r="B456" s="184" t="s">
        <v>118</v>
      </c>
      <c r="C456" s="204">
        <v>33105</v>
      </c>
    </row>
    <row r="457" spans="2:3">
      <c r="B457" s="184" t="s">
        <v>159</v>
      </c>
      <c r="C457" s="204">
        <v>35100</v>
      </c>
    </row>
    <row r="458" spans="2:3">
      <c r="B458" s="184" t="s">
        <v>160</v>
      </c>
      <c r="C458" s="204">
        <v>35105</v>
      </c>
    </row>
    <row r="459" spans="2:3">
      <c r="B459" s="184" t="s">
        <v>162</v>
      </c>
      <c r="C459" s="204">
        <v>35200</v>
      </c>
    </row>
    <row r="460" spans="2:3">
      <c r="B460" s="184" t="s">
        <v>82</v>
      </c>
      <c r="C460" s="204">
        <v>31320</v>
      </c>
    </row>
    <row r="461" spans="2:3">
      <c r="B461" s="184" t="s">
        <v>459</v>
      </c>
      <c r="C461" s="204">
        <v>36002</v>
      </c>
    </row>
    <row r="462" spans="2:3">
      <c r="B462" s="184" t="s">
        <v>463</v>
      </c>
      <c r="C462" s="204">
        <v>35402</v>
      </c>
    </row>
    <row r="463" spans="2:3">
      <c r="B463" s="184" t="s">
        <v>186</v>
      </c>
      <c r="C463" s="204">
        <v>36102</v>
      </c>
    </row>
    <row r="464" spans="2:3">
      <c r="B464" s="184" t="s">
        <v>344</v>
      </c>
      <c r="C464" s="204">
        <v>33208</v>
      </c>
    </row>
    <row r="465" spans="2:3">
      <c r="B465" s="184" t="s">
        <v>21</v>
      </c>
      <c r="C465" s="204">
        <v>12700</v>
      </c>
    </row>
    <row r="466" spans="2:3">
      <c r="B466" s="184" t="s">
        <v>181</v>
      </c>
      <c r="C466" s="204">
        <v>36006</v>
      </c>
    </row>
    <row r="467" spans="2:3">
      <c r="B467" s="184" t="s">
        <v>440</v>
      </c>
      <c r="C467" s="204">
        <v>35300</v>
      </c>
    </row>
    <row r="468" spans="2:3">
      <c r="B468" s="184" t="s">
        <v>168</v>
      </c>
      <c r="C468" s="204">
        <v>35405</v>
      </c>
    </row>
    <row r="469" spans="2:3">
      <c r="B469" s="184" t="s">
        <v>165</v>
      </c>
      <c r="C469" s="204">
        <v>35400</v>
      </c>
    </row>
    <row r="470" spans="2:3">
      <c r="B470" s="184" t="s">
        <v>112</v>
      </c>
      <c r="C470" s="204">
        <v>32910</v>
      </c>
    </row>
    <row r="471" spans="2:3">
      <c r="B471" s="184" t="s">
        <v>169</v>
      </c>
      <c r="C471" s="204">
        <v>35500</v>
      </c>
    </row>
    <row r="472" spans="2:3">
      <c r="B472" s="184" t="s">
        <v>16</v>
      </c>
      <c r="C472" s="204">
        <v>12150</v>
      </c>
    </row>
    <row r="473" spans="2:3">
      <c r="B473" s="184" t="s">
        <v>170</v>
      </c>
      <c r="C473" s="204">
        <v>35600</v>
      </c>
    </row>
    <row r="474" spans="2:3">
      <c r="B474" s="184" t="s">
        <v>171</v>
      </c>
      <c r="C474" s="204">
        <v>35700</v>
      </c>
    </row>
    <row r="475" spans="2:3">
      <c r="B475" s="184" t="s">
        <v>173</v>
      </c>
      <c r="C475" s="204">
        <v>35805</v>
      </c>
    </row>
    <row r="476" spans="2:3">
      <c r="B476" s="184" t="s">
        <v>172</v>
      </c>
      <c r="C476" s="204">
        <v>35800</v>
      </c>
    </row>
    <row r="477" spans="2:3">
      <c r="B477" s="184" t="s">
        <v>187</v>
      </c>
      <c r="C477" s="204">
        <v>36105</v>
      </c>
    </row>
    <row r="478" spans="2:3">
      <c r="B478" s="184" t="s">
        <v>174</v>
      </c>
      <c r="C478" s="204">
        <v>35900</v>
      </c>
    </row>
    <row r="479" spans="2:3">
      <c r="B479" s="184" t="s">
        <v>175</v>
      </c>
      <c r="C479" s="204">
        <v>35905</v>
      </c>
    </row>
    <row r="480" spans="2:3">
      <c r="B480" s="184" t="s">
        <v>248</v>
      </c>
      <c r="C480" s="204">
        <v>38602</v>
      </c>
    </row>
    <row r="481" spans="2:3">
      <c r="B481" s="184" t="s">
        <v>155</v>
      </c>
      <c r="C481" s="204">
        <v>34905</v>
      </c>
    </row>
    <row r="482" spans="2:3">
      <c r="B482" s="184" t="s">
        <v>185</v>
      </c>
      <c r="C482" s="204">
        <v>36100</v>
      </c>
    </row>
    <row r="483" spans="2:3">
      <c r="B483" s="184" t="s">
        <v>189</v>
      </c>
      <c r="C483" s="204">
        <v>36205</v>
      </c>
    </row>
    <row r="484" spans="2:3">
      <c r="B484" s="184" t="s">
        <v>188</v>
      </c>
      <c r="C484" s="204">
        <v>36200</v>
      </c>
    </row>
    <row r="485" spans="2:3">
      <c r="B485" s="184" t="s">
        <v>190</v>
      </c>
      <c r="C485" s="204">
        <v>36300</v>
      </c>
    </row>
    <row r="486" spans="2:3">
      <c r="B486" s="184" t="s">
        <v>156</v>
      </c>
      <c r="C486" s="204">
        <v>34910</v>
      </c>
    </row>
    <row r="487" spans="2:3">
      <c r="B487" s="184" t="s">
        <v>250</v>
      </c>
      <c r="C487" s="204">
        <v>38610</v>
      </c>
    </row>
    <row r="488" spans="2:3">
      <c r="B488" s="184" t="s">
        <v>148</v>
      </c>
      <c r="C488" s="204">
        <v>34501</v>
      </c>
    </row>
    <row r="489" spans="2:3">
      <c r="B489" s="184" t="s">
        <v>253</v>
      </c>
      <c r="C489" s="204">
        <v>38701</v>
      </c>
    </row>
    <row r="490" spans="2:3">
      <c r="B490" s="184" t="s">
        <v>29</v>
      </c>
      <c r="C490" s="204">
        <v>18740</v>
      </c>
    </row>
    <row r="491" spans="2:3">
      <c r="B491" s="184" t="s">
        <v>39</v>
      </c>
      <c r="C491" s="204">
        <v>20800</v>
      </c>
    </row>
    <row r="492" spans="2:3">
      <c r="B492" s="184" t="s">
        <v>28</v>
      </c>
      <c r="C492" s="204">
        <v>18690</v>
      </c>
    </row>
    <row r="493" spans="2:3">
      <c r="B493" s="184" t="s">
        <v>10</v>
      </c>
      <c r="C493" s="204">
        <v>10950</v>
      </c>
    </row>
    <row r="494" spans="2:3">
      <c r="B494" s="184" t="s">
        <v>34</v>
      </c>
      <c r="C494" s="204">
        <v>20200</v>
      </c>
    </row>
    <row r="495" spans="2:3">
      <c r="B495" s="184" t="s">
        <v>42</v>
      </c>
      <c r="C495" s="204">
        <v>21300</v>
      </c>
    </row>
    <row r="496" spans="2:3">
      <c r="B496" s="184" t="s">
        <v>368</v>
      </c>
      <c r="C496" s="204">
        <v>37001</v>
      </c>
    </row>
    <row r="497" spans="2:3">
      <c r="B497" s="184" t="s">
        <v>115</v>
      </c>
      <c r="C497" s="204">
        <v>33001</v>
      </c>
    </row>
    <row r="498" spans="2:3">
      <c r="B498" s="184" t="s">
        <v>398</v>
      </c>
      <c r="C498" s="204">
        <v>36405</v>
      </c>
    </row>
    <row r="499" spans="2:3">
      <c r="B499" s="184" t="s">
        <v>194</v>
      </c>
      <c r="C499" s="204">
        <v>36400</v>
      </c>
    </row>
    <row r="500" spans="2:3">
      <c r="B500" s="184" t="s">
        <v>38</v>
      </c>
      <c r="C500" s="204">
        <v>20700</v>
      </c>
    </row>
    <row r="501" spans="2:3">
      <c r="B501" s="184" t="s">
        <v>438</v>
      </c>
      <c r="C501" s="204">
        <v>18780</v>
      </c>
    </row>
    <row r="502" spans="2:3">
      <c r="B502" s="184" t="s">
        <v>282</v>
      </c>
      <c r="C502" s="204">
        <v>14200</v>
      </c>
    </row>
    <row r="503" spans="2:3">
      <c r="B503" s="184" t="s">
        <v>434</v>
      </c>
      <c r="C503" s="204">
        <v>11050</v>
      </c>
    </row>
    <row r="504" spans="2:3">
      <c r="B504" s="184" t="s">
        <v>435</v>
      </c>
      <c r="C504" s="204">
        <v>11300</v>
      </c>
    </row>
    <row r="505" spans="2:3">
      <c r="B505" s="184" t="s">
        <v>12</v>
      </c>
      <c r="C505" s="204">
        <v>11310</v>
      </c>
    </row>
    <row r="506" spans="2:3">
      <c r="B506" s="184" t="s">
        <v>161</v>
      </c>
      <c r="C506" s="204">
        <v>35106</v>
      </c>
    </row>
    <row r="507" spans="2:3">
      <c r="B507" s="184" t="s">
        <v>392</v>
      </c>
      <c r="C507" s="204">
        <v>32500</v>
      </c>
    </row>
    <row r="508" spans="2:3">
      <c r="B508" s="184" t="s">
        <v>196</v>
      </c>
      <c r="C508" s="204">
        <v>36500</v>
      </c>
    </row>
    <row r="509" spans="2:3">
      <c r="B509" s="184" t="s">
        <v>92</v>
      </c>
      <c r="C509" s="204">
        <v>31820</v>
      </c>
    </row>
    <row r="510" spans="2:3">
      <c r="B510" s="184" t="s">
        <v>27</v>
      </c>
      <c r="C510" s="204">
        <v>18640</v>
      </c>
    </row>
    <row r="511" spans="2:3">
      <c r="B511" s="184" t="s">
        <v>0</v>
      </c>
      <c r="C511" s="204">
        <v>10200</v>
      </c>
    </row>
    <row r="512" spans="2:3">
      <c r="B512" s="184" t="s">
        <v>200</v>
      </c>
      <c r="C512" s="204">
        <v>36600</v>
      </c>
    </row>
    <row r="513" spans="2:3">
      <c r="B513" s="184" t="s">
        <v>5</v>
      </c>
      <c r="C513" s="204">
        <v>10850</v>
      </c>
    </row>
    <row r="514" spans="2:3">
      <c r="B514" s="184" t="s">
        <v>7</v>
      </c>
      <c r="C514" s="204">
        <v>10910</v>
      </c>
    </row>
    <row r="515" spans="2:3">
      <c r="B515" s="184" t="s">
        <v>9</v>
      </c>
      <c r="C515" s="204">
        <v>10940</v>
      </c>
    </row>
    <row r="516" spans="2:3">
      <c r="B516" s="184" t="s">
        <v>202</v>
      </c>
      <c r="C516" s="204">
        <v>36700</v>
      </c>
    </row>
    <row r="517" spans="2:3">
      <c r="B517" s="184" t="s">
        <v>207</v>
      </c>
      <c r="C517" s="204">
        <v>36802</v>
      </c>
    </row>
    <row r="518" spans="2:3">
      <c r="B518" s="184" t="s">
        <v>205</v>
      </c>
      <c r="C518" s="204">
        <v>36800</v>
      </c>
    </row>
    <row r="519" spans="2:3">
      <c r="B519" s="184" t="s">
        <v>460</v>
      </c>
      <c r="C519" s="204">
        <v>36801</v>
      </c>
    </row>
    <row r="520" spans="2:3">
      <c r="B520" s="184" t="s">
        <v>211</v>
      </c>
      <c r="C520" s="204">
        <v>36905</v>
      </c>
    </row>
    <row r="521" spans="2:3">
      <c r="B521" s="184" t="s">
        <v>209</v>
      </c>
      <c r="C521" s="204">
        <v>36900</v>
      </c>
    </row>
    <row r="522" spans="2:3">
      <c r="B522" s="184" t="s">
        <v>214</v>
      </c>
      <c r="C522" s="204">
        <v>37100</v>
      </c>
    </row>
    <row r="523" spans="2:3">
      <c r="B523" s="184" t="s">
        <v>215</v>
      </c>
      <c r="C523" s="204">
        <v>37200</v>
      </c>
    </row>
    <row r="524" spans="2:3">
      <c r="B524" s="184" t="s">
        <v>216</v>
      </c>
      <c r="C524" s="204">
        <v>37300</v>
      </c>
    </row>
    <row r="525" spans="2:3">
      <c r="B525" s="184" t="s">
        <v>218</v>
      </c>
      <c r="C525" s="204">
        <v>37305</v>
      </c>
    </row>
    <row r="526" spans="2:3">
      <c r="B526" s="184" t="s">
        <v>183</v>
      </c>
      <c r="C526" s="204">
        <v>36008</v>
      </c>
    </row>
    <row r="527" spans="2:3">
      <c r="B527" s="184" t="s">
        <v>275</v>
      </c>
      <c r="C527" s="204">
        <v>39703</v>
      </c>
    </row>
    <row r="528" spans="2:3">
      <c r="B528" s="184" t="s">
        <v>345</v>
      </c>
      <c r="C528" s="204">
        <v>33209</v>
      </c>
    </row>
    <row r="529" spans="2:3">
      <c r="B529" s="184" t="s">
        <v>220</v>
      </c>
      <c r="C529" s="204">
        <v>37405</v>
      </c>
    </row>
    <row r="530" spans="2:3">
      <c r="B530" s="184" t="s">
        <v>219</v>
      </c>
      <c r="C530" s="204">
        <v>37400</v>
      </c>
    </row>
    <row r="531" spans="2:3">
      <c r="B531" s="184" t="s">
        <v>221</v>
      </c>
      <c r="C531" s="204">
        <v>37500</v>
      </c>
    </row>
    <row r="532" spans="2:3">
      <c r="B532" s="184" t="s">
        <v>224</v>
      </c>
      <c r="C532" s="204">
        <v>37605</v>
      </c>
    </row>
    <row r="533" spans="2:3">
      <c r="B533" s="184" t="s">
        <v>222</v>
      </c>
      <c r="C533" s="204">
        <v>37600</v>
      </c>
    </row>
    <row r="534" spans="2:3">
      <c r="B534" s="184" t="s">
        <v>22</v>
      </c>
      <c r="C534" s="204">
        <v>13500</v>
      </c>
    </row>
    <row r="535" spans="2:3">
      <c r="B535" s="184" t="s">
        <v>226</v>
      </c>
      <c r="C535" s="204">
        <v>37700</v>
      </c>
    </row>
    <row r="536" spans="2:3">
      <c r="B536" s="184" t="s">
        <v>227</v>
      </c>
      <c r="C536" s="204">
        <v>37705</v>
      </c>
    </row>
    <row r="537" spans="2:3">
      <c r="B537" s="184" t="s">
        <v>56</v>
      </c>
      <c r="C537" s="204">
        <v>30103</v>
      </c>
    </row>
    <row r="538" spans="2:3">
      <c r="B538" s="184" t="s">
        <v>142</v>
      </c>
      <c r="C538" s="204">
        <v>34220</v>
      </c>
    </row>
    <row r="539" spans="2:3">
      <c r="B539" s="184" t="s">
        <v>151</v>
      </c>
      <c r="C539" s="204">
        <v>34605</v>
      </c>
    </row>
    <row r="540" spans="2:3">
      <c r="B540" s="184" t="s">
        <v>230</v>
      </c>
      <c r="C540" s="204">
        <v>37805</v>
      </c>
    </row>
    <row r="541" spans="2:3">
      <c r="B541" s="184" t="s">
        <v>228</v>
      </c>
      <c r="C541" s="204">
        <v>37800</v>
      </c>
    </row>
    <row r="542" spans="2:3">
      <c r="B542" s="184" t="s">
        <v>233</v>
      </c>
      <c r="C542" s="204">
        <v>37905</v>
      </c>
    </row>
    <row r="543" spans="2:3">
      <c r="B543" s="184" t="s">
        <v>231</v>
      </c>
      <c r="C543" s="204">
        <v>37900</v>
      </c>
    </row>
    <row r="544" spans="2:3">
      <c r="B544" s="184" t="s">
        <v>235</v>
      </c>
      <c r="C544" s="204">
        <v>38005</v>
      </c>
    </row>
    <row r="545" spans="2:3">
      <c r="B545" s="184" t="s">
        <v>234</v>
      </c>
      <c r="C545" s="204">
        <v>38000</v>
      </c>
    </row>
    <row r="546" spans="2:3">
      <c r="B546" s="184" t="s">
        <v>217</v>
      </c>
      <c r="C546" s="204">
        <v>37301</v>
      </c>
    </row>
    <row r="547" spans="2:3">
      <c r="B547" s="184" t="s">
        <v>236</v>
      </c>
      <c r="C547" s="204">
        <v>38100</v>
      </c>
    </row>
    <row r="548" spans="2:3">
      <c r="B548" s="184" t="s">
        <v>239</v>
      </c>
      <c r="C548" s="204">
        <v>38205</v>
      </c>
    </row>
    <row r="549" spans="2:3">
      <c r="B549" s="184" t="s">
        <v>238</v>
      </c>
      <c r="C549" s="204">
        <v>38200</v>
      </c>
    </row>
    <row r="550" spans="2:3">
      <c r="B550" s="184" t="s">
        <v>193</v>
      </c>
      <c r="C550" s="204">
        <v>36305</v>
      </c>
    </row>
    <row r="551" spans="2:3">
      <c r="B551" s="184" t="s">
        <v>241</v>
      </c>
      <c r="C551" s="204">
        <v>38300</v>
      </c>
    </row>
    <row r="552" spans="2:3">
      <c r="B552" s="184" t="s">
        <v>23</v>
      </c>
      <c r="C552" s="204">
        <v>13700</v>
      </c>
    </row>
    <row r="553" spans="2:3">
      <c r="B553" s="184" t="s">
        <v>462</v>
      </c>
      <c r="C553" s="204">
        <v>32420</v>
      </c>
    </row>
    <row r="554" spans="2:3">
      <c r="B554" s="184" t="s">
        <v>182</v>
      </c>
      <c r="C554" s="204">
        <v>36007</v>
      </c>
    </row>
    <row r="555" spans="2:3">
      <c r="B555" s="184" t="s">
        <v>62</v>
      </c>
      <c r="C555" s="204">
        <v>30405</v>
      </c>
    </row>
    <row r="556" spans="2:3">
      <c r="B556" s="184" t="s">
        <v>229</v>
      </c>
      <c r="C556" s="204">
        <v>37801</v>
      </c>
    </row>
    <row r="557" spans="2:3">
      <c r="B557" s="184" t="s">
        <v>101</v>
      </c>
      <c r="C557" s="204">
        <v>32405</v>
      </c>
    </row>
    <row r="558" spans="2:3">
      <c r="B558" s="184" t="s">
        <v>263</v>
      </c>
      <c r="C558" s="204">
        <v>39204</v>
      </c>
    </row>
    <row r="559" spans="2:3">
      <c r="B559" s="184" t="s">
        <v>158</v>
      </c>
      <c r="C559" s="204">
        <v>35005</v>
      </c>
    </row>
    <row r="560" spans="2:3">
      <c r="B560" s="184" t="s">
        <v>244</v>
      </c>
      <c r="C560" s="204">
        <v>38405</v>
      </c>
    </row>
    <row r="561" spans="2:3">
      <c r="B561" s="184" t="s">
        <v>242</v>
      </c>
      <c r="C561" s="204">
        <v>38400</v>
      </c>
    </row>
    <row r="562" spans="2:3">
      <c r="B562" s="184" t="s">
        <v>192</v>
      </c>
      <c r="C562" s="204">
        <v>36302</v>
      </c>
    </row>
    <row r="563" spans="2:3">
      <c r="B563" s="184" t="s">
        <v>2</v>
      </c>
      <c r="C563" s="204">
        <v>10500</v>
      </c>
    </row>
    <row r="564" spans="2:3">
      <c r="B564" s="184" t="s">
        <v>14</v>
      </c>
      <c r="C564" s="204">
        <v>11900</v>
      </c>
    </row>
    <row r="565" spans="2:3">
      <c r="B565" s="184" t="s">
        <v>283</v>
      </c>
      <c r="C565" s="204">
        <v>18670</v>
      </c>
    </row>
    <row r="566" spans="2:3">
      <c r="B566" s="184" t="s">
        <v>365</v>
      </c>
      <c r="C566" s="204">
        <v>14300.2</v>
      </c>
    </row>
    <row r="567" spans="2:3">
      <c r="B567" s="184" t="s">
        <v>364</v>
      </c>
      <c r="C567" s="204">
        <v>14300</v>
      </c>
    </row>
    <row r="568" spans="2:3">
      <c r="B568" s="184" t="s">
        <v>245</v>
      </c>
      <c r="C568" s="204">
        <v>38500</v>
      </c>
    </row>
    <row r="569" spans="2:3">
      <c r="B569" s="184" t="s">
        <v>154</v>
      </c>
      <c r="C569" s="204">
        <v>34903</v>
      </c>
    </row>
    <row r="570" spans="2:3">
      <c r="B570" s="184" t="s">
        <v>249</v>
      </c>
      <c r="C570" s="204">
        <v>38605</v>
      </c>
    </row>
    <row r="571" spans="2:3">
      <c r="B571" s="184" t="s">
        <v>246</v>
      </c>
      <c r="C571" s="204">
        <v>38600</v>
      </c>
    </row>
    <row r="572" spans="2:3">
      <c r="B572" s="184" t="s">
        <v>252</v>
      </c>
      <c r="C572" s="204">
        <v>38700</v>
      </c>
    </row>
    <row r="573" spans="2:3">
      <c r="B573" s="184" t="s">
        <v>57</v>
      </c>
      <c r="C573" s="204">
        <v>30104</v>
      </c>
    </row>
    <row r="574" spans="2:3">
      <c r="B574" s="184" t="s">
        <v>397</v>
      </c>
      <c r="C574" s="204">
        <v>36303</v>
      </c>
    </row>
    <row r="575" spans="2:3">
      <c r="B575" s="184" t="s">
        <v>113</v>
      </c>
      <c r="C575" s="204">
        <v>32920</v>
      </c>
    </row>
    <row r="576" spans="2:3">
      <c r="B576" s="184" t="s">
        <v>254</v>
      </c>
      <c r="C576" s="204">
        <v>38800</v>
      </c>
    </row>
    <row r="577" spans="2:3">
      <c r="B577" s="184" t="s">
        <v>95</v>
      </c>
      <c r="C577" s="204">
        <v>32005</v>
      </c>
    </row>
    <row r="578" spans="2:3">
      <c r="B578" s="184" t="s">
        <v>271</v>
      </c>
      <c r="C578" s="204">
        <v>39501</v>
      </c>
    </row>
    <row r="579" spans="2:3">
      <c r="B579" s="184" t="s">
        <v>256</v>
      </c>
      <c r="C579" s="204">
        <v>38900</v>
      </c>
    </row>
    <row r="580" spans="2:3">
      <c r="B580" s="184" t="s">
        <v>41</v>
      </c>
      <c r="C580" s="204">
        <v>21200</v>
      </c>
    </row>
    <row r="581" spans="2:3">
      <c r="B581" s="184" t="s">
        <v>45</v>
      </c>
      <c r="C581" s="204">
        <v>21550</v>
      </c>
    </row>
    <row r="582" spans="2:3">
      <c r="B582" s="184" t="s">
        <v>390</v>
      </c>
      <c r="C582" s="204">
        <v>21520</v>
      </c>
    </row>
    <row r="583" spans="2:3">
      <c r="B583" s="184" t="s">
        <v>367</v>
      </c>
      <c r="C583" s="204">
        <v>21525.200000000001</v>
      </c>
    </row>
    <row r="584" spans="2:3">
      <c r="B584" s="184" t="s">
        <v>366</v>
      </c>
      <c r="C584" s="204">
        <v>21525</v>
      </c>
    </row>
    <row r="585" spans="2:3">
      <c r="B585" s="184" t="s">
        <v>257</v>
      </c>
      <c r="C585" s="204">
        <v>39000</v>
      </c>
    </row>
    <row r="586" spans="2:3">
      <c r="B586" s="184" t="s">
        <v>50</v>
      </c>
      <c r="C586" s="204">
        <v>23000</v>
      </c>
    </row>
    <row r="587" spans="2:3">
      <c r="B587" s="184" t="s">
        <v>51</v>
      </c>
      <c r="C587" s="204">
        <v>23100</v>
      </c>
    </row>
    <row r="588" spans="2:3">
      <c r="B588" s="184" t="s">
        <v>40</v>
      </c>
      <c r="C588" s="204">
        <v>20900</v>
      </c>
    </row>
    <row r="589" spans="2:3">
      <c r="B589" s="184" t="s">
        <v>52</v>
      </c>
      <c r="C589" s="204">
        <v>23200</v>
      </c>
    </row>
    <row r="590" spans="2:3">
      <c r="B590" s="184" t="s">
        <v>46</v>
      </c>
      <c r="C590" s="204">
        <v>21570</v>
      </c>
    </row>
    <row r="591" spans="2:3">
      <c r="B591" s="184" t="s">
        <v>223</v>
      </c>
      <c r="C591" s="204">
        <v>37601</v>
      </c>
    </row>
    <row r="592" spans="2:3">
      <c r="B592" s="184" t="s">
        <v>259</v>
      </c>
      <c r="C592" s="204">
        <v>39101</v>
      </c>
    </row>
    <row r="593" spans="2:3">
      <c r="B593" s="184" t="s">
        <v>258</v>
      </c>
      <c r="C593" s="204">
        <v>39100</v>
      </c>
    </row>
    <row r="594" spans="2:3">
      <c r="B594" s="184" t="s">
        <v>260</v>
      </c>
      <c r="C594" s="204">
        <v>39105</v>
      </c>
    </row>
    <row r="595" spans="2:3">
      <c r="B595" s="184" t="s">
        <v>122</v>
      </c>
      <c r="C595" s="204">
        <v>33204</v>
      </c>
    </row>
    <row r="596" spans="2:3">
      <c r="B596" s="184" t="s">
        <v>400</v>
      </c>
      <c r="C596" s="204">
        <v>39200</v>
      </c>
    </row>
    <row r="597" spans="2:3">
      <c r="B597" s="184" t="s">
        <v>264</v>
      </c>
      <c r="C597" s="204">
        <v>39205</v>
      </c>
    </row>
    <row r="598" spans="2:3">
      <c r="B598" s="184" t="s">
        <v>266</v>
      </c>
      <c r="C598" s="204">
        <v>39300</v>
      </c>
    </row>
    <row r="599" spans="2:3">
      <c r="B599" s="184" t="s">
        <v>268</v>
      </c>
      <c r="C599" s="204">
        <v>39400</v>
      </c>
    </row>
    <row r="600" spans="2:3">
      <c r="B600" s="184" t="s">
        <v>270</v>
      </c>
      <c r="C600" s="204">
        <v>39500</v>
      </c>
    </row>
    <row r="601" spans="2:3">
      <c r="B601" s="184" t="s">
        <v>273</v>
      </c>
      <c r="C601" s="204">
        <v>39605</v>
      </c>
    </row>
    <row r="602" spans="2:3">
      <c r="B602" s="184" t="s">
        <v>272</v>
      </c>
      <c r="C602" s="204">
        <v>39600</v>
      </c>
    </row>
    <row r="603" spans="2:3">
      <c r="B603" s="184" t="s">
        <v>143</v>
      </c>
      <c r="C603" s="204">
        <v>34230</v>
      </c>
    </row>
    <row r="604" spans="2:3">
      <c r="B604" s="184" t="s">
        <v>47</v>
      </c>
      <c r="C604" s="204">
        <v>21800</v>
      </c>
    </row>
    <row r="605" spans="2:3">
      <c r="B605" s="184" t="s">
        <v>79</v>
      </c>
      <c r="C605" s="204">
        <v>31205</v>
      </c>
    </row>
    <row r="606" spans="2:3">
      <c r="B606" s="184" t="s">
        <v>102</v>
      </c>
      <c r="C606" s="204">
        <v>32410</v>
      </c>
    </row>
    <row r="607" spans="2:3">
      <c r="B607" s="184" t="s">
        <v>13</v>
      </c>
      <c r="C607" s="204">
        <v>11600</v>
      </c>
    </row>
    <row r="608" spans="2:3">
      <c r="B608" s="184" t="s">
        <v>276</v>
      </c>
      <c r="C608" s="204">
        <v>39705</v>
      </c>
    </row>
    <row r="609" spans="2:3">
      <c r="B609" s="184" t="s">
        <v>274</v>
      </c>
      <c r="C609" s="204">
        <v>39700</v>
      </c>
    </row>
    <row r="610" spans="2:3">
      <c r="B610" s="184" t="s">
        <v>198</v>
      </c>
      <c r="C610" s="204">
        <v>36502</v>
      </c>
    </row>
    <row r="611" spans="2:3">
      <c r="B611" s="184" t="s">
        <v>278</v>
      </c>
      <c r="C611" s="204">
        <v>39805</v>
      </c>
    </row>
    <row r="612" spans="2:3">
      <c r="B612" s="184" t="s">
        <v>277</v>
      </c>
      <c r="C612" s="204">
        <v>39800</v>
      </c>
    </row>
    <row r="613" spans="2:3">
      <c r="B613" s="184" t="s">
        <v>48</v>
      </c>
      <c r="C613" s="204">
        <v>21900</v>
      </c>
    </row>
    <row r="614" spans="2:3">
      <c r="B614" s="184" t="s">
        <v>127</v>
      </c>
      <c r="C614" s="204">
        <v>33400</v>
      </c>
    </row>
    <row r="615" spans="2:3">
      <c r="B615" s="184" t="s">
        <v>279</v>
      </c>
      <c r="C615" s="204">
        <v>39900</v>
      </c>
    </row>
    <row r="616" spans="2:3">
      <c r="B616" s="184" t="s">
        <v>53</v>
      </c>
      <c r="C616" s="204">
        <v>30000</v>
      </c>
    </row>
    <row r="617" spans="2:3">
      <c r="B617" s="184" t="s">
        <v>203</v>
      </c>
      <c r="C617" s="204">
        <v>36701</v>
      </c>
    </row>
  </sheetData>
  <sheetProtection password="CEAA" sheet="1" objects="1" scenarios="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AB8A7-5BDD-4AC8-8973-A33D28AE447B}">
  <dimension ref="A1:AB621"/>
  <sheetViews>
    <sheetView workbookViewId="0">
      <pane xSplit="3" ySplit="6" topLeftCell="D305" activePane="bottomRight" state="frozen"/>
      <selection activeCell="AE211" sqref="AE211"/>
      <selection pane="topRight" activeCell="AE211" sqref="AE211"/>
      <selection pane="bottomLeft" activeCell="AE211" sqref="AE211"/>
      <selection pane="bottomRight" activeCell="AE211" sqref="AE211"/>
    </sheetView>
  </sheetViews>
  <sheetFormatPr defaultRowHeight="15"/>
  <cols>
    <col min="1" max="1" width="15.28515625" customWidth="1"/>
    <col min="2" max="2" width="64.85546875" bestFit="1" customWidth="1"/>
    <col min="3" max="3" width="11.140625" bestFit="1" customWidth="1"/>
    <col min="4" max="4" width="14.7109375" customWidth="1"/>
    <col min="5" max="5" width="18.42578125" customWidth="1"/>
    <col min="7" max="9" width="14.28515625" bestFit="1" customWidth="1"/>
    <col min="10" max="10" width="14.7109375" bestFit="1" customWidth="1"/>
    <col min="12" max="12" width="15.42578125" customWidth="1"/>
    <col min="13" max="13" width="20.85546875" style="203" customWidth="1"/>
    <col min="15" max="15" width="14.7109375" bestFit="1" customWidth="1"/>
    <col min="17" max="17" width="14.28515625" bestFit="1" customWidth="1"/>
    <col min="18" max="18" width="18.140625" bestFit="1" customWidth="1"/>
    <col min="19" max="19" width="14.28515625" bestFit="1" customWidth="1"/>
    <col min="20" max="20" width="16.85546875" bestFit="1" customWidth="1"/>
    <col min="21" max="23" width="15.28515625" bestFit="1" customWidth="1"/>
  </cols>
  <sheetData>
    <row r="1" spans="1:28">
      <c r="A1" s="185" t="s">
        <v>432</v>
      </c>
      <c r="B1" s="152"/>
      <c r="D1" s="152"/>
    </row>
    <row r="2" spans="1:28" s="184" customFormat="1">
      <c r="A2" s="185" t="s">
        <v>427</v>
      </c>
      <c r="B2" s="185"/>
      <c r="D2" s="185"/>
      <c r="M2" s="203"/>
    </row>
    <row r="3" spans="1:28" s="184" customFormat="1">
      <c r="A3" s="185"/>
      <c r="B3" s="185" t="s">
        <v>525</v>
      </c>
      <c r="C3" s="234">
        <f>SUM(C6:C315)-C27-C28</f>
        <v>0.99999999999999989</v>
      </c>
      <c r="D3" s="234">
        <f>SUM(D6:D315)-D27-D28</f>
        <v>0.99999999999999989</v>
      </c>
      <c r="E3" s="196">
        <f>SUM(E6:E316)</f>
        <v>20395708399</v>
      </c>
      <c r="F3" s="196"/>
      <c r="G3" s="196">
        <f t="shared" ref="G3:U3" si="0">SUM(G6:G316)</f>
        <v>1488492373</v>
      </c>
      <c r="H3" s="196">
        <f t="shared" si="0"/>
        <v>1943714531</v>
      </c>
      <c r="I3" s="196">
        <f t="shared" si="0"/>
        <v>4092894122</v>
      </c>
      <c r="J3" s="196">
        <f t="shared" si="0"/>
        <v>237100016</v>
      </c>
      <c r="K3" s="196"/>
      <c r="L3" s="196">
        <f t="shared" si="0"/>
        <v>204684541</v>
      </c>
      <c r="M3" s="196">
        <f t="shared" si="0"/>
        <v>0</v>
      </c>
      <c r="N3" s="196">
        <f t="shared" si="0"/>
        <v>0</v>
      </c>
      <c r="O3" s="196">
        <f t="shared" si="0"/>
        <v>223022546</v>
      </c>
      <c r="P3" s="196"/>
      <c r="Q3" s="196">
        <f t="shared" si="0"/>
        <v>4671452262</v>
      </c>
      <c r="R3" s="196">
        <f t="shared" si="0"/>
        <v>6812708</v>
      </c>
      <c r="S3" s="196">
        <f t="shared" si="0"/>
        <v>4678264970</v>
      </c>
      <c r="T3" s="196">
        <f t="shared" si="0"/>
        <v>38898072427.518715</v>
      </c>
      <c r="U3" s="196">
        <f t="shared" si="0"/>
        <v>4870392616</v>
      </c>
    </row>
    <row r="4" spans="1:28" s="184" customFormat="1">
      <c r="A4" s="185"/>
      <c r="B4" s="185" t="s">
        <v>526</v>
      </c>
      <c r="C4" s="185"/>
      <c r="D4" s="185"/>
      <c r="E4" s="260"/>
      <c r="M4" s="203"/>
    </row>
    <row r="5" spans="1:28">
      <c r="B5" s="184"/>
      <c r="C5" s="184"/>
      <c r="D5" s="184"/>
      <c r="E5" s="260"/>
      <c r="F5" s="184"/>
      <c r="G5" s="186" t="s">
        <v>291</v>
      </c>
      <c r="H5" s="186"/>
      <c r="I5" s="186"/>
      <c r="J5" s="186"/>
      <c r="K5" s="184"/>
      <c r="L5" s="186" t="s">
        <v>292</v>
      </c>
      <c r="M5" s="186"/>
      <c r="N5" s="186"/>
      <c r="O5" s="186"/>
      <c r="P5" s="184"/>
      <c r="Q5" s="186" t="s">
        <v>293</v>
      </c>
      <c r="R5" s="186"/>
      <c r="S5" s="186"/>
      <c r="T5" s="184"/>
      <c r="U5" s="184"/>
      <c r="V5" s="184"/>
      <c r="W5" s="184"/>
      <c r="X5" s="184"/>
      <c r="Y5" s="184"/>
      <c r="Z5" s="184"/>
      <c r="AA5" s="184"/>
      <c r="AB5" s="184"/>
    </row>
    <row r="6" spans="1:28" ht="156.75" customHeight="1">
      <c r="A6" s="187" t="s">
        <v>280</v>
      </c>
      <c r="B6" s="187" t="s">
        <v>281</v>
      </c>
      <c r="C6" s="187" t="s">
        <v>341</v>
      </c>
      <c r="D6" s="187" t="s">
        <v>342</v>
      </c>
      <c r="E6" s="187" t="s">
        <v>358</v>
      </c>
      <c r="F6" s="187"/>
      <c r="G6" s="187" t="s">
        <v>294</v>
      </c>
      <c r="H6" s="187" t="s">
        <v>295</v>
      </c>
      <c r="I6" s="187" t="s">
        <v>296</v>
      </c>
      <c r="J6" s="187" t="s">
        <v>297</v>
      </c>
      <c r="K6" s="187"/>
      <c r="L6" s="187" t="s">
        <v>294</v>
      </c>
      <c r="M6" s="187" t="s">
        <v>433</v>
      </c>
      <c r="N6" s="187" t="s">
        <v>296</v>
      </c>
      <c r="O6" s="187" t="s">
        <v>297</v>
      </c>
      <c r="P6" s="187"/>
      <c r="Q6" s="187" t="s">
        <v>298</v>
      </c>
      <c r="R6" s="187" t="s">
        <v>299</v>
      </c>
      <c r="S6" s="187" t="s">
        <v>300</v>
      </c>
      <c r="T6" s="187" t="s">
        <v>466</v>
      </c>
      <c r="U6" s="187" t="s">
        <v>446</v>
      </c>
      <c r="V6" s="184"/>
      <c r="W6" s="184"/>
      <c r="X6" s="184"/>
      <c r="Y6" s="184"/>
      <c r="Z6" s="184"/>
      <c r="AA6" s="184"/>
      <c r="AB6" s="184"/>
    </row>
    <row r="7" spans="1:28">
      <c r="A7" s="202" t="s">
        <v>431</v>
      </c>
      <c r="B7" s="205" t="s">
        <v>430</v>
      </c>
      <c r="C7" s="206">
        <v>0</v>
      </c>
      <c r="D7" s="207">
        <v>0</v>
      </c>
      <c r="E7" s="207">
        <v>0</v>
      </c>
      <c r="F7" s="207"/>
      <c r="G7" s="207">
        <v>0</v>
      </c>
      <c r="H7" s="207">
        <v>0</v>
      </c>
      <c r="I7" s="207">
        <v>0</v>
      </c>
      <c r="J7" s="207">
        <v>0</v>
      </c>
      <c r="K7" s="207"/>
      <c r="L7" s="207">
        <v>0</v>
      </c>
      <c r="M7" s="207"/>
      <c r="N7" s="207">
        <v>0</v>
      </c>
      <c r="O7" s="207">
        <v>0</v>
      </c>
      <c r="P7" s="207"/>
      <c r="Q7" s="207">
        <v>0</v>
      </c>
      <c r="R7" s="207">
        <v>0</v>
      </c>
      <c r="S7" s="207">
        <v>0</v>
      </c>
      <c r="T7" s="219"/>
      <c r="U7" s="187" t="s">
        <v>447</v>
      </c>
      <c r="V7" s="191"/>
      <c r="W7" s="191"/>
      <c r="X7" s="191"/>
      <c r="Y7" s="191"/>
      <c r="Z7" s="191"/>
      <c r="AA7" s="191"/>
      <c r="AB7" s="191"/>
    </row>
    <row r="8" spans="1:28">
      <c r="A8" s="204">
        <v>10200</v>
      </c>
      <c r="B8" s="184" t="s">
        <v>0</v>
      </c>
      <c r="C8" s="188">
        <v>1.0799E-3</v>
      </c>
      <c r="D8" s="188">
        <v>1.0897999999999999E-3</v>
      </c>
      <c r="E8" s="191">
        <v>10751581</v>
      </c>
      <c r="F8" s="190"/>
      <c r="G8" s="191">
        <v>784657</v>
      </c>
      <c r="H8" s="191">
        <v>1024627</v>
      </c>
      <c r="I8" s="191">
        <v>2157566</v>
      </c>
      <c r="J8" s="191">
        <v>0</v>
      </c>
      <c r="K8" s="190"/>
      <c r="L8" s="191">
        <v>107899</v>
      </c>
      <c r="M8" s="211"/>
      <c r="N8" s="191">
        <v>0</v>
      </c>
      <c r="O8" s="191">
        <v>208155</v>
      </c>
      <c r="P8" s="190"/>
      <c r="Q8" s="191">
        <v>2462552</v>
      </c>
      <c r="R8" s="191">
        <v>-72187</v>
      </c>
      <c r="S8" s="191">
        <v>2390365</v>
      </c>
      <c r="T8" s="220">
        <f>C8*18987949000</f>
        <v>20505086.125099998</v>
      </c>
      <c r="U8" s="189">
        <v>2567423</v>
      </c>
      <c r="V8" s="191">
        <f>+T8/C8</f>
        <v>18987949000</v>
      </c>
      <c r="W8" s="191">
        <f>+U8/C8</f>
        <v>2377463654.0420408</v>
      </c>
      <c r="X8" s="191"/>
      <c r="Y8" s="184"/>
      <c r="Z8" s="184"/>
      <c r="AA8" s="184"/>
      <c r="AB8" s="184"/>
    </row>
    <row r="9" spans="1:28">
      <c r="A9" s="204">
        <v>10400</v>
      </c>
      <c r="B9" s="184" t="s">
        <v>1</v>
      </c>
      <c r="C9" s="188">
        <v>3.0755000000000001E-3</v>
      </c>
      <c r="D9" s="188">
        <v>3.2104999999999998E-3</v>
      </c>
      <c r="E9" s="191">
        <v>30619952</v>
      </c>
      <c r="F9" s="190"/>
      <c r="G9" s="191">
        <v>2234664</v>
      </c>
      <c r="H9" s="191">
        <v>2918087</v>
      </c>
      <c r="I9" s="191">
        <v>6144637</v>
      </c>
      <c r="J9" s="191">
        <v>209276</v>
      </c>
      <c r="K9" s="190"/>
      <c r="L9" s="191">
        <v>307292</v>
      </c>
      <c r="M9" s="3"/>
      <c r="N9" s="191">
        <v>0</v>
      </c>
      <c r="O9" s="191">
        <v>1419808</v>
      </c>
      <c r="P9" s="190"/>
      <c r="Q9" s="191">
        <v>7013223</v>
      </c>
      <c r="R9" s="191">
        <v>-1727142</v>
      </c>
      <c r="S9" s="191">
        <v>5286081</v>
      </c>
      <c r="T9" s="191">
        <f t="shared" ref="T9:T72" si="1">C9*18987949000</f>
        <v>58397437.149500005</v>
      </c>
      <c r="U9" s="191">
        <v>7311891</v>
      </c>
      <c r="V9" s="191">
        <f t="shared" ref="V9:V72" si="2">+T9/C9</f>
        <v>18987949000</v>
      </c>
      <c r="W9" s="191">
        <f t="shared" ref="W9:W72" si="3">+U9/C9</f>
        <v>2377464152.1703787</v>
      </c>
      <c r="X9" s="184"/>
      <c r="Y9" s="184"/>
      <c r="Z9" s="184"/>
      <c r="AA9" s="184"/>
      <c r="AB9" s="184"/>
    </row>
    <row r="10" spans="1:28">
      <c r="A10" s="204">
        <v>10500</v>
      </c>
      <c r="B10" s="184" t="s">
        <v>2</v>
      </c>
      <c r="C10" s="188">
        <v>7.8109999999999996E-4</v>
      </c>
      <c r="D10" s="188">
        <v>7.7539999999999998E-4</v>
      </c>
      <c r="E10" s="191">
        <v>7776701</v>
      </c>
      <c r="F10" s="190"/>
      <c r="G10" s="191">
        <v>567549</v>
      </c>
      <c r="H10" s="191">
        <v>741121</v>
      </c>
      <c r="I10" s="191">
        <v>1560584</v>
      </c>
      <c r="J10" s="191">
        <v>106358</v>
      </c>
      <c r="K10" s="190"/>
      <c r="L10" s="191">
        <v>78044</v>
      </c>
      <c r="M10" s="3"/>
      <c r="N10" s="191">
        <v>0</v>
      </c>
      <c r="O10" s="191">
        <v>6426</v>
      </c>
      <c r="P10" s="190"/>
      <c r="Q10" s="191">
        <v>1781183</v>
      </c>
      <c r="R10" s="191">
        <v>30686</v>
      </c>
      <c r="S10" s="191">
        <v>1811869</v>
      </c>
      <c r="T10" s="191">
        <f t="shared" si="1"/>
        <v>14831486.9639</v>
      </c>
      <c r="U10" s="191">
        <v>1857037</v>
      </c>
      <c r="V10" s="191">
        <f t="shared" si="2"/>
        <v>18987949000</v>
      </c>
      <c r="W10" s="191">
        <f t="shared" si="3"/>
        <v>2377463833.0559468</v>
      </c>
      <c r="X10" s="184"/>
      <c r="Y10" s="184"/>
      <c r="Z10" s="184"/>
      <c r="AA10" s="184"/>
      <c r="AB10" s="184"/>
    </row>
    <row r="11" spans="1:28">
      <c r="A11" s="204">
        <v>10700</v>
      </c>
      <c r="B11" s="184" t="s">
        <v>388</v>
      </c>
      <c r="C11" s="188">
        <v>4.7955999999999997E-3</v>
      </c>
      <c r="D11" s="188">
        <v>4.6511E-3</v>
      </c>
      <c r="E11" s="191">
        <v>47745420</v>
      </c>
      <c r="F11" s="190"/>
      <c r="G11" s="191">
        <v>3484493</v>
      </c>
      <c r="H11" s="191">
        <v>4550147</v>
      </c>
      <c r="I11" s="191">
        <v>9581278</v>
      </c>
      <c r="J11" s="191">
        <v>5749418</v>
      </c>
      <c r="K11" s="190"/>
      <c r="L11" s="191">
        <v>479157</v>
      </c>
      <c r="M11" s="3"/>
      <c r="N11" s="191">
        <v>0</v>
      </c>
      <c r="O11" s="191">
        <v>0</v>
      </c>
      <c r="P11" s="190"/>
      <c r="Q11" s="191">
        <v>10935656</v>
      </c>
      <c r="R11" s="191">
        <v>3399600</v>
      </c>
      <c r="S11" s="191">
        <v>14335256</v>
      </c>
      <c r="T11" s="191">
        <f t="shared" si="1"/>
        <v>91058608.224399999</v>
      </c>
      <c r="U11" s="191">
        <v>11401366</v>
      </c>
      <c r="V11" s="191">
        <f t="shared" si="2"/>
        <v>18987949000</v>
      </c>
      <c r="W11" s="191">
        <f t="shared" si="3"/>
        <v>2377463925.2648263</v>
      </c>
      <c r="X11" s="184"/>
      <c r="Y11" s="184"/>
      <c r="Z11" s="184"/>
      <c r="AA11" s="184"/>
      <c r="AB11" s="184"/>
    </row>
    <row r="12" spans="1:28">
      <c r="A12" s="204">
        <v>10800</v>
      </c>
      <c r="B12" s="184" t="s">
        <v>4</v>
      </c>
      <c r="C12" s="188">
        <v>2.0419099999999999E-2</v>
      </c>
      <c r="D12" s="188">
        <v>1.98189E-2</v>
      </c>
      <c r="E12" s="191">
        <v>203294377</v>
      </c>
      <c r="F12" s="190"/>
      <c r="G12" s="191">
        <v>14836559</v>
      </c>
      <c r="H12" s="191">
        <v>19373989</v>
      </c>
      <c r="I12" s="191">
        <v>40795953</v>
      </c>
      <c r="J12" s="191">
        <v>7267749</v>
      </c>
      <c r="K12" s="190"/>
      <c r="L12" s="191">
        <v>2040195</v>
      </c>
      <c r="M12" s="3"/>
      <c r="N12" s="191">
        <v>0</v>
      </c>
      <c r="O12" s="191">
        <v>92816</v>
      </c>
      <c r="P12" s="190"/>
      <c r="Q12" s="191">
        <v>46562736</v>
      </c>
      <c r="R12" s="191">
        <v>2833949</v>
      </c>
      <c r="S12" s="191">
        <v>49396685</v>
      </c>
      <c r="T12" s="191">
        <f t="shared" si="1"/>
        <v>387716829.42589998</v>
      </c>
      <c r="U12" s="191">
        <v>48545675</v>
      </c>
      <c r="V12" s="191">
        <f t="shared" si="2"/>
        <v>18987949000</v>
      </c>
      <c r="W12" s="191">
        <f t="shared" si="3"/>
        <v>2377463992.0466623</v>
      </c>
      <c r="X12" s="184"/>
      <c r="Y12" s="184"/>
      <c r="Z12" s="184"/>
      <c r="AA12" s="184"/>
      <c r="AB12" s="184"/>
    </row>
    <row r="13" spans="1:28">
      <c r="A13" s="204">
        <v>10850</v>
      </c>
      <c r="B13" s="184" t="s">
        <v>5</v>
      </c>
      <c r="C13" s="188">
        <v>1.663E-4</v>
      </c>
      <c r="D13" s="188">
        <v>1.507E-4</v>
      </c>
      <c r="E13" s="191">
        <v>1655698</v>
      </c>
      <c r="F13" s="190"/>
      <c r="G13" s="191">
        <v>120834</v>
      </c>
      <c r="H13" s="191">
        <v>157788</v>
      </c>
      <c r="I13" s="191">
        <v>332256</v>
      </c>
      <c r="J13" s="191">
        <v>307160</v>
      </c>
      <c r="K13" s="190"/>
      <c r="L13" s="191">
        <v>16616</v>
      </c>
      <c r="M13" s="3"/>
      <c r="N13" s="191">
        <v>0</v>
      </c>
      <c r="O13" s="191">
        <v>0</v>
      </c>
      <c r="P13" s="190"/>
      <c r="Q13" s="191">
        <v>379223</v>
      </c>
      <c r="R13" s="191">
        <v>187447</v>
      </c>
      <c r="S13" s="191">
        <v>566670</v>
      </c>
      <c r="T13" s="191">
        <f t="shared" si="1"/>
        <v>3157695.9187000003</v>
      </c>
      <c r="U13" s="191">
        <v>395372</v>
      </c>
      <c r="V13" s="191">
        <f t="shared" si="2"/>
        <v>18987949000</v>
      </c>
      <c r="W13" s="191">
        <f t="shared" si="3"/>
        <v>2377462417.3181</v>
      </c>
      <c r="X13" s="184"/>
      <c r="Y13" s="184"/>
      <c r="Z13" s="184"/>
      <c r="AA13" s="184"/>
      <c r="AB13" s="184"/>
    </row>
    <row r="14" spans="1:28">
      <c r="A14" s="204">
        <v>10900</v>
      </c>
      <c r="B14" s="184" t="s">
        <v>6</v>
      </c>
      <c r="C14" s="188">
        <v>1.5361000000000001E-3</v>
      </c>
      <c r="D14" s="188">
        <v>1.7773999999999999E-3</v>
      </c>
      <c r="E14" s="191">
        <v>15293548</v>
      </c>
      <c r="F14" s="190"/>
      <c r="G14" s="191">
        <v>1116133</v>
      </c>
      <c r="H14" s="191">
        <v>1457478</v>
      </c>
      <c r="I14" s="191">
        <v>3069022</v>
      </c>
      <c r="J14" s="191">
        <v>296056</v>
      </c>
      <c r="K14" s="190"/>
      <c r="L14" s="191">
        <v>153481</v>
      </c>
      <c r="M14" s="3"/>
      <c r="N14" s="191">
        <v>0</v>
      </c>
      <c r="O14" s="191">
        <v>510487</v>
      </c>
      <c r="P14" s="190"/>
      <c r="Q14" s="191">
        <v>3502849</v>
      </c>
      <c r="R14" s="191">
        <v>338514</v>
      </c>
      <c r="S14" s="191">
        <v>3841363</v>
      </c>
      <c r="T14" s="191">
        <f t="shared" si="1"/>
        <v>29167388.458900001</v>
      </c>
      <c r="U14" s="191">
        <v>3652022</v>
      </c>
      <c r="V14" s="191">
        <f t="shared" si="2"/>
        <v>18987949000</v>
      </c>
      <c r="W14" s="191">
        <f t="shared" si="3"/>
        <v>2377463706.7899222</v>
      </c>
      <c r="X14" s="184"/>
      <c r="Y14" s="184"/>
      <c r="Z14" s="184"/>
      <c r="AA14" s="184"/>
      <c r="AB14" s="184"/>
    </row>
    <row r="15" spans="1:28">
      <c r="A15" s="204">
        <v>10910</v>
      </c>
      <c r="B15" s="184" t="s">
        <v>7</v>
      </c>
      <c r="C15" s="188">
        <v>3.0410000000000002E-4</v>
      </c>
      <c r="D15" s="188">
        <v>2.9599999999999998E-4</v>
      </c>
      <c r="E15" s="191">
        <v>3027647</v>
      </c>
      <c r="F15" s="190"/>
      <c r="G15" s="191">
        <v>220960</v>
      </c>
      <c r="H15" s="191">
        <v>288535</v>
      </c>
      <c r="I15" s="191">
        <v>607571</v>
      </c>
      <c r="J15" s="191">
        <v>132852</v>
      </c>
      <c r="K15" s="190"/>
      <c r="L15" s="191">
        <v>30384</v>
      </c>
      <c r="M15" s="3"/>
      <c r="N15" s="191">
        <v>0</v>
      </c>
      <c r="O15" s="191">
        <v>92751</v>
      </c>
      <c r="P15" s="190"/>
      <c r="Q15" s="191">
        <v>693455</v>
      </c>
      <c r="R15" s="191">
        <v>21919</v>
      </c>
      <c r="S15" s="191">
        <v>715374</v>
      </c>
      <c r="T15" s="191">
        <f t="shared" si="1"/>
        <v>5774235.2909000004</v>
      </c>
      <c r="U15" s="191">
        <v>722987</v>
      </c>
      <c r="V15" s="191">
        <f t="shared" si="2"/>
        <v>18987949000</v>
      </c>
      <c r="W15" s="191">
        <f t="shared" si="3"/>
        <v>2377464649.7862544</v>
      </c>
      <c r="X15" s="184"/>
      <c r="Y15" s="184"/>
      <c r="Z15" s="184"/>
      <c r="AA15" s="184"/>
      <c r="AB15" s="184"/>
    </row>
    <row r="16" spans="1:28">
      <c r="A16" s="204">
        <v>10930</v>
      </c>
      <c r="B16" s="184" t="s">
        <v>8</v>
      </c>
      <c r="C16" s="188">
        <v>2.6938999999999999E-3</v>
      </c>
      <c r="D16" s="188">
        <v>2.7759999999999998E-3</v>
      </c>
      <c r="E16" s="191">
        <v>26820708</v>
      </c>
      <c r="F16" s="190"/>
      <c r="G16" s="191">
        <v>1957393</v>
      </c>
      <c r="H16" s="191">
        <v>2556018</v>
      </c>
      <c r="I16" s="191">
        <v>5382226</v>
      </c>
      <c r="J16" s="191">
        <v>1525787</v>
      </c>
      <c r="K16" s="190"/>
      <c r="L16" s="191">
        <v>269164</v>
      </c>
      <c r="M16" s="3"/>
      <c r="N16" s="191">
        <v>0</v>
      </c>
      <c r="O16" s="191">
        <v>0</v>
      </c>
      <c r="P16" s="190"/>
      <c r="Q16" s="191">
        <v>6143040</v>
      </c>
      <c r="R16" s="191">
        <v>899962</v>
      </c>
      <c r="S16" s="191">
        <v>7043002</v>
      </c>
      <c r="T16" s="191">
        <f t="shared" si="1"/>
        <v>51151635.811099999</v>
      </c>
      <c r="U16" s="191">
        <v>6404650</v>
      </c>
      <c r="V16" s="191">
        <f t="shared" si="2"/>
        <v>18987949000</v>
      </c>
      <c r="W16" s="191">
        <f t="shared" si="3"/>
        <v>2377463899.9220462</v>
      </c>
      <c r="X16" s="184"/>
      <c r="Y16" s="184"/>
      <c r="Z16" s="184"/>
      <c r="AA16" s="184"/>
      <c r="AB16" s="184"/>
    </row>
    <row r="17" spans="1:28">
      <c r="A17" s="204">
        <v>10940</v>
      </c>
      <c r="B17" s="184" t="s">
        <v>9</v>
      </c>
      <c r="C17" s="188">
        <v>6.9850000000000001E-4</v>
      </c>
      <c r="D17" s="188">
        <v>6.9059999999999998E-4</v>
      </c>
      <c r="E17" s="191">
        <v>6954328</v>
      </c>
      <c r="F17" s="190"/>
      <c r="G17" s="191">
        <v>507531</v>
      </c>
      <c r="H17" s="191">
        <v>662749</v>
      </c>
      <c r="I17" s="191">
        <v>1395555</v>
      </c>
      <c r="J17" s="191">
        <v>243853</v>
      </c>
      <c r="K17" s="190"/>
      <c r="L17" s="191">
        <v>69791</v>
      </c>
      <c r="M17" s="3"/>
      <c r="N17" s="191">
        <v>0</v>
      </c>
      <c r="O17" s="191">
        <v>77210</v>
      </c>
      <c r="P17" s="190"/>
      <c r="Q17" s="191">
        <v>1592826</v>
      </c>
      <c r="R17" s="191">
        <v>-41550</v>
      </c>
      <c r="S17" s="191">
        <v>1551276</v>
      </c>
      <c r="T17" s="191">
        <f t="shared" si="1"/>
        <v>13263082.376499999</v>
      </c>
      <c r="U17" s="191">
        <v>1660659</v>
      </c>
      <c r="V17" s="191">
        <f t="shared" si="2"/>
        <v>18987949000</v>
      </c>
      <c r="W17" s="191">
        <f t="shared" si="3"/>
        <v>2377464566.9291339</v>
      </c>
      <c r="X17" s="184"/>
      <c r="Y17" s="184"/>
      <c r="Z17" s="184"/>
      <c r="AA17" s="184"/>
      <c r="AB17" s="184"/>
    </row>
    <row r="18" spans="1:28">
      <c r="A18" s="204">
        <v>10950</v>
      </c>
      <c r="B18" s="184" t="s">
        <v>10</v>
      </c>
      <c r="C18" s="188">
        <v>6.7139999999999995E-4</v>
      </c>
      <c r="D18" s="188">
        <v>6.625E-4</v>
      </c>
      <c r="E18" s="191">
        <v>6684518</v>
      </c>
      <c r="F18" s="190"/>
      <c r="G18" s="191">
        <v>487841</v>
      </c>
      <c r="H18" s="191">
        <v>637036</v>
      </c>
      <c r="I18" s="191">
        <v>1341411</v>
      </c>
      <c r="J18" s="191">
        <v>133109</v>
      </c>
      <c r="K18" s="190"/>
      <c r="L18" s="191">
        <v>67084</v>
      </c>
      <c r="M18" s="3"/>
      <c r="N18" s="191">
        <v>0</v>
      </c>
      <c r="O18" s="191">
        <v>5144</v>
      </c>
      <c r="P18" s="190"/>
      <c r="Q18" s="191">
        <v>1531028</v>
      </c>
      <c r="R18" s="191">
        <v>122122</v>
      </c>
      <c r="S18" s="191">
        <v>1653150</v>
      </c>
      <c r="T18" s="191">
        <f t="shared" si="1"/>
        <v>12748508.9586</v>
      </c>
      <c r="U18" s="191">
        <v>1596229</v>
      </c>
      <c r="V18" s="191">
        <f t="shared" si="2"/>
        <v>18987949000</v>
      </c>
      <c r="W18" s="191">
        <f t="shared" si="3"/>
        <v>2377463509.0854931</v>
      </c>
      <c r="X18" s="184"/>
      <c r="Y18" s="184"/>
      <c r="Z18" s="184"/>
      <c r="AA18" s="184"/>
      <c r="AB18" s="184"/>
    </row>
    <row r="19" spans="1:28">
      <c r="A19" s="204">
        <v>11050</v>
      </c>
      <c r="B19" s="184" t="s">
        <v>434</v>
      </c>
      <c r="C19" s="188">
        <v>2.284E-4</v>
      </c>
      <c r="D19" s="188">
        <v>0</v>
      </c>
      <c r="E19" s="191">
        <v>2273971</v>
      </c>
      <c r="F19" s="190"/>
      <c r="G19" s="191">
        <v>165956</v>
      </c>
      <c r="H19" s="191">
        <v>216710</v>
      </c>
      <c r="I19" s="191">
        <v>456327</v>
      </c>
      <c r="J19" s="191">
        <v>1046242</v>
      </c>
      <c r="K19" s="190"/>
      <c r="L19" s="191">
        <v>22821</v>
      </c>
      <c r="M19" s="3"/>
      <c r="N19" s="191">
        <v>0</v>
      </c>
      <c r="O19" s="191">
        <v>0</v>
      </c>
      <c r="P19" s="190"/>
      <c r="Q19" s="191">
        <v>520832</v>
      </c>
      <c r="R19" s="191">
        <v>348748</v>
      </c>
      <c r="S19" s="191">
        <v>869580</v>
      </c>
      <c r="T19" s="191">
        <f t="shared" si="1"/>
        <v>4336847.5515999999</v>
      </c>
      <c r="U19" s="191">
        <v>543013</v>
      </c>
      <c r="V19" s="191">
        <f t="shared" si="2"/>
        <v>18987949000</v>
      </c>
      <c r="W19" s="191">
        <f t="shared" si="3"/>
        <v>2377464973.7302976</v>
      </c>
      <c r="X19" s="184"/>
      <c r="Y19" s="184"/>
      <c r="Z19" s="184"/>
      <c r="AA19" s="184"/>
      <c r="AB19" s="184"/>
    </row>
    <row r="20" spans="1:28">
      <c r="A20" s="204">
        <v>11300</v>
      </c>
      <c r="B20" s="184" t="s">
        <v>435</v>
      </c>
      <c r="C20" s="188">
        <v>4.7381999999999997E-3</v>
      </c>
      <c r="D20" s="188">
        <v>4.8168999999999998E-3</v>
      </c>
      <c r="E20" s="191">
        <v>47173941</v>
      </c>
      <c r="F20" s="190"/>
      <c r="G20" s="191">
        <v>3442786</v>
      </c>
      <c r="H20" s="191">
        <v>4495685</v>
      </c>
      <c r="I20" s="191">
        <v>9466597</v>
      </c>
      <c r="J20" s="191">
        <v>598188</v>
      </c>
      <c r="K20" s="190"/>
      <c r="L20" s="191">
        <v>473422</v>
      </c>
      <c r="M20" s="3"/>
      <c r="N20" s="191">
        <v>0</v>
      </c>
      <c r="O20" s="191">
        <v>4355083</v>
      </c>
      <c r="P20" s="190"/>
      <c r="Q20" s="191">
        <v>10804764</v>
      </c>
      <c r="R20" s="191">
        <v>-2859568</v>
      </c>
      <c r="S20" s="191">
        <v>7945196</v>
      </c>
      <c r="T20" s="191">
        <f t="shared" si="1"/>
        <v>89968699.951799989</v>
      </c>
      <c r="U20" s="191">
        <v>11264900</v>
      </c>
      <c r="V20" s="191">
        <f t="shared" si="2"/>
        <v>18987949000</v>
      </c>
      <c r="W20" s="191">
        <f t="shared" si="3"/>
        <v>2377464015.871006</v>
      </c>
    </row>
    <row r="21" spans="1:28">
      <c r="A21" s="204">
        <v>11310</v>
      </c>
      <c r="B21" s="184" t="s">
        <v>12</v>
      </c>
      <c r="C21" s="188">
        <v>5.5769999999999995E-4</v>
      </c>
      <c r="D21" s="188">
        <v>5.2360000000000004E-4</v>
      </c>
      <c r="E21" s="191">
        <v>5552511</v>
      </c>
      <c r="F21" s="190"/>
      <c r="G21" s="191">
        <v>405226</v>
      </c>
      <c r="H21" s="191">
        <v>529155</v>
      </c>
      <c r="I21" s="191">
        <v>1114246</v>
      </c>
      <c r="J21" s="191">
        <v>316794</v>
      </c>
      <c r="K21" s="190"/>
      <c r="L21" s="191">
        <v>55723</v>
      </c>
      <c r="M21" s="3"/>
      <c r="N21" s="191">
        <v>0</v>
      </c>
      <c r="O21" s="191">
        <v>0</v>
      </c>
      <c r="P21" s="190"/>
      <c r="Q21" s="191">
        <v>1271752</v>
      </c>
      <c r="R21" s="191">
        <v>141566</v>
      </c>
      <c r="S21" s="191">
        <v>1413318</v>
      </c>
      <c r="T21" s="191">
        <f t="shared" si="1"/>
        <v>10589579.157299999</v>
      </c>
      <c r="U21" s="191">
        <v>1325912</v>
      </c>
      <c r="V21" s="191">
        <f t="shared" si="2"/>
        <v>18987949000</v>
      </c>
      <c r="W21" s="191">
        <f t="shared" si="3"/>
        <v>2377464586.6953564</v>
      </c>
    </row>
    <row r="22" spans="1:28">
      <c r="A22" s="204">
        <v>11600</v>
      </c>
      <c r="B22" s="184" t="s">
        <v>13</v>
      </c>
      <c r="C22" s="188">
        <v>2.1511999999999998E-3</v>
      </c>
      <c r="D22" s="188">
        <v>2.1459000000000001E-3</v>
      </c>
      <c r="E22" s="191">
        <v>21417539</v>
      </c>
      <c r="F22" s="190"/>
      <c r="G22" s="191">
        <v>1563066</v>
      </c>
      <c r="H22" s="191">
        <v>2041095</v>
      </c>
      <c r="I22" s="191">
        <v>4297949</v>
      </c>
      <c r="J22" s="191">
        <v>109555</v>
      </c>
      <c r="K22" s="190"/>
      <c r="L22" s="191">
        <v>214939</v>
      </c>
      <c r="M22" s="3"/>
      <c r="N22" s="191">
        <v>0</v>
      </c>
      <c r="O22" s="191">
        <v>134160</v>
      </c>
      <c r="P22" s="190"/>
      <c r="Q22" s="191">
        <v>4905493</v>
      </c>
      <c r="R22" s="191">
        <v>-40360</v>
      </c>
      <c r="S22" s="191">
        <v>4865133</v>
      </c>
      <c r="T22" s="191">
        <f t="shared" si="1"/>
        <v>40846875.888799995</v>
      </c>
      <c r="U22" s="191">
        <v>5114401</v>
      </c>
      <c r="V22" s="191">
        <f t="shared" si="2"/>
        <v>18987949000</v>
      </c>
      <c r="W22" s="191">
        <f t="shared" si="3"/>
        <v>2377464206.0245447</v>
      </c>
    </row>
    <row r="23" spans="1:28">
      <c r="A23" s="204">
        <v>11900</v>
      </c>
      <c r="B23" s="184" t="s">
        <v>14</v>
      </c>
      <c r="C23" s="188">
        <v>2.2389999999999999E-4</v>
      </c>
      <c r="D23" s="188">
        <v>2.1550000000000001E-4</v>
      </c>
      <c r="E23" s="191">
        <v>2229168</v>
      </c>
      <c r="F23" s="190"/>
      <c r="G23" s="191">
        <v>162686</v>
      </c>
      <c r="H23" s="191">
        <v>212440</v>
      </c>
      <c r="I23" s="191">
        <v>447337</v>
      </c>
      <c r="J23" s="191">
        <v>55769</v>
      </c>
      <c r="K23" s="190"/>
      <c r="L23" s="191">
        <v>22371</v>
      </c>
      <c r="M23" s="3"/>
      <c r="N23" s="191">
        <v>0</v>
      </c>
      <c r="O23" s="191">
        <v>84015</v>
      </c>
      <c r="P23" s="190"/>
      <c r="Q23" s="191">
        <v>510571</v>
      </c>
      <c r="R23" s="191">
        <v>-15551</v>
      </c>
      <c r="S23" s="191">
        <v>495020</v>
      </c>
      <c r="T23" s="191">
        <f t="shared" si="1"/>
        <v>4251401.7811000003</v>
      </c>
      <c r="U23" s="191">
        <v>532314</v>
      </c>
      <c r="V23" s="191">
        <f t="shared" si="2"/>
        <v>18987949000</v>
      </c>
      <c r="W23" s="191">
        <f t="shared" si="3"/>
        <v>2377463153.1933899</v>
      </c>
    </row>
    <row r="24" spans="1:28">
      <c r="A24" s="204">
        <v>12100</v>
      </c>
      <c r="B24" s="184" t="s">
        <v>15</v>
      </c>
      <c r="C24" s="188">
        <v>2.4689999999999998E-4</v>
      </c>
      <c r="D24" s="188">
        <v>2.677E-4</v>
      </c>
      <c r="E24" s="191">
        <v>2458158</v>
      </c>
      <c r="F24" s="190"/>
      <c r="G24" s="191">
        <v>179398</v>
      </c>
      <c r="H24" s="191">
        <v>234263</v>
      </c>
      <c r="I24" s="191">
        <v>493289</v>
      </c>
      <c r="J24" s="191">
        <v>41560</v>
      </c>
      <c r="K24" s="190"/>
      <c r="L24" s="191">
        <v>24669</v>
      </c>
      <c r="M24" s="3"/>
      <c r="N24" s="191">
        <v>0</v>
      </c>
      <c r="O24" s="191">
        <v>67039</v>
      </c>
      <c r="P24" s="190"/>
      <c r="Q24" s="191">
        <v>563019</v>
      </c>
      <c r="R24" s="191">
        <v>72395</v>
      </c>
      <c r="S24" s="191">
        <v>635414</v>
      </c>
      <c r="T24" s="191">
        <f t="shared" si="1"/>
        <v>4688124.6080999998</v>
      </c>
      <c r="U24" s="191">
        <v>586996</v>
      </c>
      <c r="V24" s="191">
        <f t="shared" si="2"/>
        <v>18987949000</v>
      </c>
      <c r="W24" s="191">
        <f t="shared" si="3"/>
        <v>2377464560.5508304</v>
      </c>
    </row>
    <row r="25" spans="1:28">
      <c r="A25" s="204">
        <v>12150</v>
      </c>
      <c r="B25" s="184" t="s">
        <v>16</v>
      </c>
      <c r="C25" s="188">
        <v>4.5399999999999999E-5</v>
      </c>
      <c r="D25" s="188">
        <v>4.07E-5</v>
      </c>
      <c r="E25" s="191">
        <v>452006</v>
      </c>
      <c r="F25" s="190"/>
      <c r="G25" s="191">
        <v>32988</v>
      </c>
      <c r="H25" s="191">
        <v>43076</v>
      </c>
      <c r="I25" s="191">
        <v>90706</v>
      </c>
      <c r="J25" s="191">
        <v>18518</v>
      </c>
      <c r="K25" s="190"/>
      <c r="L25" s="191">
        <v>4536</v>
      </c>
      <c r="M25" s="3"/>
      <c r="N25" s="191">
        <v>0</v>
      </c>
      <c r="O25" s="191">
        <v>10231</v>
      </c>
      <c r="P25" s="190"/>
      <c r="Q25" s="191">
        <v>103528</v>
      </c>
      <c r="R25" s="191">
        <v>9249</v>
      </c>
      <c r="S25" s="191">
        <v>112777</v>
      </c>
      <c r="T25" s="191">
        <f t="shared" si="1"/>
        <v>862052.88459999999</v>
      </c>
      <c r="U25" s="191">
        <v>107937</v>
      </c>
      <c r="V25" s="191">
        <f t="shared" si="2"/>
        <v>18987949000</v>
      </c>
      <c r="W25" s="191">
        <f t="shared" si="3"/>
        <v>2377466960.3524232</v>
      </c>
    </row>
    <row r="26" spans="1:28">
      <c r="A26" s="204">
        <v>12160</v>
      </c>
      <c r="B26" s="184" t="s">
        <v>17</v>
      </c>
      <c r="C26" s="188">
        <v>1.8783999999999999E-3</v>
      </c>
      <c r="D26" s="188">
        <v>1.8461E-3</v>
      </c>
      <c r="E26" s="191">
        <v>18701518</v>
      </c>
      <c r="F26" s="190"/>
      <c r="G26" s="191">
        <v>1364849</v>
      </c>
      <c r="H26" s="191">
        <v>1782258</v>
      </c>
      <c r="I26" s="191">
        <v>3752914</v>
      </c>
      <c r="J26" s="191">
        <v>764685</v>
      </c>
      <c r="K26" s="190"/>
      <c r="L26" s="191">
        <v>187682</v>
      </c>
      <c r="M26" s="3"/>
      <c r="N26" s="191">
        <v>0</v>
      </c>
      <c r="O26" s="191">
        <v>0</v>
      </c>
      <c r="P26" s="190"/>
      <c r="Q26" s="191">
        <v>4283413</v>
      </c>
      <c r="R26" s="191">
        <v>545671</v>
      </c>
      <c r="S26" s="191">
        <v>4829084</v>
      </c>
      <c r="T26" s="191">
        <f t="shared" si="1"/>
        <v>35666963.401599996</v>
      </c>
      <c r="U26" s="191">
        <v>4465828</v>
      </c>
      <c r="V26" s="191">
        <f t="shared" si="2"/>
        <v>18987949000</v>
      </c>
      <c r="W26" s="191">
        <f t="shared" si="3"/>
        <v>2377463798.9778538</v>
      </c>
    </row>
    <row r="27" spans="1:28" s="203" customFormat="1">
      <c r="A27" s="218" t="s">
        <v>451</v>
      </c>
      <c r="B27" s="203" t="s">
        <v>457</v>
      </c>
      <c r="C27" s="47">
        <v>1.5E-6</v>
      </c>
      <c r="D27" s="47">
        <v>3.8E-6</v>
      </c>
      <c r="E27" s="3">
        <v>14934</v>
      </c>
      <c r="F27" s="190"/>
      <c r="G27" s="3">
        <v>1090</v>
      </c>
      <c r="H27" s="3">
        <v>1423</v>
      </c>
      <c r="I27" s="3">
        <v>2997</v>
      </c>
      <c r="J27" s="3">
        <v>6757</v>
      </c>
      <c r="K27" s="190"/>
      <c r="L27" s="3">
        <v>150</v>
      </c>
      <c r="M27" s="3"/>
      <c r="N27" s="3">
        <v>0</v>
      </c>
      <c r="O27" s="3">
        <v>11615</v>
      </c>
      <c r="P27" s="190"/>
      <c r="Q27" s="3">
        <v>3421</v>
      </c>
      <c r="R27" s="3">
        <v>-493</v>
      </c>
      <c r="S27" s="3">
        <v>2928</v>
      </c>
      <c r="T27" s="3">
        <f t="shared" si="1"/>
        <v>28481.923500000001</v>
      </c>
      <c r="U27" s="3">
        <v>3566</v>
      </c>
      <c r="V27" s="191">
        <f t="shared" si="2"/>
        <v>18987949000</v>
      </c>
      <c r="W27" s="191">
        <f t="shared" si="3"/>
        <v>2377333333.3333335</v>
      </c>
    </row>
    <row r="28" spans="1:28" s="203" customFormat="1">
      <c r="A28" s="218" t="s">
        <v>452</v>
      </c>
      <c r="B28" s="203" t="s">
        <v>453</v>
      </c>
      <c r="C28" s="47">
        <v>4.8564799999999998E-2</v>
      </c>
      <c r="D28" s="47">
        <v>4.7928199999999997E-2</v>
      </c>
      <c r="E28" s="3">
        <v>483515471</v>
      </c>
      <c r="F28" s="190"/>
      <c r="G28" s="3">
        <v>35287281</v>
      </c>
      <c r="H28" s="3">
        <v>46079108</v>
      </c>
      <c r="I28" s="3">
        <v>97029119</v>
      </c>
      <c r="J28" s="3">
        <v>14175297</v>
      </c>
      <c r="K28" s="190"/>
      <c r="L28" s="3">
        <v>4852401</v>
      </c>
      <c r="M28" s="3"/>
      <c r="N28" s="3">
        <v>0</v>
      </c>
      <c r="O28" s="3">
        <v>94009</v>
      </c>
      <c r="P28" s="190"/>
      <c r="Q28" s="3">
        <v>110744839</v>
      </c>
      <c r="R28" s="3">
        <v>6814051</v>
      </c>
      <c r="S28" s="3">
        <v>117558890</v>
      </c>
      <c r="T28" s="3">
        <f t="shared" si="1"/>
        <v>922145945.59519994</v>
      </c>
      <c r="U28" s="3">
        <v>115461064</v>
      </c>
      <c r="V28" s="191">
        <f t="shared" si="2"/>
        <v>18987949000</v>
      </c>
      <c r="W28" s="191">
        <f t="shared" si="3"/>
        <v>2377464006.8526998</v>
      </c>
    </row>
    <row r="29" spans="1:28" s="203" customFormat="1">
      <c r="A29" s="218">
        <v>12220</v>
      </c>
      <c r="B29" s="203" t="s">
        <v>465</v>
      </c>
      <c r="C29" s="47">
        <v>4.85663E-2</v>
      </c>
      <c r="D29" s="47">
        <v>4.7931999999999995E-2</v>
      </c>
      <c r="E29" s="3">
        <f>SUM(E27:E28)</f>
        <v>483530405</v>
      </c>
      <c r="F29" s="3">
        <f t="shared" ref="F29" si="4">SUM(F27:F28)</f>
        <v>0</v>
      </c>
      <c r="G29" s="3">
        <v>35288371</v>
      </c>
      <c r="H29" s="3">
        <v>46080531</v>
      </c>
      <c r="I29" s="3">
        <v>97032116</v>
      </c>
      <c r="J29" s="3">
        <v>14182054</v>
      </c>
      <c r="K29" s="3">
        <v>0</v>
      </c>
      <c r="L29" s="3">
        <v>4852551</v>
      </c>
      <c r="M29" s="3">
        <v>0</v>
      </c>
      <c r="N29" s="3">
        <v>0</v>
      </c>
      <c r="O29" s="3">
        <v>105624</v>
      </c>
      <c r="P29" s="3"/>
      <c r="Q29" s="3">
        <v>110748260</v>
      </c>
      <c r="R29" s="3">
        <v>6813558</v>
      </c>
      <c r="S29" s="3">
        <v>117561818</v>
      </c>
      <c r="T29" s="3">
        <f t="shared" si="1"/>
        <v>922174427.5187</v>
      </c>
      <c r="U29" s="3">
        <v>115464630</v>
      </c>
      <c r="V29" s="191">
        <f t="shared" si="2"/>
        <v>18987949000</v>
      </c>
      <c r="W29" s="191">
        <f t="shared" si="3"/>
        <v>2377464002.8167682</v>
      </c>
    </row>
    <row r="30" spans="1:28">
      <c r="A30" s="204">
        <v>12510</v>
      </c>
      <c r="B30" s="184" t="s">
        <v>19</v>
      </c>
      <c r="C30" s="188">
        <v>4.6589999999999999E-3</v>
      </c>
      <c r="D30" s="188">
        <v>5.3429000000000003E-3</v>
      </c>
      <c r="E30" s="191">
        <v>46385419</v>
      </c>
      <c r="F30" s="190"/>
      <c r="G30" s="191">
        <v>3385239</v>
      </c>
      <c r="H30" s="191">
        <v>4420538</v>
      </c>
      <c r="I30" s="191">
        <v>9308361</v>
      </c>
      <c r="J30" s="191">
        <v>617188</v>
      </c>
      <c r="K30" s="190"/>
      <c r="L30" s="191">
        <v>465509</v>
      </c>
      <c r="M30" s="3"/>
      <c r="N30" s="191">
        <v>0</v>
      </c>
      <c r="O30" s="191">
        <v>1699585</v>
      </c>
      <c r="P30" s="190"/>
      <c r="Q30" s="191">
        <v>10624160</v>
      </c>
      <c r="R30" s="191">
        <v>-493945</v>
      </c>
      <c r="S30" s="191">
        <v>10130215</v>
      </c>
      <c r="T30" s="191">
        <f t="shared" si="1"/>
        <v>88464854.391000003</v>
      </c>
      <c r="U30" s="191">
        <v>11076605</v>
      </c>
      <c r="V30" s="191">
        <f t="shared" si="2"/>
        <v>18987949000</v>
      </c>
      <c r="W30" s="191">
        <f t="shared" si="3"/>
        <v>2377464048.0789871</v>
      </c>
    </row>
    <row r="31" spans="1:28">
      <c r="A31" s="204">
        <v>12600</v>
      </c>
      <c r="B31" s="184" t="s">
        <v>20</v>
      </c>
      <c r="C31" s="188">
        <v>2.0189000000000001E-3</v>
      </c>
      <c r="D31" s="188">
        <v>1.4484000000000001E-3</v>
      </c>
      <c r="E31" s="191">
        <v>20100348</v>
      </c>
      <c r="F31" s="190"/>
      <c r="G31" s="191">
        <v>1466937</v>
      </c>
      <c r="H31" s="191">
        <v>1915567</v>
      </c>
      <c r="I31" s="191">
        <v>4033623</v>
      </c>
      <c r="J31" s="191">
        <v>2795948</v>
      </c>
      <c r="K31" s="190"/>
      <c r="L31" s="191">
        <v>201720</v>
      </c>
      <c r="M31" s="3"/>
      <c r="N31" s="191">
        <v>0</v>
      </c>
      <c r="O31" s="191">
        <v>0</v>
      </c>
      <c r="P31" s="190"/>
      <c r="Q31" s="191">
        <v>4603803</v>
      </c>
      <c r="R31" s="191">
        <v>968455</v>
      </c>
      <c r="S31" s="191">
        <v>5572258</v>
      </c>
      <c r="T31" s="191">
        <f t="shared" si="1"/>
        <v>38334770.236100003</v>
      </c>
      <c r="U31" s="191">
        <v>4799862</v>
      </c>
      <c r="V31" s="191">
        <f t="shared" si="2"/>
        <v>18987949000</v>
      </c>
      <c r="W31" s="191">
        <f t="shared" si="3"/>
        <v>2377463965.5257812</v>
      </c>
    </row>
    <row r="32" spans="1:28">
      <c r="A32" s="204">
        <v>12700</v>
      </c>
      <c r="B32" s="184" t="s">
        <v>21</v>
      </c>
      <c r="C32" s="188">
        <v>1.1559000000000001E-3</v>
      </c>
      <c r="D32" s="188">
        <v>1.1355E-3</v>
      </c>
      <c r="E32" s="191">
        <v>11508243</v>
      </c>
      <c r="F32" s="190"/>
      <c r="G32" s="191">
        <v>839879</v>
      </c>
      <c r="H32" s="191">
        <v>1096738</v>
      </c>
      <c r="I32" s="191">
        <v>2309408</v>
      </c>
      <c r="J32" s="191">
        <v>500519</v>
      </c>
      <c r="K32" s="190"/>
      <c r="L32" s="191">
        <v>115493</v>
      </c>
      <c r="M32" s="3"/>
      <c r="N32" s="191">
        <v>0</v>
      </c>
      <c r="O32" s="191">
        <v>9111</v>
      </c>
      <c r="P32" s="190"/>
      <c r="Q32" s="191">
        <v>2635859</v>
      </c>
      <c r="R32" s="191">
        <v>181036</v>
      </c>
      <c r="S32" s="191">
        <v>2816895</v>
      </c>
      <c r="T32" s="191">
        <f t="shared" si="1"/>
        <v>21948170.2491</v>
      </c>
      <c r="U32" s="191">
        <v>2748111</v>
      </c>
      <c r="V32" s="191">
        <f t="shared" si="2"/>
        <v>18987949000</v>
      </c>
      <c r="W32" s="191">
        <f t="shared" si="3"/>
        <v>2377464313.5219307</v>
      </c>
    </row>
    <row r="33" spans="1:23">
      <c r="A33" s="204">
        <v>13500</v>
      </c>
      <c r="B33" s="184" t="s">
        <v>22</v>
      </c>
      <c r="C33" s="188">
        <v>4.5323999999999998E-3</v>
      </c>
      <c r="D33" s="188">
        <v>4.4362000000000004E-3</v>
      </c>
      <c r="E33" s="191">
        <v>45124978</v>
      </c>
      <c r="F33" s="190"/>
      <c r="G33" s="191">
        <v>3293251</v>
      </c>
      <c r="H33" s="191">
        <v>4300418</v>
      </c>
      <c r="I33" s="191">
        <v>9055422</v>
      </c>
      <c r="J33" s="191">
        <v>1713545</v>
      </c>
      <c r="K33" s="190"/>
      <c r="L33" s="191">
        <v>452859</v>
      </c>
      <c r="M33" s="3"/>
      <c r="N33" s="191">
        <v>0</v>
      </c>
      <c r="O33" s="191">
        <v>0</v>
      </c>
      <c r="P33" s="190"/>
      <c r="Q33" s="191">
        <v>10335467</v>
      </c>
      <c r="R33" s="191">
        <v>870100</v>
      </c>
      <c r="S33" s="191">
        <v>11205567</v>
      </c>
      <c r="T33" s="191">
        <f t="shared" si="1"/>
        <v>86060980.047600001</v>
      </c>
      <c r="U33" s="191">
        <v>10775618</v>
      </c>
      <c r="V33" s="191">
        <f t="shared" si="2"/>
        <v>18987949000</v>
      </c>
      <c r="W33" s="191">
        <f t="shared" si="3"/>
        <v>2377464036.7134409</v>
      </c>
    </row>
    <row r="34" spans="1:23">
      <c r="A34" s="204">
        <v>13700</v>
      </c>
      <c r="B34" s="184" t="s">
        <v>23</v>
      </c>
      <c r="C34" s="188">
        <v>4.8430000000000001E-4</v>
      </c>
      <c r="D34" s="188">
        <v>4.7780000000000001E-4</v>
      </c>
      <c r="E34" s="191">
        <v>4821734</v>
      </c>
      <c r="F34" s="190"/>
      <c r="G34" s="191">
        <v>351893</v>
      </c>
      <c r="H34" s="191">
        <v>459512</v>
      </c>
      <c r="I34" s="191">
        <v>967598</v>
      </c>
      <c r="J34" s="191">
        <v>144568</v>
      </c>
      <c r="K34" s="190"/>
      <c r="L34" s="191">
        <v>48389</v>
      </c>
      <c r="M34" s="3"/>
      <c r="N34" s="191">
        <v>0</v>
      </c>
      <c r="O34" s="191">
        <v>46419</v>
      </c>
      <c r="P34" s="190"/>
      <c r="Q34" s="191">
        <v>1104374</v>
      </c>
      <c r="R34" s="191">
        <v>14891</v>
      </c>
      <c r="S34" s="191">
        <v>1119265</v>
      </c>
      <c r="T34" s="191">
        <f t="shared" si="1"/>
        <v>9195863.7006999999</v>
      </c>
      <c r="U34" s="191">
        <v>1151406</v>
      </c>
      <c r="V34" s="191">
        <f t="shared" si="2"/>
        <v>18987949000</v>
      </c>
      <c r="W34" s="191">
        <f t="shared" si="3"/>
        <v>2377464381.5816641</v>
      </c>
    </row>
    <row r="35" spans="1:23">
      <c r="A35" s="204">
        <v>14200</v>
      </c>
      <c r="B35" s="184" t="s">
        <v>282</v>
      </c>
      <c r="C35" s="188">
        <v>0</v>
      </c>
      <c r="D35" s="188">
        <v>0</v>
      </c>
      <c r="E35" s="191">
        <v>0</v>
      </c>
      <c r="F35" s="190"/>
      <c r="G35" s="191">
        <v>0</v>
      </c>
      <c r="H35" s="191">
        <v>0</v>
      </c>
      <c r="I35" s="191">
        <v>0</v>
      </c>
      <c r="J35" s="191">
        <v>0</v>
      </c>
      <c r="K35" s="190"/>
      <c r="L35" s="191">
        <v>0</v>
      </c>
      <c r="M35" s="3"/>
      <c r="N35" s="191">
        <v>0</v>
      </c>
      <c r="O35" s="191">
        <v>0</v>
      </c>
      <c r="P35" s="190"/>
      <c r="Q35" s="191">
        <v>0</v>
      </c>
      <c r="R35" s="191">
        <v>-2002</v>
      </c>
      <c r="S35" s="191">
        <v>-2002</v>
      </c>
      <c r="T35" s="191">
        <f t="shared" si="1"/>
        <v>0</v>
      </c>
      <c r="U35" s="191">
        <v>0</v>
      </c>
      <c r="V35" s="191" t="e">
        <f t="shared" si="2"/>
        <v>#DIV/0!</v>
      </c>
      <c r="W35" s="191" t="e">
        <f t="shared" si="3"/>
        <v>#DIV/0!</v>
      </c>
    </row>
    <row r="36" spans="1:23">
      <c r="A36" s="204">
        <v>14300</v>
      </c>
      <c r="B36" s="184" t="s">
        <v>364</v>
      </c>
      <c r="C36" s="188">
        <v>1.5508E-3</v>
      </c>
      <c r="D36" s="188">
        <v>1.6612E-3</v>
      </c>
      <c r="E36" s="191">
        <v>15439903</v>
      </c>
      <c r="F36" s="190"/>
      <c r="G36" s="191">
        <v>1126814</v>
      </c>
      <c r="H36" s="191">
        <v>1471425</v>
      </c>
      <c r="I36" s="191">
        <v>3098391</v>
      </c>
      <c r="J36" s="191">
        <v>647546</v>
      </c>
      <c r="K36" s="190"/>
      <c r="L36" s="191">
        <v>154950</v>
      </c>
      <c r="M36" s="3"/>
      <c r="N36" s="191">
        <v>0</v>
      </c>
      <c r="O36" s="191">
        <v>418943</v>
      </c>
      <c r="P36" s="190"/>
      <c r="Q36" s="191">
        <v>3536370</v>
      </c>
      <c r="R36" s="191">
        <v>223185</v>
      </c>
      <c r="S36" s="191">
        <v>3759555</v>
      </c>
      <c r="T36" s="191">
        <f t="shared" si="1"/>
        <v>29446511.3092</v>
      </c>
      <c r="U36" s="191">
        <v>3686971</v>
      </c>
      <c r="V36" s="191">
        <f t="shared" si="2"/>
        <v>18987949000</v>
      </c>
      <c r="W36" s="191">
        <f t="shared" si="3"/>
        <v>2377463889.6053648</v>
      </c>
    </row>
    <row r="37" spans="1:23">
      <c r="A37" s="204">
        <v>14300.2</v>
      </c>
      <c r="B37" s="184" t="s">
        <v>365</v>
      </c>
      <c r="C37" s="188">
        <v>1.6190000000000001E-4</v>
      </c>
      <c r="D37" s="188">
        <v>1.9479999999999999E-4</v>
      </c>
      <c r="E37" s="191">
        <v>1611891</v>
      </c>
      <c r="F37" s="190"/>
      <c r="G37" s="191">
        <v>117637</v>
      </c>
      <c r="H37" s="191">
        <v>153613</v>
      </c>
      <c r="I37" s="191">
        <v>323465</v>
      </c>
      <c r="J37" s="191">
        <v>88722</v>
      </c>
      <c r="K37" s="190"/>
      <c r="L37" s="191">
        <v>16176</v>
      </c>
      <c r="M37" s="3"/>
      <c r="N37" s="191">
        <v>0</v>
      </c>
      <c r="O37" s="191">
        <v>118145</v>
      </c>
      <c r="P37" s="190"/>
      <c r="Q37" s="191">
        <v>369189</v>
      </c>
      <c r="R37" s="191">
        <v>132</v>
      </c>
      <c r="S37" s="191">
        <v>369321</v>
      </c>
      <c r="T37" s="191">
        <f t="shared" si="1"/>
        <v>3074148.9431000003</v>
      </c>
      <c r="U37" s="191">
        <v>384911</v>
      </c>
      <c r="V37" s="191">
        <f t="shared" si="2"/>
        <v>18987949000</v>
      </c>
      <c r="W37" s="191">
        <f t="shared" si="3"/>
        <v>2377461395.9234095</v>
      </c>
    </row>
    <row r="38" spans="1:23">
      <c r="A38" s="204">
        <v>18400</v>
      </c>
      <c r="B38" s="184" t="s">
        <v>25</v>
      </c>
      <c r="C38" s="188">
        <v>5.5973000000000004E-3</v>
      </c>
      <c r="D38" s="188">
        <v>5.5510999999999998E-3</v>
      </c>
      <c r="E38" s="191">
        <v>55727217</v>
      </c>
      <c r="F38" s="190"/>
      <c r="G38" s="191">
        <v>4067009</v>
      </c>
      <c r="H38" s="191">
        <v>5310813</v>
      </c>
      <c r="I38" s="191">
        <v>11183019</v>
      </c>
      <c r="J38" s="191">
        <v>1343422</v>
      </c>
      <c r="K38" s="190"/>
      <c r="L38" s="191">
        <v>559260</v>
      </c>
      <c r="M38" s="3"/>
      <c r="N38" s="191">
        <v>0</v>
      </c>
      <c r="O38" s="191">
        <v>0</v>
      </c>
      <c r="P38" s="190"/>
      <c r="Q38" s="191">
        <v>12763814</v>
      </c>
      <c r="R38" s="191">
        <v>799777</v>
      </c>
      <c r="S38" s="191">
        <v>13563591</v>
      </c>
      <c r="T38" s="191">
        <f t="shared" si="1"/>
        <v>106281246.9377</v>
      </c>
      <c r="U38" s="191">
        <v>13307379</v>
      </c>
      <c r="V38" s="191">
        <f t="shared" si="2"/>
        <v>18987949000</v>
      </c>
      <c r="W38" s="191">
        <f t="shared" si="3"/>
        <v>2377463955.8358493</v>
      </c>
    </row>
    <row r="39" spans="1:23">
      <c r="A39" s="204">
        <v>18600</v>
      </c>
      <c r="B39" s="184" t="s">
        <v>26</v>
      </c>
      <c r="C39" s="188">
        <v>1.5999999999999999E-5</v>
      </c>
      <c r="D39" s="188">
        <v>1.56E-5</v>
      </c>
      <c r="E39" s="191">
        <v>159297</v>
      </c>
      <c r="F39" s="190"/>
      <c r="G39" s="191">
        <v>11626</v>
      </c>
      <c r="H39" s="191">
        <v>15181</v>
      </c>
      <c r="I39" s="191">
        <v>31967</v>
      </c>
      <c r="J39" s="191">
        <v>9671</v>
      </c>
      <c r="K39" s="190"/>
      <c r="L39" s="191">
        <v>1599</v>
      </c>
      <c r="M39" s="3"/>
      <c r="N39" s="191">
        <v>0</v>
      </c>
      <c r="O39" s="191">
        <v>16834</v>
      </c>
      <c r="P39" s="190"/>
      <c r="Q39" s="191">
        <v>36486</v>
      </c>
      <c r="R39" s="191">
        <v>-4760</v>
      </c>
      <c r="S39" s="191">
        <v>31726</v>
      </c>
      <c r="T39" s="191">
        <f t="shared" si="1"/>
        <v>303807.18400000001</v>
      </c>
      <c r="U39" s="191">
        <v>38039</v>
      </c>
      <c r="V39" s="191">
        <f t="shared" si="2"/>
        <v>18987949000</v>
      </c>
      <c r="W39" s="191">
        <f t="shared" si="3"/>
        <v>2377437500</v>
      </c>
    </row>
    <row r="40" spans="1:23">
      <c r="A40" s="204">
        <v>18640</v>
      </c>
      <c r="B40" s="184" t="s">
        <v>27</v>
      </c>
      <c r="C40" s="188">
        <v>1.7E-6</v>
      </c>
      <c r="D40" s="188">
        <v>0</v>
      </c>
      <c r="E40" s="191">
        <v>16925</v>
      </c>
      <c r="F40" s="190"/>
      <c r="G40" s="191">
        <v>1235</v>
      </c>
      <c r="H40" s="191">
        <v>1613</v>
      </c>
      <c r="I40" s="191">
        <v>3396</v>
      </c>
      <c r="J40" s="191">
        <v>7984</v>
      </c>
      <c r="K40" s="190"/>
      <c r="L40" s="191">
        <v>170</v>
      </c>
      <c r="M40" s="3"/>
      <c r="N40" s="191">
        <v>0</v>
      </c>
      <c r="O40" s="191">
        <v>1288</v>
      </c>
      <c r="P40" s="190"/>
      <c r="Q40" s="191">
        <v>3877</v>
      </c>
      <c r="R40" s="191">
        <v>-1499</v>
      </c>
      <c r="S40" s="191">
        <v>2378</v>
      </c>
      <c r="T40" s="191">
        <f t="shared" si="1"/>
        <v>32279.513300000002</v>
      </c>
      <c r="U40" s="191">
        <v>4042</v>
      </c>
      <c r="V40" s="191">
        <f t="shared" si="2"/>
        <v>18987949000</v>
      </c>
      <c r="W40" s="191">
        <f t="shared" si="3"/>
        <v>2377647058.8235292</v>
      </c>
    </row>
    <row r="41" spans="1:23">
      <c r="A41" s="204">
        <v>18670</v>
      </c>
      <c r="B41" s="184" t="s">
        <v>283</v>
      </c>
      <c r="C41" s="188">
        <v>0</v>
      </c>
      <c r="D41" s="188">
        <v>0</v>
      </c>
      <c r="E41" s="191">
        <v>0</v>
      </c>
      <c r="F41" s="190"/>
      <c r="G41" s="191">
        <v>0</v>
      </c>
      <c r="H41" s="191">
        <v>0</v>
      </c>
      <c r="I41" s="191">
        <v>0</v>
      </c>
      <c r="J41" s="191">
        <v>0</v>
      </c>
      <c r="K41" s="190"/>
      <c r="L41" s="191">
        <v>0</v>
      </c>
      <c r="M41" s="3"/>
      <c r="N41" s="191">
        <v>0</v>
      </c>
      <c r="O41" s="191">
        <v>2504</v>
      </c>
      <c r="P41" s="190"/>
      <c r="Q41" s="191">
        <v>0</v>
      </c>
      <c r="R41" s="191">
        <v>-5278</v>
      </c>
      <c r="S41" s="191">
        <v>-5278</v>
      </c>
      <c r="T41" s="191">
        <f t="shared" si="1"/>
        <v>0</v>
      </c>
      <c r="U41" s="191">
        <v>0</v>
      </c>
      <c r="V41" s="191" t="e">
        <f t="shared" si="2"/>
        <v>#DIV/0!</v>
      </c>
      <c r="W41" s="191" t="e">
        <f t="shared" si="3"/>
        <v>#DIV/0!</v>
      </c>
    </row>
    <row r="42" spans="1:23">
      <c r="A42" s="204">
        <v>18690</v>
      </c>
      <c r="B42" s="184" t="s">
        <v>28</v>
      </c>
      <c r="C42" s="188">
        <v>0</v>
      </c>
      <c r="D42" s="188">
        <v>0</v>
      </c>
      <c r="E42" s="191">
        <v>0</v>
      </c>
      <c r="F42" s="190"/>
      <c r="G42" s="191">
        <v>0</v>
      </c>
      <c r="H42" s="191">
        <v>0</v>
      </c>
      <c r="I42" s="191">
        <v>0</v>
      </c>
      <c r="J42" s="191">
        <v>0</v>
      </c>
      <c r="K42" s="190"/>
      <c r="L42" s="191">
        <v>0</v>
      </c>
      <c r="M42" s="3"/>
      <c r="N42" s="191">
        <v>0</v>
      </c>
      <c r="O42" s="191">
        <v>11942</v>
      </c>
      <c r="P42" s="190"/>
      <c r="Q42" s="191">
        <v>0</v>
      </c>
      <c r="R42" s="191">
        <v>-1880</v>
      </c>
      <c r="S42" s="191">
        <v>-1880</v>
      </c>
      <c r="T42" s="191">
        <f t="shared" si="1"/>
        <v>0</v>
      </c>
      <c r="U42" s="191">
        <v>0</v>
      </c>
      <c r="V42" s="191" t="e">
        <f t="shared" si="2"/>
        <v>#DIV/0!</v>
      </c>
      <c r="W42" s="191" t="e">
        <f t="shared" si="3"/>
        <v>#DIV/0!</v>
      </c>
    </row>
    <row r="43" spans="1:23">
      <c r="A43" s="204">
        <v>18740</v>
      </c>
      <c r="B43" s="184" t="s">
        <v>29</v>
      </c>
      <c r="C43" s="188">
        <v>8.3999999999999992E-6</v>
      </c>
      <c r="D43" s="188">
        <v>8.3000000000000002E-6</v>
      </c>
      <c r="E43" s="191">
        <v>83631</v>
      </c>
      <c r="F43" s="190"/>
      <c r="G43" s="191">
        <v>6103</v>
      </c>
      <c r="H43" s="191">
        <v>7970</v>
      </c>
      <c r="I43" s="191">
        <v>16783</v>
      </c>
      <c r="J43" s="191">
        <v>5037</v>
      </c>
      <c r="K43" s="190"/>
      <c r="L43" s="191">
        <v>839</v>
      </c>
      <c r="M43" s="3"/>
      <c r="N43" s="191">
        <v>0</v>
      </c>
      <c r="O43" s="191">
        <v>219</v>
      </c>
      <c r="P43" s="190"/>
      <c r="Q43" s="191">
        <v>19155</v>
      </c>
      <c r="R43" s="191">
        <v>2450</v>
      </c>
      <c r="S43" s="191">
        <v>21605</v>
      </c>
      <c r="T43" s="191">
        <f t="shared" si="1"/>
        <v>159498.77159999998</v>
      </c>
      <c r="U43" s="191">
        <v>19971</v>
      </c>
      <c r="V43" s="191">
        <f t="shared" si="2"/>
        <v>18987949000</v>
      </c>
      <c r="W43" s="191">
        <f t="shared" si="3"/>
        <v>2377500000</v>
      </c>
    </row>
    <row r="44" spans="1:23">
      <c r="A44" s="204">
        <v>18780</v>
      </c>
      <c r="B44" s="184" t="s">
        <v>438</v>
      </c>
      <c r="C44" s="188">
        <v>2.0100000000000001E-5</v>
      </c>
      <c r="D44" s="188">
        <v>1.3200000000000001E-5</v>
      </c>
      <c r="E44" s="191">
        <v>200117</v>
      </c>
      <c r="F44" s="190"/>
      <c r="G44" s="191">
        <v>14605</v>
      </c>
      <c r="H44" s="191">
        <v>19071</v>
      </c>
      <c r="I44" s="191">
        <v>40158</v>
      </c>
      <c r="J44" s="191">
        <v>33649</v>
      </c>
      <c r="K44" s="190"/>
      <c r="L44" s="191">
        <v>2008</v>
      </c>
      <c r="M44" s="3"/>
      <c r="N44" s="191">
        <v>0</v>
      </c>
      <c r="O44" s="191">
        <v>2835</v>
      </c>
      <c r="P44" s="190"/>
      <c r="Q44" s="191">
        <v>45835</v>
      </c>
      <c r="R44" s="191">
        <v>15439</v>
      </c>
      <c r="S44" s="191">
        <v>61274</v>
      </c>
      <c r="T44" s="191">
        <f t="shared" si="1"/>
        <v>381657.77490000002</v>
      </c>
      <c r="U44" s="191">
        <v>47787</v>
      </c>
      <c r="V44" s="191">
        <f t="shared" si="2"/>
        <v>18987949000</v>
      </c>
      <c r="W44" s="191">
        <f t="shared" si="3"/>
        <v>2377462686.5671639</v>
      </c>
    </row>
    <row r="45" spans="1:23">
      <c r="A45" s="204">
        <v>19005</v>
      </c>
      <c r="B45" s="184" t="s">
        <v>31</v>
      </c>
      <c r="C45" s="188">
        <v>7.9659999999999996E-4</v>
      </c>
      <c r="D45" s="188">
        <v>7.7510000000000003E-4</v>
      </c>
      <c r="E45" s="191">
        <v>7931020</v>
      </c>
      <c r="F45" s="190"/>
      <c r="G45" s="191">
        <v>578811</v>
      </c>
      <c r="H45" s="191">
        <v>755828</v>
      </c>
      <c r="I45" s="191">
        <v>1591552</v>
      </c>
      <c r="J45" s="191">
        <v>483790</v>
      </c>
      <c r="K45" s="190"/>
      <c r="L45" s="191">
        <v>79593</v>
      </c>
      <c r="M45" s="3"/>
      <c r="N45" s="191">
        <v>0</v>
      </c>
      <c r="O45" s="191">
        <v>0</v>
      </c>
      <c r="P45" s="190"/>
      <c r="Q45" s="191">
        <v>1816528</v>
      </c>
      <c r="R45" s="191">
        <v>229947</v>
      </c>
      <c r="S45" s="191">
        <v>2046475</v>
      </c>
      <c r="T45" s="191">
        <f t="shared" si="1"/>
        <v>15125800.1734</v>
      </c>
      <c r="U45" s="191">
        <v>1893888</v>
      </c>
      <c r="V45" s="191">
        <f t="shared" si="2"/>
        <v>18987949000</v>
      </c>
      <c r="W45" s="191">
        <f t="shared" si="3"/>
        <v>2377464222.9475269</v>
      </c>
    </row>
    <row r="46" spans="1:23">
      <c r="A46" s="204">
        <v>19100</v>
      </c>
      <c r="B46" s="184" t="s">
        <v>32</v>
      </c>
      <c r="C46" s="188">
        <v>7.0080400000000001E-2</v>
      </c>
      <c r="D46" s="188">
        <v>6.9808099999999998E-2</v>
      </c>
      <c r="E46" s="191">
        <v>697726700</v>
      </c>
      <c r="F46" s="190"/>
      <c r="G46" s="191">
        <v>50920559</v>
      </c>
      <c r="H46" s="191">
        <v>66493475</v>
      </c>
      <c r="I46" s="191">
        <v>140015804</v>
      </c>
      <c r="J46" s="191">
        <v>8986197</v>
      </c>
      <c r="K46" s="190"/>
      <c r="L46" s="191">
        <v>7002153</v>
      </c>
      <c r="M46" s="3"/>
      <c r="N46" s="191">
        <v>0</v>
      </c>
      <c r="O46" s="191">
        <v>776295</v>
      </c>
      <c r="P46" s="190"/>
      <c r="Q46" s="191">
        <v>159807980</v>
      </c>
      <c r="R46" s="191">
        <v>2761851</v>
      </c>
      <c r="S46" s="191">
        <v>162569831</v>
      </c>
      <c r="T46" s="191">
        <f t="shared" si="1"/>
        <v>1330683061.0996001</v>
      </c>
      <c r="U46" s="191">
        <v>166613628</v>
      </c>
      <c r="V46" s="191">
        <f t="shared" si="2"/>
        <v>18987949000</v>
      </c>
      <c r="W46" s="191">
        <f t="shared" si="3"/>
        <v>2377463998.4931593</v>
      </c>
    </row>
    <row r="47" spans="1:23">
      <c r="A47" s="204">
        <v>20100</v>
      </c>
      <c r="B47" s="184" t="s">
        <v>33</v>
      </c>
      <c r="C47" s="188">
        <v>6.2781E-3</v>
      </c>
      <c r="D47" s="188">
        <v>6.2049000000000002E-3</v>
      </c>
      <c r="E47" s="191">
        <v>62505322</v>
      </c>
      <c r="F47" s="190"/>
      <c r="G47" s="191">
        <v>4561680</v>
      </c>
      <c r="H47" s="191">
        <v>5956768</v>
      </c>
      <c r="I47" s="191">
        <v>12543211</v>
      </c>
      <c r="J47" s="191">
        <v>1469774</v>
      </c>
      <c r="K47" s="190"/>
      <c r="L47" s="191">
        <v>627283</v>
      </c>
      <c r="M47" s="3"/>
      <c r="N47" s="191">
        <v>0</v>
      </c>
      <c r="O47" s="191">
        <v>0</v>
      </c>
      <c r="P47" s="190"/>
      <c r="Q47" s="191">
        <v>14316278</v>
      </c>
      <c r="R47" s="191">
        <v>1018322</v>
      </c>
      <c r="S47" s="191">
        <v>15334600</v>
      </c>
      <c r="T47" s="191">
        <f t="shared" si="1"/>
        <v>119208242.6169</v>
      </c>
      <c r="U47" s="191">
        <v>14925957</v>
      </c>
      <c r="V47" s="191">
        <f t="shared" si="2"/>
        <v>18987949000</v>
      </c>
      <c r="W47" s="191">
        <f t="shared" si="3"/>
        <v>2377464041.6686578</v>
      </c>
    </row>
    <row r="48" spans="1:23">
      <c r="A48" s="204">
        <v>20200</v>
      </c>
      <c r="B48" s="184" t="s">
        <v>34</v>
      </c>
      <c r="C48" s="188">
        <v>8.6269999999999999E-4</v>
      </c>
      <c r="D48" s="188">
        <v>8.229E-4</v>
      </c>
      <c r="E48" s="191">
        <v>8589118</v>
      </c>
      <c r="F48" s="190"/>
      <c r="G48" s="191">
        <v>626840</v>
      </c>
      <c r="H48" s="191">
        <v>818544</v>
      </c>
      <c r="I48" s="191">
        <v>1723615</v>
      </c>
      <c r="J48" s="191">
        <v>455653</v>
      </c>
      <c r="K48" s="190"/>
      <c r="L48" s="191">
        <v>86198</v>
      </c>
      <c r="M48" s="3"/>
      <c r="N48" s="191">
        <v>0</v>
      </c>
      <c r="O48" s="191">
        <v>0</v>
      </c>
      <c r="P48" s="190"/>
      <c r="Q48" s="191">
        <v>1967260</v>
      </c>
      <c r="R48" s="191">
        <v>232981</v>
      </c>
      <c r="S48" s="191">
        <v>2200241</v>
      </c>
      <c r="T48" s="191">
        <f t="shared" si="1"/>
        <v>16380903.602299999</v>
      </c>
      <c r="U48" s="191">
        <v>2051038</v>
      </c>
      <c r="V48" s="191">
        <f t="shared" si="2"/>
        <v>18987949000</v>
      </c>
      <c r="W48" s="191">
        <f t="shared" si="3"/>
        <v>2377463776.5155907</v>
      </c>
    </row>
    <row r="49" spans="1:23">
      <c r="A49" s="204">
        <v>20300</v>
      </c>
      <c r="B49" s="184" t="s">
        <v>35</v>
      </c>
      <c r="C49" s="188">
        <v>1.41399E-2</v>
      </c>
      <c r="D49" s="188">
        <v>1.38227E-2</v>
      </c>
      <c r="E49" s="191">
        <v>140778103</v>
      </c>
      <c r="F49" s="190"/>
      <c r="G49" s="191">
        <v>10274080</v>
      </c>
      <c r="H49" s="191">
        <v>13416177</v>
      </c>
      <c r="I49" s="191">
        <v>28250545</v>
      </c>
      <c r="J49" s="191">
        <v>2484853</v>
      </c>
      <c r="K49" s="190"/>
      <c r="L49" s="191">
        <v>1412802</v>
      </c>
      <c r="M49" s="3"/>
      <c r="N49" s="191">
        <v>0</v>
      </c>
      <c r="O49" s="191">
        <v>136147</v>
      </c>
      <c r="P49" s="190"/>
      <c r="Q49" s="191">
        <v>32243949</v>
      </c>
      <c r="R49" s="191">
        <v>1402998</v>
      </c>
      <c r="S49" s="191">
        <v>33646947</v>
      </c>
      <c r="T49" s="191">
        <f t="shared" si="1"/>
        <v>268487700.06510001</v>
      </c>
      <c r="U49" s="191">
        <v>33617103</v>
      </c>
      <c r="V49" s="191">
        <f t="shared" si="2"/>
        <v>18987949000</v>
      </c>
      <c r="W49" s="191">
        <f t="shared" si="3"/>
        <v>2377463984.8938112</v>
      </c>
    </row>
    <row r="50" spans="1:23">
      <c r="A50" s="204">
        <v>20400</v>
      </c>
      <c r="B50" s="184" t="s">
        <v>36</v>
      </c>
      <c r="C50" s="188">
        <v>9.9989999999999996E-4</v>
      </c>
      <c r="D50" s="188">
        <v>9.9360000000000008E-4</v>
      </c>
      <c r="E50" s="191">
        <v>9955093</v>
      </c>
      <c r="F50" s="190"/>
      <c r="G50" s="191">
        <v>726529</v>
      </c>
      <c r="H50" s="191">
        <v>948722</v>
      </c>
      <c r="I50" s="191">
        <v>1997731</v>
      </c>
      <c r="J50" s="191">
        <v>175527</v>
      </c>
      <c r="K50" s="190"/>
      <c r="L50" s="191">
        <v>99906</v>
      </c>
      <c r="M50" s="3"/>
      <c r="N50" s="191">
        <v>0</v>
      </c>
      <c r="O50" s="191">
        <v>369354</v>
      </c>
      <c r="P50" s="190"/>
      <c r="Q50" s="191">
        <v>2280124</v>
      </c>
      <c r="R50" s="191">
        <v>-553479</v>
      </c>
      <c r="S50" s="191">
        <v>1726645</v>
      </c>
      <c r="T50" s="191">
        <f t="shared" si="1"/>
        <v>18986050.2051</v>
      </c>
      <c r="U50" s="191">
        <v>2377226</v>
      </c>
      <c r="V50" s="191">
        <f t="shared" si="2"/>
        <v>18987949000</v>
      </c>
      <c r="W50" s="191">
        <f t="shared" si="3"/>
        <v>2377463746.3746376</v>
      </c>
    </row>
    <row r="51" spans="1:23">
      <c r="A51" s="204">
        <v>20600</v>
      </c>
      <c r="B51" s="184" t="s">
        <v>37</v>
      </c>
      <c r="C51" s="188">
        <v>2.1589000000000001E-3</v>
      </c>
      <c r="D51" s="188">
        <v>2.0533000000000001E-3</v>
      </c>
      <c r="E51" s="191">
        <v>21494201</v>
      </c>
      <c r="F51" s="190"/>
      <c r="G51" s="191">
        <v>1568661</v>
      </c>
      <c r="H51" s="191">
        <v>2048401</v>
      </c>
      <c r="I51" s="191">
        <v>4313333</v>
      </c>
      <c r="J51" s="191">
        <v>1077800</v>
      </c>
      <c r="K51" s="190"/>
      <c r="L51" s="191">
        <v>215709</v>
      </c>
      <c r="M51" s="3"/>
      <c r="N51" s="191">
        <v>0</v>
      </c>
      <c r="O51" s="191">
        <v>85005</v>
      </c>
      <c r="P51" s="190"/>
      <c r="Q51" s="191">
        <v>4923052</v>
      </c>
      <c r="R51" s="191">
        <v>337378</v>
      </c>
      <c r="S51" s="191">
        <v>5260430</v>
      </c>
      <c r="T51" s="191">
        <f t="shared" si="1"/>
        <v>40993083.096100003</v>
      </c>
      <c r="U51" s="191">
        <v>5132707</v>
      </c>
      <c r="V51" s="191">
        <f t="shared" si="2"/>
        <v>18987949000</v>
      </c>
      <c r="W51" s="191">
        <f t="shared" si="3"/>
        <v>2377463986.2893138</v>
      </c>
    </row>
    <row r="52" spans="1:23">
      <c r="A52" s="204">
        <v>20700</v>
      </c>
      <c r="B52" s="184" t="s">
        <v>38</v>
      </c>
      <c r="C52" s="188">
        <v>4.2357999999999996E-3</v>
      </c>
      <c r="D52" s="188">
        <v>4.0467999999999997E-3</v>
      </c>
      <c r="E52" s="191">
        <v>42172002</v>
      </c>
      <c r="F52" s="190"/>
      <c r="G52" s="191">
        <v>3077741</v>
      </c>
      <c r="H52" s="191">
        <v>4018999</v>
      </c>
      <c r="I52" s="191">
        <v>8462836</v>
      </c>
      <c r="J52" s="191">
        <v>2101654</v>
      </c>
      <c r="K52" s="190"/>
      <c r="L52" s="191">
        <v>423224</v>
      </c>
      <c r="M52" s="3"/>
      <c r="N52" s="191">
        <v>0</v>
      </c>
      <c r="O52" s="191">
        <v>0</v>
      </c>
      <c r="P52" s="190"/>
      <c r="Q52" s="191">
        <v>9659115</v>
      </c>
      <c r="R52" s="191">
        <v>930557</v>
      </c>
      <c r="S52" s="191">
        <v>10589672</v>
      </c>
      <c r="T52" s="191">
        <f t="shared" si="1"/>
        <v>80429154.374199986</v>
      </c>
      <c r="U52" s="191">
        <v>10070462</v>
      </c>
      <c r="V52" s="191">
        <f t="shared" si="2"/>
        <v>18987949000</v>
      </c>
      <c r="W52" s="191">
        <f t="shared" si="3"/>
        <v>2377463997.3558717</v>
      </c>
    </row>
    <row r="53" spans="1:23">
      <c r="A53" s="204">
        <v>20800</v>
      </c>
      <c r="B53" s="184" t="s">
        <v>39</v>
      </c>
      <c r="C53" s="188">
        <v>3.4954000000000001E-3</v>
      </c>
      <c r="D53" s="188">
        <v>3.5522000000000001E-3</v>
      </c>
      <c r="E53" s="191">
        <v>34800513</v>
      </c>
      <c r="F53" s="190"/>
      <c r="G53" s="191">
        <v>2539765</v>
      </c>
      <c r="H53" s="191">
        <v>3316495</v>
      </c>
      <c r="I53" s="191">
        <v>6983568</v>
      </c>
      <c r="J53" s="191">
        <v>295609</v>
      </c>
      <c r="K53" s="190"/>
      <c r="L53" s="191">
        <v>349246</v>
      </c>
      <c r="M53" s="3"/>
      <c r="N53" s="191">
        <v>0</v>
      </c>
      <c r="O53" s="191">
        <v>139853</v>
      </c>
      <c r="P53" s="190"/>
      <c r="Q53" s="191">
        <v>7970742</v>
      </c>
      <c r="R53" s="191">
        <v>-48970</v>
      </c>
      <c r="S53" s="191">
        <v>7921772</v>
      </c>
      <c r="T53" s="191">
        <f t="shared" si="1"/>
        <v>66370476.934600003</v>
      </c>
      <c r="U53" s="191">
        <v>8310188</v>
      </c>
      <c r="V53" s="191">
        <f t="shared" si="2"/>
        <v>18987949000</v>
      </c>
      <c r="W53" s="191">
        <f t="shared" si="3"/>
        <v>2377464095.6685929</v>
      </c>
    </row>
    <row r="54" spans="1:23">
      <c r="A54" s="204">
        <v>20900</v>
      </c>
      <c r="B54" s="184" t="s">
        <v>40</v>
      </c>
      <c r="C54" s="188">
        <v>5.0654000000000003E-3</v>
      </c>
      <c r="D54" s="188">
        <v>4.8830000000000002E-3</v>
      </c>
      <c r="E54" s="191">
        <v>50431573</v>
      </c>
      <c r="F54" s="190"/>
      <c r="G54" s="191">
        <v>3680530</v>
      </c>
      <c r="H54" s="191">
        <v>4806138</v>
      </c>
      <c r="I54" s="191">
        <v>10120320</v>
      </c>
      <c r="J54" s="191">
        <v>2018319</v>
      </c>
      <c r="K54" s="190"/>
      <c r="L54" s="191">
        <v>506115</v>
      </c>
      <c r="M54" s="3"/>
      <c r="N54" s="191">
        <v>0</v>
      </c>
      <c r="O54" s="191">
        <v>238253</v>
      </c>
      <c r="P54" s="190"/>
      <c r="Q54" s="191">
        <v>11550895</v>
      </c>
      <c r="R54" s="191">
        <v>300487</v>
      </c>
      <c r="S54" s="191">
        <v>11851382</v>
      </c>
      <c r="T54" s="191">
        <f t="shared" si="1"/>
        <v>96181556.864600003</v>
      </c>
      <c r="U54" s="191">
        <v>12042806</v>
      </c>
      <c r="V54" s="191">
        <f t="shared" si="2"/>
        <v>18987949000</v>
      </c>
      <c r="W54" s="191">
        <f t="shared" si="3"/>
        <v>2377463971.2559719</v>
      </c>
    </row>
    <row r="55" spans="1:23">
      <c r="A55" s="204">
        <v>21200</v>
      </c>
      <c r="B55" s="184" t="s">
        <v>41</v>
      </c>
      <c r="C55" s="188">
        <v>1.8697E-3</v>
      </c>
      <c r="D55" s="188">
        <v>1.8521E-3</v>
      </c>
      <c r="E55" s="191">
        <v>18614900</v>
      </c>
      <c r="F55" s="190"/>
      <c r="G55" s="191">
        <v>1358528</v>
      </c>
      <c r="H55" s="191">
        <v>1774003</v>
      </c>
      <c r="I55" s="191">
        <v>3735532</v>
      </c>
      <c r="J55" s="191">
        <v>580156</v>
      </c>
      <c r="K55" s="190"/>
      <c r="L55" s="191">
        <v>186813</v>
      </c>
      <c r="M55" s="3"/>
      <c r="N55" s="191">
        <v>0</v>
      </c>
      <c r="O55" s="191">
        <v>0</v>
      </c>
      <c r="P55" s="190"/>
      <c r="Q55" s="191">
        <v>4263574</v>
      </c>
      <c r="R55" s="191">
        <v>287979</v>
      </c>
      <c r="S55" s="191">
        <v>4551553</v>
      </c>
      <c r="T55" s="191">
        <f t="shared" si="1"/>
        <v>35501768.245300002</v>
      </c>
      <c r="U55" s="191">
        <v>4445144</v>
      </c>
      <c r="V55" s="191">
        <f t="shared" si="2"/>
        <v>18987949000</v>
      </c>
      <c r="W55" s="191">
        <f t="shared" si="3"/>
        <v>2377463764.2402525</v>
      </c>
    </row>
    <row r="56" spans="1:23">
      <c r="A56" s="204">
        <v>21300</v>
      </c>
      <c r="B56" s="184" t="s">
        <v>42</v>
      </c>
      <c r="C56" s="188">
        <v>2.2263700000000001E-2</v>
      </c>
      <c r="D56" s="188">
        <v>2.2259600000000001E-2</v>
      </c>
      <c r="E56" s="191">
        <v>221659379</v>
      </c>
      <c r="F56" s="190"/>
      <c r="G56" s="191">
        <v>16176849</v>
      </c>
      <c r="H56" s="191">
        <v>21124177</v>
      </c>
      <c r="I56" s="191">
        <v>44481336</v>
      </c>
      <c r="J56" s="191">
        <v>2755461</v>
      </c>
      <c r="K56" s="190"/>
      <c r="L56" s="191">
        <v>2224500</v>
      </c>
      <c r="M56" s="3"/>
      <c r="N56" s="191">
        <v>0</v>
      </c>
      <c r="O56" s="191">
        <v>0</v>
      </c>
      <c r="P56" s="190"/>
      <c r="Q56" s="191">
        <v>50769073</v>
      </c>
      <c r="R56" s="191">
        <v>2199635</v>
      </c>
      <c r="S56" s="191">
        <v>52968708</v>
      </c>
      <c r="T56" s="191">
        <f t="shared" si="1"/>
        <v>422742000.15130001</v>
      </c>
      <c r="U56" s="191">
        <v>52931145</v>
      </c>
      <c r="V56" s="191">
        <f t="shared" si="2"/>
        <v>18987949000</v>
      </c>
      <c r="W56" s="191">
        <f t="shared" si="3"/>
        <v>2377463988.465529</v>
      </c>
    </row>
    <row r="57" spans="1:23">
      <c r="A57" s="204">
        <v>21520</v>
      </c>
      <c r="B57" s="184" t="s">
        <v>390</v>
      </c>
      <c r="C57" s="188">
        <v>3.1751500000000002E-2</v>
      </c>
      <c r="D57" s="188">
        <v>3.1198099999999999E-2</v>
      </c>
      <c r="E57" s="191">
        <v>316120760</v>
      </c>
      <c r="F57" s="190"/>
      <c r="G57" s="191">
        <v>23070703</v>
      </c>
      <c r="H57" s="191">
        <v>30126363</v>
      </c>
      <c r="I57" s="191">
        <v>63437306</v>
      </c>
      <c r="J57" s="191">
        <v>6250113</v>
      </c>
      <c r="K57" s="190"/>
      <c r="L57" s="191">
        <v>3172483</v>
      </c>
      <c r="M57" s="3"/>
      <c r="N57" s="191">
        <v>0</v>
      </c>
      <c r="O57" s="191">
        <v>474830</v>
      </c>
      <c r="P57" s="190"/>
      <c r="Q57" s="191">
        <v>72404597</v>
      </c>
      <c r="R57" s="191">
        <v>2350550</v>
      </c>
      <c r="S57" s="191">
        <v>74755147</v>
      </c>
      <c r="T57" s="191">
        <f t="shared" si="1"/>
        <v>602895862.67350006</v>
      </c>
      <c r="U57" s="191">
        <v>75488048</v>
      </c>
      <c r="V57" s="191">
        <f t="shared" si="2"/>
        <v>18987949000</v>
      </c>
      <c r="W57" s="191">
        <f t="shared" si="3"/>
        <v>2377463993.8270631</v>
      </c>
    </row>
    <row r="58" spans="1:23">
      <c r="A58" s="204">
        <v>21525</v>
      </c>
      <c r="B58" s="184" t="s">
        <v>366</v>
      </c>
      <c r="C58" s="188">
        <v>1.0954999999999999E-3</v>
      </c>
      <c r="D58" s="188">
        <v>1.1898E-3</v>
      </c>
      <c r="E58" s="191">
        <v>10906895</v>
      </c>
      <c r="F58" s="190"/>
      <c r="G58" s="191">
        <v>795992</v>
      </c>
      <c r="H58" s="191">
        <v>1039429</v>
      </c>
      <c r="I58" s="191">
        <v>2188733</v>
      </c>
      <c r="J58" s="191">
        <v>149201</v>
      </c>
      <c r="K58" s="190"/>
      <c r="L58" s="191">
        <v>109458</v>
      </c>
      <c r="M58" s="3"/>
      <c r="N58" s="191">
        <v>0</v>
      </c>
      <c r="O58" s="191">
        <v>245781</v>
      </c>
      <c r="P58" s="190"/>
      <c r="Q58" s="191">
        <v>2498126</v>
      </c>
      <c r="R58" s="191">
        <v>41257</v>
      </c>
      <c r="S58" s="191">
        <v>2539383</v>
      </c>
      <c r="T58" s="191">
        <f t="shared" si="1"/>
        <v>20801298.129499998</v>
      </c>
      <c r="U58" s="191">
        <v>2604512</v>
      </c>
      <c r="V58" s="191">
        <f t="shared" si="2"/>
        <v>18987949000</v>
      </c>
      <c r="W58" s="191">
        <f t="shared" si="3"/>
        <v>2377464171.6111369</v>
      </c>
    </row>
    <row r="59" spans="1:23">
      <c r="A59" s="204">
        <v>21525.200000000001</v>
      </c>
      <c r="B59" s="184" t="s">
        <v>367</v>
      </c>
      <c r="C59" s="188">
        <v>1.3359999999999999E-4</v>
      </c>
      <c r="D59" s="188">
        <v>1.3549999999999999E-4</v>
      </c>
      <c r="E59" s="191">
        <v>1330133</v>
      </c>
      <c r="F59" s="190"/>
      <c r="G59" s="191">
        <v>97074</v>
      </c>
      <c r="H59" s="191">
        <v>126762</v>
      </c>
      <c r="I59" s="191">
        <v>266924</v>
      </c>
      <c r="J59" s="191">
        <v>92205</v>
      </c>
      <c r="K59" s="190"/>
      <c r="L59" s="191">
        <v>13349</v>
      </c>
      <c r="M59" s="3"/>
      <c r="N59" s="191">
        <v>0</v>
      </c>
      <c r="O59" s="191">
        <v>11179</v>
      </c>
      <c r="P59" s="190"/>
      <c r="Q59" s="191">
        <v>304655</v>
      </c>
      <c r="R59" s="191">
        <v>38128</v>
      </c>
      <c r="S59" s="191">
        <v>342783</v>
      </c>
      <c r="T59" s="191">
        <f t="shared" si="1"/>
        <v>2536789.9863999998</v>
      </c>
      <c r="U59" s="191">
        <v>317629</v>
      </c>
      <c r="V59" s="191">
        <f t="shared" si="2"/>
        <v>18987949000</v>
      </c>
      <c r="W59" s="191">
        <f t="shared" si="3"/>
        <v>2377462574.8502994</v>
      </c>
    </row>
    <row r="60" spans="1:23">
      <c r="A60" s="204">
        <v>21550</v>
      </c>
      <c r="B60" s="184" t="s">
        <v>45</v>
      </c>
      <c r="C60" s="188">
        <v>3.6367299999999998E-2</v>
      </c>
      <c r="D60" s="188">
        <v>3.6282500000000002E-2</v>
      </c>
      <c r="E60" s="191">
        <v>362076075</v>
      </c>
      <c r="F60" s="190"/>
      <c r="G60" s="191">
        <v>26424553</v>
      </c>
      <c r="H60" s="191">
        <v>34505912</v>
      </c>
      <c r="I60" s="191">
        <v>72659356</v>
      </c>
      <c r="J60" s="191">
        <v>2513461</v>
      </c>
      <c r="K60" s="190"/>
      <c r="L60" s="191">
        <v>3633675</v>
      </c>
      <c r="M60" s="3"/>
      <c r="N60" s="191">
        <v>0</v>
      </c>
      <c r="O60" s="191">
        <v>1169603</v>
      </c>
      <c r="P60" s="190"/>
      <c r="Q60" s="191">
        <v>82930245</v>
      </c>
      <c r="R60" s="191">
        <v>1524436</v>
      </c>
      <c r="S60" s="191">
        <v>84454681</v>
      </c>
      <c r="T60" s="191">
        <f t="shared" si="1"/>
        <v>690540437.66769993</v>
      </c>
      <c r="U60" s="191">
        <v>86461947</v>
      </c>
      <c r="V60" s="191">
        <f t="shared" si="2"/>
        <v>18987949000</v>
      </c>
      <c r="W60" s="191">
        <f t="shared" si="3"/>
        <v>2377464013.0006905</v>
      </c>
    </row>
    <row r="61" spans="1:23">
      <c r="A61" s="204">
        <v>21570</v>
      </c>
      <c r="B61" s="184" t="s">
        <v>46</v>
      </c>
      <c r="C61" s="188">
        <v>1.683E-4</v>
      </c>
      <c r="D61" s="188">
        <v>1.7980000000000001E-4</v>
      </c>
      <c r="E61" s="191">
        <v>1675610</v>
      </c>
      <c r="F61" s="190"/>
      <c r="G61" s="191">
        <v>122287</v>
      </c>
      <c r="H61" s="191">
        <v>159686</v>
      </c>
      <c r="I61" s="191">
        <v>336252</v>
      </c>
      <c r="J61" s="191">
        <v>37424</v>
      </c>
      <c r="K61" s="190"/>
      <c r="L61" s="191">
        <v>16816</v>
      </c>
      <c r="M61" s="3"/>
      <c r="N61" s="191">
        <v>0</v>
      </c>
      <c r="O61" s="191">
        <v>28092</v>
      </c>
      <c r="P61" s="190"/>
      <c r="Q61" s="191">
        <v>383783</v>
      </c>
      <c r="R61" s="191">
        <v>-11970</v>
      </c>
      <c r="S61" s="191">
        <v>371813</v>
      </c>
      <c r="T61" s="191">
        <f t="shared" si="1"/>
        <v>3195671.8166999999</v>
      </c>
      <c r="U61" s="191">
        <v>400127</v>
      </c>
      <c r="V61" s="191">
        <f t="shared" si="2"/>
        <v>18987949000</v>
      </c>
      <c r="W61" s="191">
        <f t="shared" si="3"/>
        <v>2377462863.9334521</v>
      </c>
    </row>
    <row r="62" spans="1:23">
      <c r="A62" s="204">
        <v>21800</v>
      </c>
      <c r="B62" s="184" t="s">
        <v>47</v>
      </c>
      <c r="C62" s="188">
        <v>3.1678000000000001E-3</v>
      </c>
      <c r="D62" s="188">
        <v>3.1243E-3</v>
      </c>
      <c r="E62" s="191">
        <v>31538899</v>
      </c>
      <c r="F62" s="190"/>
      <c r="G62" s="191">
        <v>2301730</v>
      </c>
      <c r="H62" s="191">
        <v>3005662</v>
      </c>
      <c r="I62" s="191">
        <v>6329046</v>
      </c>
      <c r="J62" s="191">
        <v>816492</v>
      </c>
      <c r="K62" s="190"/>
      <c r="L62" s="191">
        <v>316514</v>
      </c>
      <c r="M62" s="3"/>
      <c r="N62" s="191">
        <v>0</v>
      </c>
      <c r="O62" s="191">
        <v>0</v>
      </c>
      <c r="P62" s="190"/>
      <c r="Q62" s="191">
        <v>7223699</v>
      </c>
      <c r="R62" s="191">
        <v>623784</v>
      </c>
      <c r="S62" s="191">
        <v>7847483</v>
      </c>
      <c r="T62" s="191">
        <f t="shared" si="1"/>
        <v>60150024.842200004</v>
      </c>
      <c r="U62" s="191">
        <v>7531330</v>
      </c>
      <c r="V62" s="191">
        <f t="shared" si="2"/>
        <v>18987949000</v>
      </c>
      <c r="W62" s="191">
        <f t="shared" si="3"/>
        <v>2377463855.0413537</v>
      </c>
    </row>
    <row r="63" spans="1:23">
      <c r="A63" s="204">
        <v>21900</v>
      </c>
      <c r="B63" s="184" t="s">
        <v>48</v>
      </c>
      <c r="C63" s="188">
        <v>2.2623999999999999E-3</v>
      </c>
      <c r="D63" s="188">
        <v>2.2258999999999998E-3</v>
      </c>
      <c r="E63" s="191">
        <v>22524656</v>
      </c>
      <c r="F63" s="190"/>
      <c r="G63" s="191">
        <v>1643864</v>
      </c>
      <c r="H63" s="191">
        <v>2146604</v>
      </c>
      <c r="I63" s="191">
        <v>4520119</v>
      </c>
      <c r="J63" s="191">
        <v>417738</v>
      </c>
      <c r="K63" s="190"/>
      <c r="L63" s="191">
        <v>226050</v>
      </c>
      <c r="M63" s="3"/>
      <c r="N63" s="191">
        <v>0</v>
      </c>
      <c r="O63" s="191">
        <v>101339</v>
      </c>
      <c r="P63" s="190"/>
      <c r="Q63" s="191">
        <v>5159068</v>
      </c>
      <c r="R63" s="191">
        <v>152722</v>
      </c>
      <c r="S63" s="191">
        <v>5311790</v>
      </c>
      <c r="T63" s="191">
        <f t="shared" si="1"/>
        <v>42958335.817599997</v>
      </c>
      <c r="U63" s="191">
        <v>5378775</v>
      </c>
      <c r="V63" s="191">
        <f t="shared" si="2"/>
        <v>18987949000</v>
      </c>
      <c r="W63" s="191">
        <f t="shared" si="3"/>
        <v>2377464197.3125887</v>
      </c>
    </row>
    <row r="64" spans="1:23">
      <c r="A64" s="204">
        <v>22000</v>
      </c>
      <c r="B64" s="184" t="s">
        <v>49</v>
      </c>
      <c r="C64" s="188">
        <v>3.6137000000000001E-3</v>
      </c>
      <c r="D64" s="188">
        <v>3.7869000000000002E-3</v>
      </c>
      <c r="E64" s="191">
        <v>35978319</v>
      </c>
      <c r="F64" s="190"/>
      <c r="G64" s="191">
        <v>2625722</v>
      </c>
      <c r="H64" s="191">
        <v>3428740</v>
      </c>
      <c r="I64" s="191">
        <v>7219923</v>
      </c>
      <c r="J64" s="191">
        <v>312672</v>
      </c>
      <c r="K64" s="190"/>
      <c r="L64" s="191">
        <v>361066</v>
      </c>
      <c r="M64" s="3"/>
      <c r="N64" s="191">
        <v>0</v>
      </c>
      <c r="O64" s="191">
        <v>216292</v>
      </c>
      <c r="P64" s="190"/>
      <c r="Q64" s="191">
        <v>8240508</v>
      </c>
      <c r="R64" s="191">
        <v>138827</v>
      </c>
      <c r="S64" s="191">
        <v>8379335</v>
      </c>
      <c r="T64" s="191">
        <f t="shared" si="1"/>
        <v>68616751.301300004</v>
      </c>
      <c r="U64" s="191">
        <v>8591442</v>
      </c>
      <c r="V64" s="191">
        <f t="shared" si="2"/>
        <v>18987949000</v>
      </c>
      <c r="W64" s="191">
        <f t="shared" si="3"/>
        <v>2377464094.9719124</v>
      </c>
    </row>
    <row r="65" spans="1:23">
      <c r="A65" s="204">
        <v>23000</v>
      </c>
      <c r="B65" s="184" t="s">
        <v>50</v>
      </c>
      <c r="C65" s="188">
        <v>1.2251E-3</v>
      </c>
      <c r="D65" s="188">
        <v>1.2597000000000001E-3</v>
      </c>
      <c r="E65" s="191">
        <v>12197205</v>
      </c>
      <c r="F65" s="190"/>
      <c r="G65" s="191">
        <v>890160</v>
      </c>
      <c r="H65" s="191">
        <v>1162396</v>
      </c>
      <c r="I65" s="191">
        <v>2447665</v>
      </c>
      <c r="J65" s="191">
        <v>317919</v>
      </c>
      <c r="K65" s="190"/>
      <c r="L65" s="191">
        <v>122407</v>
      </c>
      <c r="M65" s="3"/>
      <c r="N65" s="191">
        <v>0</v>
      </c>
      <c r="O65" s="191">
        <v>67660</v>
      </c>
      <c r="P65" s="190"/>
      <c r="Q65" s="191">
        <v>2793659</v>
      </c>
      <c r="R65" s="191">
        <v>284395</v>
      </c>
      <c r="S65" s="191">
        <v>3078054</v>
      </c>
      <c r="T65" s="191">
        <f t="shared" si="1"/>
        <v>23262136.319899999</v>
      </c>
      <c r="U65" s="191">
        <v>2912631</v>
      </c>
      <c r="V65" s="191">
        <f t="shared" si="2"/>
        <v>18987949000</v>
      </c>
      <c r="W65" s="191">
        <f t="shared" si="3"/>
        <v>2377463880.4995508</v>
      </c>
    </row>
    <row r="66" spans="1:23">
      <c r="A66" s="204">
        <v>23100</v>
      </c>
      <c r="B66" s="184" t="s">
        <v>51</v>
      </c>
      <c r="C66" s="188">
        <v>7.1481000000000001E-3</v>
      </c>
      <c r="D66" s="188">
        <v>7.0204000000000004E-3</v>
      </c>
      <c r="E66" s="191">
        <v>71167120</v>
      </c>
      <c r="F66" s="190"/>
      <c r="G66" s="191">
        <v>5193824</v>
      </c>
      <c r="H66" s="191">
        <v>6782239</v>
      </c>
      <c r="I66" s="191">
        <v>14281411</v>
      </c>
      <c r="J66" s="191">
        <v>2847453</v>
      </c>
      <c r="K66" s="190"/>
      <c r="L66" s="191">
        <v>714210</v>
      </c>
      <c r="M66" s="3"/>
      <c r="N66" s="191">
        <v>0</v>
      </c>
      <c r="O66" s="191">
        <v>0</v>
      </c>
      <c r="P66" s="190"/>
      <c r="Q66" s="191">
        <v>16300184</v>
      </c>
      <c r="R66" s="191">
        <v>1497169</v>
      </c>
      <c r="S66" s="191">
        <v>17797353</v>
      </c>
      <c r="T66" s="191">
        <f t="shared" si="1"/>
        <v>135727758.24689999</v>
      </c>
      <c r="U66" s="191">
        <v>16994350</v>
      </c>
      <c r="V66" s="191">
        <f t="shared" si="2"/>
        <v>18987949000</v>
      </c>
      <c r="W66" s="191">
        <f t="shared" si="3"/>
        <v>2377463941.4669633</v>
      </c>
    </row>
    <row r="67" spans="1:23">
      <c r="A67" s="204">
        <v>23200</v>
      </c>
      <c r="B67" s="184" t="s">
        <v>52</v>
      </c>
      <c r="C67" s="188">
        <v>3.8917000000000001E-3</v>
      </c>
      <c r="D67" s="188">
        <v>3.7309999999999999E-3</v>
      </c>
      <c r="E67" s="191">
        <v>38746112</v>
      </c>
      <c r="F67" s="190"/>
      <c r="G67" s="191">
        <v>2827717</v>
      </c>
      <c r="H67" s="191">
        <v>3692511</v>
      </c>
      <c r="I67" s="191">
        <v>7775348</v>
      </c>
      <c r="J67" s="191">
        <v>1462133</v>
      </c>
      <c r="K67" s="190"/>
      <c r="L67" s="191">
        <v>388843</v>
      </c>
      <c r="M67" s="3"/>
      <c r="N67" s="191">
        <v>0</v>
      </c>
      <c r="O67" s="191">
        <v>2296</v>
      </c>
      <c r="P67" s="190"/>
      <c r="Q67" s="191">
        <v>8874446</v>
      </c>
      <c r="R67" s="191">
        <v>443686</v>
      </c>
      <c r="S67" s="191">
        <v>9318132</v>
      </c>
      <c r="T67" s="191">
        <f t="shared" si="1"/>
        <v>73895401.123300001</v>
      </c>
      <c r="U67" s="191">
        <v>9252377</v>
      </c>
      <c r="V67" s="191">
        <f t="shared" si="2"/>
        <v>18987949000</v>
      </c>
      <c r="W67" s="191">
        <f t="shared" si="3"/>
        <v>2377464090.2433381</v>
      </c>
    </row>
    <row r="68" spans="1:23">
      <c r="A68" s="204">
        <v>30000</v>
      </c>
      <c r="B68" s="184" t="s">
        <v>53</v>
      </c>
      <c r="C68" s="188">
        <v>9.5419999999999999E-4</v>
      </c>
      <c r="D68" s="188">
        <v>9.992E-4</v>
      </c>
      <c r="E68" s="191">
        <v>9500100</v>
      </c>
      <c r="F68" s="190"/>
      <c r="G68" s="191">
        <v>693324</v>
      </c>
      <c r="H68" s="191">
        <v>905361</v>
      </c>
      <c r="I68" s="191">
        <v>1906426</v>
      </c>
      <c r="J68" s="191">
        <v>0</v>
      </c>
      <c r="K68" s="190"/>
      <c r="L68" s="191">
        <v>95340</v>
      </c>
      <c r="M68" s="3"/>
      <c r="N68" s="191">
        <v>0</v>
      </c>
      <c r="O68" s="191">
        <v>298109</v>
      </c>
      <c r="P68" s="190"/>
      <c r="Q68" s="191">
        <v>2175912</v>
      </c>
      <c r="R68" s="191">
        <v>-169473</v>
      </c>
      <c r="S68" s="191">
        <v>2006439</v>
      </c>
      <c r="T68" s="191">
        <f t="shared" si="1"/>
        <v>18118300.935800001</v>
      </c>
      <c r="U68" s="191">
        <v>2268576</v>
      </c>
      <c r="V68" s="191">
        <f t="shared" si="2"/>
        <v>18987949000</v>
      </c>
      <c r="W68" s="191">
        <f t="shared" si="3"/>
        <v>2377463844.0578494</v>
      </c>
    </row>
    <row r="69" spans="1:23">
      <c r="A69" s="204">
        <v>30100</v>
      </c>
      <c r="B69" s="184" t="s">
        <v>54</v>
      </c>
      <c r="C69" s="188">
        <v>8.3894999999999994E-3</v>
      </c>
      <c r="D69" s="188">
        <v>8.5126999999999998E-3</v>
      </c>
      <c r="E69" s="191">
        <v>83526609</v>
      </c>
      <c r="F69" s="190"/>
      <c r="G69" s="191">
        <v>6095827</v>
      </c>
      <c r="H69" s="191">
        <v>7960100</v>
      </c>
      <c r="I69" s="191">
        <v>16761642</v>
      </c>
      <c r="J69" s="191">
        <v>134412</v>
      </c>
      <c r="K69" s="190"/>
      <c r="L69" s="191">
        <v>838245</v>
      </c>
      <c r="M69" s="3"/>
      <c r="N69" s="191">
        <v>0</v>
      </c>
      <c r="O69" s="191">
        <v>2265064</v>
      </c>
      <c r="P69" s="190"/>
      <c r="Q69" s="191">
        <v>19131013</v>
      </c>
      <c r="R69" s="191">
        <v>-1121168</v>
      </c>
      <c r="S69" s="191">
        <v>18009845</v>
      </c>
      <c r="T69" s="191">
        <f t="shared" si="1"/>
        <v>159299398.13549998</v>
      </c>
      <c r="U69" s="191">
        <v>19945734</v>
      </c>
      <c r="V69" s="191">
        <f t="shared" si="2"/>
        <v>18987949000</v>
      </c>
      <c r="W69" s="191">
        <f t="shared" si="3"/>
        <v>2377463972.8231721</v>
      </c>
    </row>
    <row r="70" spans="1:23">
      <c r="A70" s="204">
        <v>30102</v>
      </c>
      <c r="B70" s="184" t="s">
        <v>55</v>
      </c>
      <c r="C70" s="188">
        <v>1.7039999999999999E-4</v>
      </c>
      <c r="D70" s="188">
        <v>1.6190000000000001E-4</v>
      </c>
      <c r="E70" s="191">
        <v>1696518</v>
      </c>
      <c r="F70" s="190"/>
      <c r="G70" s="191">
        <v>123813</v>
      </c>
      <c r="H70" s="191">
        <v>161678</v>
      </c>
      <c r="I70" s="191">
        <v>340447</v>
      </c>
      <c r="J70" s="191">
        <v>37420</v>
      </c>
      <c r="K70" s="190"/>
      <c r="L70" s="191">
        <v>17026</v>
      </c>
      <c r="M70" s="3"/>
      <c r="N70" s="191">
        <v>0</v>
      </c>
      <c r="O70" s="191">
        <v>8965</v>
      </c>
      <c r="P70" s="190"/>
      <c r="Q70" s="191">
        <v>388572</v>
      </c>
      <c r="R70" s="191">
        <v>32892</v>
      </c>
      <c r="S70" s="191">
        <v>421464</v>
      </c>
      <c r="T70" s="191">
        <f t="shared" si="1"/>
        <v>3235546.5096</v>
      </c>
      <c r="U70" s="191">
        <v>405120</v>
      </c>
      <c r="V70" s="191">
        <f t="shared" si="2"/>
        <v>18987949000</v>
      </c>
      <c r="W70" s="191">
        <f t="shared" si="3"/>
        <v>2377464788.7323942</v>
      </c>
    </row>
    <row r="71" spans="1:23">
      <c r="A71" s="204">
        <v>30103</v>
      </c>
      <c r="B71" s="184" t="s">
        <v>56</v>
      </c>
      <c r="C71" s="188">
        <v>2.2169999999999999E-4</v>
      </c>
      <c r="D71" s="188">
        <v>2.0809999999999999E-4</v>
      </c>
      <c r="E71" s="191">
        <v>2207265</v>
      </c>
      <c r="F71" s="190"/>
      <c r="G71" s="191">
        <v>161088</v>
      </c>
      <c r="H71" s="191">
        <v>210353</v>
      </c>
      <c r="I71" s="191">
        <v>442941</v>
      </c>
      <c r="J71" s="191">
        <v>63480</v>
      </c>
      <c r="K71" s="190"/>
      <c r="L71" s="191">
        <v>22151</v>
      </c>
      <c r="M71" s="3"/>
      <c r="N71" s="191">
        <v>0</v>
      </c>
      <c r="O71" s="191">
        <v>9627</v>
      </c>
      <c r="P71" s="190"/>
      <c r="Q71" s="191">
        <v>505554</v>
      </c>
      <c r="R71" s="191">
        <v>43592</v>
      </c>
      <c r="S71" s="191">
        <v>549146</v>
      </c>
      <c r="T71" s="191">
        <f t="shared" si="1"/>
        <v>4209628.2933</v>
      </c>
      <c r="U71" s="191">
        <v>527084</v>
      </c>
      <c r="V71" s="191">
        <f t="shared" si="2"/>
        <v>18987949000</v>
      </c>
      <c r="W71" s="191">
        <f t="shared" si="3"/>
        <v>2377465042.8506994</v>
      </c>
    </row>
    <row r="72" spans="1:23">
      <c r="A72" s="204">
        <v>30104</v>
      </c>
      <c r="B72" s="184" t="s">
        <v>57</v>
      </c>
      <c r="C72" s="188">
        <v>1.3410000000000001E-4</v>
      </c>
      <c r="D72" s="188">
        <v>1.2990000000000001E-4</v>
      </c>
      <c r="E72" s="191">
        <v>1335112</v>
      </c>
      <c r="F72" s="190"/>
      <c r="G72" s="191">
        <v>97437</v>
      </c>
      <c r="H72" s="191">
        <v>127236</v>
      </c>
      <c r="I72" s="191">
        <v>267923</v>
      </c>
      <c r="J72" s="191">
        <v>66220</v>
      </c>
      <c r="K72" s="190"/>
      <c r="L72" s="191">
        <v>13399</v>
      </c>
      <c r="M72" s="3"/>
      <c r="N72" s="191">
        <v>0</v>
      </c>
      <c r="O72" s="191">
        <v>25053</v>
      </c>
      <c r="P72" s="190"/>
      <c r="Q72" s="191">
        <v>305795</v>
      </c>
      <c r="R72" s="191">
        <v>55665</v>
      </c>
      <c r="S72" s="191">
        <v>361460</v>
      </c>
      <c r="T72" s="191">
        <f t="shared" si="1"/>
        <v>2546283.9609000003</v>
      </c>
      <c r="U72" s="191">
        <v>318818</v>
      </c>
      <c r="V72" s="191">
        <f t="shared" si="2"/>
        <v>18987949000</v>
      </c>
      <c r="W72" s="191">
        <f t="shared" si="3"/>
        <v>2377464578.6726322</v>
      </c>
    </row>
    <row r="73" spans="1:23">
      <c r="A73" s="204">
        <v>30105</v>
      </c>
      <c r="B73" s="184" t="s">
        <v>58</v>
      </c>
      <c r="C73" s="188">
        <v>9.4039999999999998E-4</v>
      </c>
      <c r="D73" s="188">
        <v>9.2610000000000001E-4</v>
      </c>
      <c r="E73" s="191">
        <v>9362706</v>
      </c>
      <c r="F73" s="190"/>
      <c r="G73" s="191">
        <v>683297</v>
      </c>
      <c r="H73" s="191">
        <v>892268</v>
      </c>
      <c r="I73" s="191">
        <v>1878854</v>
      </c>
      <c r="J73" s="191">
        <v>350607</v>
      </c>
      <c r="K73" s="190"/>
      <c r="L73" s="191">
        <v>93961</v>
      </c>
      <c r="M73" s="3"/>
      <c r="N73" s="191">
        <v>0</v>
      </c>
      <c r="O73" s="191">
        <v>0</v>
      </c>
      <c r="P73" s="190"/>
      <c r="Q73" s="191">
        <v>2144443</v>
      </c>
      <c r="R73" s="191">
        <v>214804</v>
      </c>
      <c r="S73" s="191">
        <v>2359247</v>
      </c>
      <c r="T73" s="191">
        <f t="shared" ref="T73:T136" si="5">C73*18987949000</f>
        <v>17856267.239599999</v>
      </c>
      <c r="U73" s="191">
        <v>2235767</v>
      </c>
      <c r="V73" s="191">
        <f t="shared" ref="V73:V136" si="6">+T73/C73</f>
        <v>18987949000</v>
      </c>
      <c r="W73" s="191">
        <f t="shared" ref="W73:W136" si="7">+U73/C73</f>
        <v>2377463845.172267</v>
      </c>
    </row>
    <row r="74" spans="1:23">
      <c r="A74" s="204">
        <v>30200</v>
      </c>
      <c r="B74" s="184" t="s">
        <v>59</v>
      </c>
      <c r="C74" s="188">
        <v>1.949E-3</v>
      </c>
      <c r="D74" s="188">
        <v>1.9530999999999999E-3</v>
      </c>
      <c r="E74" s="191">
        <v>19404417</v>
      </c>
      <c r="F74" s="190"/>
      <c r="G74" s="191">
        <v>1416147</v>
      </c>
      <c r="H74" s="191">
        <v>1849244</v>
      </c>
      <c r="I74" s="191">
        <v>3893968</v>
      </c>
      <c r="J74" s="191">
        <v>0</v>
      </c>
      <c r="K74" s="190"/>
      <c r="L74" s="191">
        <v>194736</v>
      </c>
      <c r="M74" s="3"/>
      <c r="N74" s="191">
        <v>0</v>
      </c>
      <c r="O74" s="191">
        <v>250438</v>
      </c>
      <c r="P74" s="190"/>
      <c r="Q74" s="191">
        <v>4444406</v>
      </c>
      <c r="R74" s="191">
        <v>-223409</v>
      </c>
      <c r="S74" s="191">
        <v>4220997</v>
      </c>
      <c r="T74" s="191">
        <f t="shared" si="5"/>
        <v>37007512.601000004</v>
      </c>
      <c r="U74" s="191">
        <v>4633677</v>
      </c>
      <c r="V74" s="191">
        <f t="shared" si="6"/>
        <v>18987949000</v>
      </c>
      <c r="W74" s="191">
        <f t="shared" si="7"/>
        <v>2377463827.6038995</v>
      </c>
    </row>
    <row r="75" spans="1:23">
      <c r="A75" s="204">
        <v>30300</v>
      </c>
      <c r="B75" s="184" t="s">
        <v>60</v>
      </c>
      <c r="C75" s="188">
        <v>6.3259999999999998E-4</v>
      </c>
      <c r="D75" s="188">
        <v>6.3279999999999999E-4</v>
      </c>
      <c r="E75" s="191">
        <v>6298222</v>
      </c>
      <c r="F75" s="190"/>
      <c r="G75" s="191">
        <v>459648</v>
      </c>
      <c r="H75" s="191">
        <v>600222</v>
      </c>
      <c r="I75" s="191">
        <v>1263891</v>
      </c>
      <c r="J75" s="191">
        <v>1778</v>
      </c>
      <c r="K75" s="190"/>
      <c r="L75" s="191">
        <v>63207</v>
      </c>
      <c r="M75" s="3"/>
      <c r="N75" s="191">
        <v>0</v>
      </c>
      <c r="O75" s="191">
        <v>132028</v>
      </c>
      <c r="P75" s="190"/>
      <c r="Q75" s="191">
        <v>1442551</v>
      </c>
      <c r="R75" s="191">
        <v>-70366</v>
      </c>
      <c r="S75" s="191">
        <v>1372185</v>
      </c>
      <c r="T75" s="191">
        <f t="shared" si="5"/>
        <v>12011776.5374</v>
      </c>
      <c r="U75" s="191">
        <v>1503984</v>
      </c>
      <c r="V75" s="191">
        <f t="shared" si="6"/>
        <v>18987949000</v>
      </c>
      <c r="W75" s="191">
        <f t="shared" si="7"/>
        <v>2377464432.5007906</v>
      </c>
    </row>
    <row r="76" spans="1:23">
      <c r="A76" s="204">
        <v>30400</v>
      </c>
      <c r="B76" s="184" t="s">
        <v>61</v>
      </c>
      <c r="C76" s="188">
        <v>1.1585E-3</v>
      </c>
      <c r="D76" s="188">
        <v>1.2143E-3</v>
      </c>
      <c r="E76" s="191">
        <v>11534129</v>
      </c>
      <c r="F76" s="190"/>
      <c r="G76" s="191">
        <v>841768</v>
      </c>
      <c r="H76" s="191">
        <v>1099204</v>
      </c>
      <c r="I76" s="191">
        <v>2314603</v>
      </c>
      <c r="J76" s="191">
        <v>43773</v>
      </c>
      <c r="K76" s="190"/>
      <c r="L76" s="191">
        <v>115753</v>
      </c>
      <c r="M76" s="3"/>
      <c r="N76" s="191">
        <v>0</v>
      </c>
      <c r="O76" s="191">
        <v>402554</v>
      </c>
      <c r="P76" s="190"/>
      <c r="Q76" s="191">
        <v>2641788</v>
      </c>
      <c r="R76" s="191">
        <v>-154817</v>
      </c>
      <c r="S76" s="191">
        <v>2486971</v>
      </c>
      <c r="T76" s="191">
        <f t="shared" si="5"/>
        <v>21997538.916500002</v>
      </c>
      <c r="U76" s="191">
        <v>2754292</v>
      </c>
      <c r="V76" s="191">
        <f t="shared" si="6"/>
        <v>18987949000</v>
      </c>
      <c r="W76" s="191">
        <f t="shared" si="7"/>
        <v>2377463962.0198531</v>
      </c>
    </row>
    <row r="77" spans="1:23">
      <c r="A77" s="204">
        <v>30405</v>
      </c>
      <c r="B77" s="184" t="s">
        <v>62</v>
      </c>
      <c r="C77" s="188">
        <v>7.674E-4</v>
      </c>
      <c r="D77" s="188">
        <v>8.4159999999999997E-4</v>
      </c>
      <c r="E77" s="191">
        <v>7640303</v>
      </c>
      <c r="F77" s="190"/>
      <c r="G77" s="191">
        <v>557594</v>
      </c>
      <c r="H77" s="191">
        <v>728122</v>
      </c>
      <c r="I77" s="191">
        <v>1533212</v>
      </c>
      <c r="J77" s="191">
        <v>72344</v>
      </c>
      <c r="K77" s="190"/>
      <c r="L77" s="191">
        <v>76676</v>
      </c>
      <c r="M77" s="3"/>
      <c r="N77" s="191">
        <v>0</v>
      </c>
      <c r="O77" s="191">
        <v>355627</v>
      </c>
      <c r="P77" s="190"/>
      <c r="Q77" s="191">
        <v>1749942</v>
      </c>
      <c r="R77" s="191">
        <v>26690</v>
      </c>
      <c r="S77" s="191">
        <v>1776632</v>
      </c>
      <c r="T77" s="191">
        <f t="shared" si="5"/>
        <v>14571352.0626</v>
      </c>
      <c r="U77" s="191">
        <v>1824466</v>
      </c>
      <c r="V77" s="191">
        <f t="shared" si="6"/>
        <v>18987949000</v>
      </c>
      <c r="W77" s="191">
        <f t="shared" si="7"/>
        <v>2377464164.7120147</v>
      </c>
    </row>
    <row r="78" spans="1:23">
      <c r="A78" s="204">
        <v>30500</v>
      </c>
      <c r="B78" s="184" t="s">
        <v>63</v>
      </c>
      <c r="C78" s="188">
        <v>1.2714E-3</v>
      </c>
      <c r="D78" s="188">
        <v>1.2786E-3</v>
      </c>
      <c r="E78" s="191">
        <v>12658172</v>
      </c>
      <c r="F78" s="190"/>
      <c r="G78" s="191">
        <v>923802</v>
      </c>
      <c r="H78" s="191">
        <v>1206326</v>
      </c>
      <c r="I78" s="191">
        <v>2540169</v>
      </c>
      <c r="J78" s="191">
        <v>9113</v>
      </c>
      <c r="K78" s="190"/>
      <c r="L78" s="191">
        <v>127033</v>
      </c>
      <c r="M78" s="3"/>
      <c r="N78" s="191">
        <v>0</v>
      </c>
      <c r="O78" s="191">
        <v>182229</v>
      </c>
      <c r="P78" s="190"/>
      <c r="Q78" s="191">
        <v>2899240</v>
      </c>
      <c r="R78" s="191">
        <v>-110330</v>
      </c>
      <c r="S78" s="191">
        <v>2788910</v>
      </c>
      <c r="T78" s="191">
        <f t="shared" si="5"/>
        <v>24141278.358600002</v>
      </c>
      <c r="U78" s="191">
        <v>3022708</v>
      </c>
      <c r="V78" s="191">
        <f t="shared" si="6"/>
        <v>18987949000</v>
      </c>
      <c r="W78" s="191">
        <f t="shared" si="7"/>
        <v>2377464212.6789365</v>
      </c>
    </row>
    <row r="79" spans="1:23">
      <c r="A79" s="204">
        <v>30600</v>
      </c>
      <c r="B79" s="184" t="s">
        <v>64</v>
      </c>
      <c r="C79" s="188">
        <v>9.6159999999999995E-4</v>
      </c>
      <c r="D79" s="188">
        <v>9.8780000000000005E-4</v>
      </c>
      <c r="E79" s="191">
        <v>9573775</v>
      </c>
      <c r="F79" s="190"/>
      <c r="G79" s="191">
        <v>698700</v>
      </c>
      <c r="H79" s="191">
        <v>912382</v>
      </c>
      <c r="I79" s="191">
        <v>1921210</v>
      </c>
      <c r="J79" s="191">
        <v>8317</v>
      </c>
      <c r="K79" s="190"/>
      <c r="L79" s="191">
        <v>96079</v>
      </c>
      <c r="M79" s="3"/>
      <c r="N79" s="191">
        <v>0</v>
      </c>
      <c r="O79" s="191">
        <v>234327</v>
      </c>
      <c r="P79" s="190"/>
      <c r="Q79" s="191">
        <v>2192786</v>
      </c>
      <c r="R79" s="191">
        <v>-79422</v>
      </c>
      <c r="S79" s="191">
        <v>2113364</v>
      </c>
      <c r="T79" s="191">
        <f t="shared" si="5"/>
        <v>18258811.758400001</v>
      </c>
      <c r="U79" s="191">
        <v>2286169</v>
      </c>
      <c r="V79" s="191">
        <f t="shared" si="6"/>
        <v>18987949000</v>
      </c>
      <c r="W79" s="191">
        <f t="shared" si="7"/>
        <v>2377463602.3294511</v>
      </c>
    </row>
    <row r="80" spans="1:23">
      <c r="A80" s="204">
        <v>30601</v>
      </c>
      <c r="B80" s="184" t="s">
        <v>65</v>
      </c>
      <c r="C80" s="188">
        <v>2.3099999999999999E-5</v>
      </c>
      <c r="D80" s="188">
        <v>2.1800000000000001E-5</v>
      </c>
      <c r="E80" s="191">
        <v>229986</v>
      </c>
      <c r="F80" s="190"/>
      <c r="G80" s="191">
        <v>16785</v>
      </c>
      <c r="H80" s="191">
        <v>21918</v>
      </c>
      <c r="I80" s="191">
        <v>46152</v>
      </c>
      <c r="J80" s="191">
        <v>5363</v>
      </c>
      <c r="K80" s="190"/>
      <c r="L80" s="191">
        <v>2308</v>
      </c>
      <c r="M80" s="3"/>
      <c r="N80" s="191">
        <v>0</v>
      </c>
      <c r="O80" s="191">
        <v>7369</v>
      </c>
      <c r="P80" s="190"/>
      <c r="Q80" s="191">
        <v>52676</v>
      </c>
      <c r="R80" s="191">
        <v>195</v>
      </c>
      <c r="S80" s="191">
        <v>52871</v>
      </c>
      <c r="T80" s="191">
        <f t="shared" si="5"/>
        <v>438621.62189999997</v>
      </c>
      <c r="U80" s="191">
        <v>54919</v>
      </c>
      <c r="V80" s="191">
        <f t="shared" si="6"/>
        <v>18987949000</v>
      </c>
      <c r="W80" s="191">
        <f t="shared" si="7"/>
        <v>2377445887.4458876</v>
      </c>
    </row>
    <row r="81" spans="1:23">
      <c r="A81" s="204">
        <v>30700</v>
      </c>
      <c r="B81" s="184" t="s">
        <v>66</v>
      </c>
      <c r="C81" s="188">
        <v>2.5178000000000002E-3</v>
      </c>
      <c r="D81" s="188">
        <v>2.5628000000000001E-3</v>
      </c>
      <c r="E81" s="191">
        <v>25067441</v>
      </c>
      <c r="F81" s="190"/>
      <c r="G81" s="191">
        <v>1829439</v>
      </c>
      <c r="H81" s="191">
        <v>2388931</v>
      </c>
      <c r="I81" s="191">
        <v>5030391</v>
      </c>
      <c r="J81" s="191">
        <v>33158</v>
      </c>
      <c r="K81" s="190"/>
      <c r="L81" s="191">
        <v>251569</v>
      </c>
      <c r="M81" s="3"/>
      <c r="N81" s="191">
        <v>0</v>
      </c>
      <c r="O81" s="191">
        <v>324871</v>
      </c>
      <c r="P81" s="190"/>
      <c r="Q81" s="191">
        <v>5741470</v>
      </c>
      <c r="R81" s="191">
        <v>-63124</v>
      </c>
      <c r="S81" s="191">
        <v>5678346</v>
      </c>
      <c r="T81" s="191">
        <f t="shared" si="5"/>
        <v>47807857.992200002</v>
      </c>
      <c r="U81" s="191">
        <v>5985979</v>
      </c>
      <c r="V81" s="191">
        <f t="shared" si="6"/>
        <v>18987949000</v>
      </c>
      <c r="W81" s="191">
        <f t="shared" si="7"/>
        <v>2377464055.9218364</v>
      </c>
    </row>
    <row r="82" spans="1:23">
      <c r="A82" s="204">
        <v>30705</v>
      </c>
      <c r="B82" s="184" t="s">
        <v>67</v>
      </c>
      <c r="C82" s="188">
        <v>4.772E-4</v>
      </c>
      <c r="D82" s="188">
        <v>4.9339999999999996E-4</v>
      </c>
      <c r="E82" s="191">
        <v>4751046</v>
      </c>
      <c r="F82" s="190"/>
      <c r="G82" s="191">
        <v>346734</v>
      </c>
      <c r="H82" s="191">
        <v>452775</v>
      </c>
      <c r="I82" s="191">
        <v>953413</v>
      </c>
      <c r="J82" s="191">
        <v>64482</v>
      </c>
      <c r="K82" s="190"/>
      <c r="L82" s="191">
        <v>47680</v>
      </c>
      <c r="M82" s="3"/>
      <c r="N82" s="191">
        <v>0</v>
      </c>
      <c r="O82" s="191">
        <v>171075</v>
      </c>
      <c r="P82" s="190"/>
      <c r="Q82" s="191">
        <v>1088184</v>
      </c>
      <c r="R82" s="191">
        <v>-1176</v>
      </c>
      <c r="S82" s="191">
        <v>1087008</v>
      </c>
      <c r="T82" s="191">
        <f t="shared" si="5"/>
        <v>9061049.2628000006</v>
      </c>
      <c r="U82" s="191">
        <v>1134526</v>
      </c>
      <c r="V82" s="191">
        <f t="shared" si="6"/>
        <v>18987949000</v>
      </c>
      <c r="W82" s="191">
        <f t="shared" si="7"/>
        <v>2377464375.5238895</v>
      </c>
    </row>
    <row r="83" spans="1:23">
      <c r="A83" s="204">
        <v>30800</v>
      </c>
      <c r="B83" s="184" t="s">
        <v>68</v>
      </c>
      <c r="C83" s="188">
        <v>8.4789999999999996E-4</v>
      </c>
      <c r="D83" s="188">
        <v>9.6900000000000003E-4</v>
      </c>
      <c r="E83" s="191">
        <v>8441768</v>
      </c>
      <c r="F83" s="190"/>
      <c r="G83" s="191">
        <v>616086</v>
      </c>
      <c r="H83" s="191">
        <v>804502</v>
      </c>
      <c r="I83" s="191">
        <v>1694046</v>
      </c>
      <c r="J83" s="191">
        <v>0</v>
      </c>
      <c r="K83" s="190"/>
      <c r="L83" s="191">
        <v>84719</v>
      </c>
      <c r="M83" s="3"/>
      <c r="N83" s="191">
        <v>0</v>
      </c>
      <c r="O83" s="191">
        <v>741933</v>
      </c>
      <c r="P83" s="190"/>
      <c r="Q83" s="191">
        <v>1933510</v>
      </c>
      <c r="R83" s="191">
        <v>-271466</v>
      </c>
      <c r="S83" s="191">
        <v>1662044</v>
      </c>
      <c r="T83" s="191">
        <f t="shared" si="5"/>
        <v>16099881.957099998</v>
      </c>
      <c r="U83" s="191">
        <v>2015852</v>
      </c>
      <c r="V83" s="191">
        <f t="shared" si="6"/>
        <v>18987949000</v>
      </c>
      <c r="W83" s="191">
        <f t="shared" si="7"/>
        <v>2377464323.6230688</v>
      </c>
    </row>
    <row r="84" spans="1:23">
      <c r="A84" s="204">
        <v>30900</v>
      </c>
      <c r="B84" s="184" t="s">
        <v>69</v>
      </c>
      <c r="C84" s="188">
        <v>1.6498000000000001E-3</v>
      </c>
      <c r="D84" s="188">
        <v>1.6904999999999999E-3</v>
      </c>
      <c r="E84" s="191">
        <v>16425556</v>
      </c>
      <c r="F84" s="190"/>
      <c r="G84" s="191">
        <v>1198748</v>
      </c>
      <c r="H84" s="191">
        <v>1565358</v>
      </c>
      <c r="I84" s="191">
        <v>3296187</v>
      </c>
      <c r="J84" s="191">
        <v>0</v>
      </c>
      <c r="K84" s="190"/>
      <c r="L84" s="191">
        <v>164841</v>
      </c>
      <c r="M84" s="3"/>
      <c r="N84" s="191">
        <v>0</v>
      </c>
      <c r="O84" s="191">
        <v>221462</v>
      </c>
      <c r="P84" s="190"/>
      <c r="Q84" s="191">
        <v>3762125</v>
      </c>
      <c r="R84" s="191">
        <v>-173832</v>
      </c>
      <c r="S84" s="191">
        <v>3588293</v>
      </c>
      <c r="T84" s="191">
        <f t="shared" si="5"/>
        <v>31326318.260200001</v>
      </c>
      <c r="U84" s="191">
        <v>3922340</v>
      </c>
      <c r="V84" s="191">
        <f t="shared" si="6"/>
        <v>18987949000</v>
      </c>
      <c r="W84" s="191">
        <f t="shared" si="7"/>
        <v>2377463935.0224266</v>
      </c>
    </row>
    <row r="85" spans="1:23">
      <c r="A85" s="204">
        <v>30905</v>
      </c>
      <c r="B85" s="184" t="s">
        <v>70</v>
      </c>
      <c r="C85" s="188">
        <v>3.2430000000000002E-4</v>
      </c>
      <c r="D85" s="188">
        <v>3.3399999999999999E-4</v>
      </c>
      <c r="E85" s="191">
        <v>3228760</v>
      </c>
      <c r="F85" s="190"/>
      <c r="G85" s="191">
        <v>235637</v>
      </c>
      <c r="H85" s="191">
        <v>307701</v>
      </c>
      <c r="I85" s="191">
        <v>647929</v>
      </c>
      <c r="J85" s="191">
        <v>63416</v>
      </c>
      <c r="K85" s="190"/>
      <c r="L85" s="191">
        <v>32403</v>
      </c>
      <c r="M85" s="3"/>
      <c r="N85" s="191">
        <v>0</v>
      </c>
      <c r="O85" s="191">
        <v>26898</v>
      </c>
      <c r="P85" s="190"/>
      <c r="Q85" s="191">
        <v>739518</v>
      </c>
      <c r="R85" s="191">
        <v>-8413</v>
      </c>
      <c r="S85" s="191">
        <v>731105</v>
      </c>
      <c r="T85" s="191">
        <f t="shared" si="5"/>
        <v>6157791.8607000001</v>
      </c>
      <c r="U85" s="191">
        <v>771012</v>
      </c>
      <c r="V85" s="191">
        <f t="shared" si="6"/>
        <v>18987949000</v>
      </c>
      <c r="W85" s="191">
        <f t="shared" si="7"/>
        <v>2377465309.898242</v>
      </c>
    </row>
    <row r="86" spans="1:23">
      <c r="A86" s="204">
        <v>31000</v>
      </c>
      <c r="B86" s="184" t="s">
        <v>71</v>
      </c>
      <c r="C86" s="188">
        <v>4.8752999999999999E-3</v>
      </c>
      <c r="D86" s="188">
        <v>4.8123999999999997E-3</v>
      </c>
      <c r="E86" s="191">
        <v>48538921</v>
      </c>
      <c r="F86" s="190"/>
      <c r="G86" s="191">
        <v>3542403</v>
      </c>
      <c r="H86" s="191">
        <v>4625768</v>
      </c>
      <c r="I86" s="191">
        <v>9740513</v>
      </c>
      <c r="J86" s="191">
        <v>217069</v>
      </c>
      <c r="K86" s="190"/>
      <c r="L86" s="191">
        <v>487120</v>
      </c>
      <c r="M86" s="3"/>
      <c r="N86" s="191">
        <v>0</v>
      </c>
      <c r="O86" s="191">
        <v>96967</v>
      </c>
      <c r="P86" s="190"/>
      <c r="Q86" s="191">
        <v>11117400</v>
      </c>
      <c r="R86" s="191">
        <v>213659</v>
      </c>
      <c r="S86" s="191">
        <v>11331059</v>
      </c>
      <c r="T86" s="191">
        <f t="shared" si="5"/>
        <v>92571947.7597</v>
      </c>
      <c r="U86" s="191">
        <v>11590850</v>
      </c>
      <c r="V86" s="191">
        <f t="shared" si="6"/>
        <v>18987949000</v>
      </c>
      <c r="W86" s="191">
        <f t="shared" si="7"/>
        <v>2377463950.9363527</v>
      </c>
    </row>
    <row r="87" spans="1:23">
      <c r="A87" s="204">
        <v>31005</v>
      </c>
      <c r="B87" s="184" t="s">
        <v>72</v>
      </c>
      <c r="C87" s="188">
        <v>4.4329999999999999E-4</v>
      </c>
      <c r="D87" s="188">
        <v>4.6690000000000002E-4</v>
      </c>
      <c r="E87" s="191">
        <v>4413534</v>
      </c>
      <c r="F87" s="190"/>
      <c r="G87" s="191">
        <v>322103</v>
      </c>
      <c r="H87" s="191">
        <v>420611</v>
      </c>
      <c r="I87" s="191">
        <v>885683</v>
      </c>
      <c r="J87" s="191">
        <v>60712</v>
      </c>
      <c r="K87" s="190"/>
      <c r="L87" s="191">
        <v>44293</v>
      </c>
      <c r="M87" s="3"/>
      <c r="N87" s="191">
        <v>0</v>
      </c>
      <c r="O87" s="191">
        <v>16372</v>
      </c>
      <c r="P87" s="190"/>
      <c r="Q87" s="191">
        <v>1010880</v>
      </c>
      <c r="R87" s="191">
        <v>29849</v>
      </c>
      <c r="S87" s="191">
        <v>1040729</v>
      </c>
      <c r="T87" s="191">
        <f t="shared" si="5"/>
        <v>8417357.7916999999</v>
      </c>
      <c r="U87" s="191">
        <v>1053930</v>
      </c>
      <c r="V87" s="191">
        <f t="shared" si="6"/>
        <v>18987949000</v>
      </c>
      <c r="W87" s="191">
        <f t="shared" si="7"/>
        <v>2377464471.0128584</v>
      </c>
    </row>
    <row r="88" spans="1:23">
      <c r="A88" s="204">
        <v>31100</v>
      </c>
      <c r="B88" s="184" t="s">
        <v>73</v>
      </c>
      <c r="C88" s="188">
        <v>1.00693E-2</v>
      </c>
      <c r="D88" s="188">
        <v>9.9398000000000004E-3</v>
      </c>
      <c r="E88" s="191">
        <v>100250847</v>
      </c>
      <c r="F88" s="190"/>
      <c r="G88" s="191">
        <v>7316374</v>
      </c>
      <c r="H88" s="191">
        <v>9553923</v>
      </c>
      <c r="I88" s="191">
        <v>20117767</v>
      </c>
      <c r="J88" s="191">
        <v>201209</v>
      </c>
      <c r="K88" s="190"/>
      <c r="L88" s="191">
        <v>1006084</v>
      </c>
      <c r="M88" s="3"/>
      <c r="N88" s="191">
        <v>0</v>
      </c>
      <c r="O88" s="191">
        <v>459091</v>
      </c>
      <c r="P88" s="190"/>
      <c r="Q88" s="191">
        <v>22961548</v>
      </c>
      <c r="R88" s="191">
        <v>-334887</v>
      </c>
      <c r="S88" s="191">
        <v>22626661</v>
      </c>
      <c r="T88" s="191">
        <f t="shared" si="5"/>
        <v>191195354.86570001</v>
      </c>
      <c r="U88" s="191">
        <v>23939398</v>
      </c>
      <c r="V88" s="191">
        <f t="shared" si="6"/>
        <v>18987949000</v>
      </c>
      <c r="W88" s="191">
        <f t="shared" si="7"/>
        <v>2377463974.6556363</v>
      </c>
    </row>
    <row r="89" spans="1:23">
      <c r="A89" s="204">
        <v>31101</v>
      </c>
      <c r="B89" s="184" t="s">
        <v>74</v>
      </c>
      <c r="C89" s="188">
        <v>6.7399999999999998E-5</v>
      </c>
      <c r="D89" s="188">
        <v>6.7999999999999999E-5</v>
      </c>
      <c r="E89" s="191">
        <v>671040</v>
      </c>
      <c r="F89" s="190"/>
      <c r="G89" s="191">
        <v>48973</v>
      </c>
      <c r="H89" s="191">
        <v>63950</v>
      </c>
      <c r="I89" s="191">
        <v>134661</v>
      </c>
      <c r="J89" s="191">
        <v>0</v>
      </c>
      <c r="K89" s="190"/>
      <c r="L89" s="191">
        <v>6734</v>
      </c>
      <c r="M89" s="3"/>
      <c r="N89" s="191">
        <v>0</v>
      </c>
      <c r="O89" s="191">
        <v>36781</v>
      </c>
      <c r="P89" s="190"/>
      <c r="Q89" s="191">
        <v>153696</v>
      </c>
      <c r="R89" s="191">
        <v>-27350</v>
      </c>
      <c r="S89" s="191">
        <v>126346</v>
      </c>
      <c r="T89" s="191">
        <f t="shared" si="5"/>
        <v>1279787.7626</v>
      </c>
      <c r="U89" s="191">
        <v>160241</v>
      </c>
      <c r="V89" s="191">
        <f t="shared" si="6"/>
        <v>18987949000</v>
      </c>
      <c r="W89" s="191">
        <f t="shared" si="7"/>
        <v>2377462908.0118694</v>
      </c>
    </row>
    <row r="90" spans="1:23">
      <c r="A90" s="204">
        <v>31102</v>
      </c>
      <c r="B90" s="184" t="s">
        <v>75</v>
      </c>
      <c r="C90" s="188">
        <v>1.7249999999999999E-4</v>
      </c>
      <c r="D90" s="188">
        <v>1.628E-4</v>
      </c>
      <c r="E90" s="191">
        <v>1717425</v>
      </c>
      <c r="F90" s="190"/>
      <c r="G90" s="191">
        <v>125339</v>
      </c>
      <c r="H90" s="191">
        <v>163671</v>
      </c>
      <c r="I90" s="191">
        <v>344643</v>
      </c>
      <c r="J90" s="191">
        <v>16303</v>
      </c>
      <c r="K90" s="190"/>
      <c r="L90" s="191">
        <v>17236</v>
      </c>
      <c r="M90" s="3"/>
      <c r="N90" s="191">
        <v>0</v>
      </c>
      <c r="O90" s="191">
        <v>18836</v>
      </c>
      <c r="P90" s="190"/>
      <c r="Q90" s="191">
        <v>393361</v>
      </c>
      <c r="R90" s="191">
        <v>-37683</v>
      </c>
      <c r="S90" s="191">
        <v>355678</v>
      </c>
      <c r="T90" s="191">
        <f t="shared" si="5"/>
        <v>3275421.2024999997</v>
      </c>
      <c r="U90" s="191">
        <v>410113</v>
      </c>
      <c r="V90" s="191">
        <f t="shared" si="6"/>
        <v>18987949000</v>
      </c>
      <c r="W90" s="191">
        <f t="shared" si="7"/>
        <v>2377466666.666667</v>
      </c>
    </row>
    <row r="91" spans="1:23">
      <c r="A91" s="204">
        <v>31105</v>
      </c>
      <c r="B91" s="184" t="s">
        <v>76</v>
      </c>
      <c r="C91" s="188">
        <v>1.6073999999999999E-3</v>
      </c>
      <c r="D91" s="188">
        <v>1.591E-3</v>
      </c>
      <c r="E91" s="191">
        <v>16003417</v>
      </c>
      <c r="F91" s="190"/>
      <c r="G91" s="191">
        <v>1167940</v>
      </c>
      <c r="H91" s="191">
        <v>1525128</v>
      </c>
      <c r="I91" s="191">
        <v>3211474</v>
      </c>
      <c r="J91" s="191">
        <v>340944</v>
      </c>
      <c r="K91" s="190"/>
      <c r="L91" s="191">
        <v>160605</v>
      </c>
      <c r="M91" s="3"/>
      <c r="N91" s="191">
        <v>0</v>
      </c>
      <c r="O91" s="191">
        <v>103538</v>
      </c>
      <c r="P91" s="190"/>
      <c r="Q91" s="191">
        <v>3665438</v>
      </c>
      <c r="R91" s="191">
        <v>168975</v>
      </c>
      <c r="S91" s="191">
        <v>3834413</v>
      </c>
      <c r="T91" s="191">
        <f t="shared" si="5"/>
        <v>30521229.222599998</v>
      </c>
      <c r="U91" s="191">
        <v>3821536</v>
      </c>
      <c r="V91" s="191">
        <f t="shared" si="6"/>
        <v>18987949000</v>
      </c>
      <c r="W91" s="191">
        <f t="shared" si="7"/>
        <v>2377464227.9457512</v>
      </c>
    </row>
    <row r="92" spans="1:23">
      <c r="A92" s="204">
        <v>31110</v>
      </c>
      <c r="B92" s="184" t="s">
        <v>77</v>
      </c>
      <c r="C92" s="188">
        <v>2.3568E-3</v>
      </c>
      <c r="D92" s="188">
        <v>2.2461E-3</v>
      </c>
      <c r="E92" s="191">
        <v>23464511</v>
      </c>
      <c r="F92" s="190"/>
      <c r="G92" s="191">
        <v>1712456</v>
      </c>
      <c r="H92" s="191">
        <v>2236172</v>
      </c>
      <c r="I92" s="191">
        <v>4708724</v>
      </c>
      <c r="J92" s="191">
        <v>340452</v>
      </c>
      <c r="K92" s="190"/>
      <c r="L92" s="191">
        <v>235482</v>
      </c>
      <c r="M92" s="3"/>
      <c r="N92" s="191">
        <v>0</v>
      </c>
      <c r="O92" s="191">
        <v>396058</v>
      </c>
      <c r="P92" s="190"/>
      <c r="Q92" s="191">
        <v>5374334</v>
      </c>
      <c r="R92" s="191">
        <v>-46238</v>
      </c>
      <c r="S92" s="191">
        <v>5328096</v>
      </c>
      <c r="T92" s="191">
        <f t="shared" si="5"/>
        <v>44750798.203199998</v>
      </c>
      <c r="U92" s="191">
        <v>5603207</v>
      </c>
      <c r="V92" s="191">
        <f t="shared" si="6"/>
        <v>18987949000</v>
      </c>
      <c r="W92" s="191">
        <f t="shared" si="7"/>
        <v>2377463934.1479974</v>
      </c>
    </row>
    <row r="93" spans="1:23">
      <c r="A93" s="204">
        <v>31200</v>
      </c>
      <c r="B93" s="184" t="s">
        <v>78</v>
      </c>
      <c r="C93" s="188">
        <v>4.3593E-3</v>
      </c>
      <c r="D93" s="188">
        <v>4.4881000000000001E-3</v>
      </c>
      <c r="E93" s="191">
        <v>43401579</v>
      </c>
      <c r="F93" s="190"/>
      <c r="G93" s="191">
        <v>3167476</v>
      </c>
      <c r="H93" s="191">
        <v>4136178</v>
      </c>
      <c r="I93" s="191">
        <v>8709581</v>
      </c>
      <c r="J93" s="191">
        <v>0</v>
      </c>
      <c r="K93" s="190"/>
      <c r="L93" s="191">
        <v>435564</v>
      </c>
      <c r="M93" s="3"/>
      <c r="N93" s="191">
        <v>0</v>
      </c>
      <c r="O93" s="191">
        <v>1748858</v>
      </c>
      <c r="P93" s="190"/>
      <c r="Q93" s="191">
        <v>9940738</v>
      </c>
      <c r="R93" s="191">
        <v>-1131151</v>
      </c>
      <c r="S93" s="191">
        <v>8809587</v>
      </c>
      <c r="T93" s="191">
        <f t="shared" si="5"/>
        <v>82774166.0757</v>
      </c>
      <c r="U93" s="191">
        <v>10364079</v>
      </c>
      <c r="V93" s="191">
        <f t="shared" si="6"/>
        <v>18987949000</v>
      </c>
      <c r="W93" s="191">
        <f t="shared" si="7"/>
        <v>2377464042.392127</v>
      </c>
    </row>
    <row r="94" spans="1:23">
      <c r="A94" s="204">
        <v>31205</v>
      </c>
      <c r="B94" s="184" t="s">
        <v>79</v>
      </c>
      <c r="C94" s="188">
        <v>5.287E-4</v>
      </c>
      <c r="D94" s="188">
        <v>5.4020000000000001E-4</v>
      </c>
      <c r="E94" s="191">
        <v>5263784</v>
      </c>
      <c r="F94" s="190"/>
      <c r="G94" s="191">
        <v>384154</v>
      </c>
      <c r="H94" s="191">
        <v>501640</v>
      </c>
      <c r="I94" s="191">
        <v>1056306</v>
      </c>
      <c r="J94" s="191">
        <v>11527</v>
      </c>
      <c r="K94" s="190"/>
      <c r="L94" s="191">
        <v>52826</v>
      </c>
      <c r="M94" s="3"/>
      <c r="N94" s="191">
        <v>0</v>
      </c>
      <c r="O94" s="191">
        <v>152945</v>
      </c>
      <c r="P94" s="190"/>
      <c r="Q94" s="191">
        <v>1205622</v>
      </c>
      <c r="R94" s="191">
        <v>-157221</v>
      </c>
      <c r="S94" s="191">
        <v>1048401</v>
      </c>
      <c r="T94" s="191">
        <f t="shared" si="5"/>
        <v>10038928.636299999</v>
      </c>
      <c r="U94" s="191">
        <v>1256965</v>
      </c>
      <c r="V94" s="191">
        <f t="shared" si="6"/>
        <v>18987949000</v>
      </c>
      <c r="W94" s="191">
        <f t="shared" si="7"/>
        <v>2377463589.937583</v>
      </c>
    </row>
    <row r="95" spans="1:23">
      <c r="A95" s="204">
        <v>31300</v>
      </c>
      <c r="B95" s="184" t="s">
        <v>80</v>
      </c>
      <c r="C95" s="188">
        <v>1.2189500000000001E-2</v>
      </c>
      <c r="D95" s="188">
        <v>1.20313E-2</v>
      </c>
      <c r="E95" s="191">
        <v>121359747</v>
      </c>
      <c r="F95" s="190"/>
      <c r="G95" s="191">
        <v>8856915</v>
      </c>
      <c r="H95" s="191">
        <v>11565605</v>
      </c>
      <c r="I95" s="191">
        <v>24353780</v>
      </c>
      <c r="J95" s="191">
        <v>652987</v>
      </c>
      <c r="K95" s="190"/>
      <c r="L95" s="191">
        <v>1217926</v>
      </c>
      <c r="M95" s="3"/>
      <c r="N95" s="191">
        <v>0</v>
      </c>
      <c r="O95" s="191">
        <v>724831</v>
      </c>
      <c r="P95" s="190"/>
      <c r="Q95" s="191">
        <v>27796351</v>
      </c>
      <c r="R95" s="191">
        <v>57460</v>
      </c>
      <c r="S95" s="191">
        <v>27853811</v>
      </c>
      <c r="T95" s="191">
        <f t="shared" si="5"/>
        <v>231453604.3355</v>
      </c>
      <c r="U95" s="191">
        <v>28980097</v>
      </c>
      <c r="V95" s="191">
        <f t="shared" si="6"/>
        <v>18987949000</v>
      </c>
      <c r="W95" s="191">
        <f t="shared" si="7"/>
        <v>2377463964.8878131</v>
      </c>
    </row>
    <row r="96" spans="1:23">
      <c r="A96" s="204">
        <v>31301</v>
      </c>
      <c r="B96" s="184" t="s">
        <v>81</v>
      </c>
      <c r="C96" s="188">
        <v>2.7389999999999999E-4</v>
      </c>
      <c r="D96" s="188">
        <v>2.968E-4</v>
      </c>
      <c r="E96" s="191">
        <v>2726973</v>
      </c>
      <c r="F96" s="190"/>
      <c r="G96" s="191">
        <v>199016</v>
      </c>
      <c r="H96" s="191">
        <v>259881</v>
      </c>
      <c r="I96" s="191">
        <v>547233</v>
      </c>
      <c r="J96" s="191">
        <v>164276</v>
      </c>
      <c r="K96" s="190"/>
      <c r="L96" s="191">
        <v>27367</v>
      </c>
      <c r="M96" s="3"/>
      <c r="N96" s="191">
        <v>0</v>
      </c>
      <c r="O96" s="191">
        <v>159669</v>
      </c>
      <c r="P96" s="190"/>
      <c r="Q96" s="191">
        <v>624588</v>
      </c>
      <c r="R96" s="191">
        <v>53899</v>
      </c>
      <c r="S96" s="191">
        <v>678487</v>
      </c>
      <c r="T96" s="191">
        <f t="shared" si="5"/>
        <v>5200799.2310999995</v>
      </c>
      <c r="U96" s="191">
        <v>651187</v>
      </c>
      <c r="V96" s="191">
        <f t="shared" si="6"/>
        <v>18987949000</v>
      </c>
      <c r="W96" s="191">
        <f t="shared" si="7"/>
        <v>2377462577.5830598</v>
      </c>
    </row>
    <row r="97" spans="1:23">
      <c r="A97" s="204">
        <v>31320</v>
      </c>
      <c r="B97" s="184" t="s">
        <v>82</v>
      </c>
      <c r="C97" s="188">
        <v>2.1432000000000001E-3</v>
      </c>
      <c r="D97" s="188">
        <v>2.1784999999999999E-3</v>
      </c>
      <c r="E97" s="191">
        <v>21337890</v>
      </c>
      <c r="F97" s="190"/>
      <c r="G97" s="191">
        <v>1557253</v>
      </c>
      <c r="H97" s="191">
        <v>2033505</v>
      </c>
      <c r="I97" s="191">
        <v>4281966</v>
      </c>
      <c r="J97" s="191">
        <v>0</v>
      </c>
      <c r="K97" s="190"/>
      <c r="L97" s="191">
        <v>214140</v>
      </c>
      <c r="M97" s="3"/>
      <c r="N97" s="191">
        <v>0</v>
      </c>
      <c r="O97" s="191">
        <v>661386</v>
      </c>
      <c r="P97" s="190"/>
      <c r="Q97" s="191">
        <v>4887250</v>
      </c>
      <c r="R97" s="191">
        <v>-424837</v>
      </c>
      <c r="S97" s="191">
        <v>4462413</v>
      </c>
      <c r="T97" s="191">
        <f t="shared" si="5"/>
        <v>40694972.296800002</v>
      </c>
      <c r="U97" s="191">
        <v>5095381</v>
      </c>
      <c r="V97" s="191">
        <f t="shared" si="6"/>
        <v>18987949000</v>
      </c>
      <c r="W97" s="191">
        <f t="shared" si="7"/>
        <v>2377464072.4150801</v>
      </c>
    </row>
    <row r="98" spans="1:23">
      <c r="A98" s="204">
        <v>31400</v>
      </c>
      <c r="B98" s="184" t="s">
        <v>83</v>
      </c>
      <c r="C98" s="188">
        <v>4.5700999999999997E-3</v>
      </c>
      <c r="D98" s="188">
        <v>4.6236000000000003E-3</v>
      </c>
      <c r="E98" s="191">
        <v>45500322</v>
      </c>
      <c r="F98" s="190"/>
      <c r="G98" s="191">
        <v>3320644</v>
      </c>
      <c r="H98" s="191">
        <v>4336189</v>
      </c>
      <c r="I98" s="191">
        <v>9130744</v>
      </c>
      <c r="J98" s="191">
        <v>0</v>
      </c>
      <c r="K98" s="190"/>
      <c r="L98" s="191">
        <v>456626</v>
      </c>
      <c r="M98" s="3"/>
      <c r="N98" s="191">
        <v>0</v>
      </c>
      <c r="O98" s="191">
        <v>616946</v>
      </c>
      <c r="P98" s="190"/>
      <c r="Q98" s="191">
        <v>10421437</v>
      </c>
      <c r="R98" s="191">
        <v>-400554</v>
      </c>
      <c r="S98" s="191">
        <v>10020883</v>
      </c>
      <c r="T98" s="191">
        <f t="shared" si="5"/>
        <v>86776825.724899992</v>
      </c>
      <c r="U98" s="191">
        <v>10865248</v>
      </c>
      <c r="V98" s="191">
        <f t="shared" si="6"/>
        <v>18987949000</v>
      </c>
      <c r="W98" s="191">
        <f t="shared" si="7"/>
        <v>2377463950.4606028</v>
      </c>
    </row>
    <row r="99" spans="1:23">
      <c r="A99" s="204">
        <v>31405</v>
      </c>
      <c r="B99" s="184" t="s">
        <v>84</v>
      </c>
      <c r="C99" s="188">
        <v>9.343E-4</v>
      </c>
      <c r="D99" s="188">
        <v>9.1299999999999997E-4</v>
      </c>
      <c r="E99" s="191">
        <v>9301974</v>
      </c>
      <c r="F99" s="190"/>
      <c r="G99" s="191">
        <v>678864</v>
      </c>
      <c r="H99" s="191">
        <v>886480</v>
      </c>
      <c r="I99" s="191">
        <v>1866667</v>
      </c>
      <c r="J99" s="191">
        <v>217952</v>
      </c>
      <c r="K99" s="190"/>
      <c r="L99" s="191">
        <v>93352</v>
      </c>
      <c r="M99" s="3"/>
      <c r="N99" s="191">
        <v>0</v>
      </c>
      <c r="O99" s="191">
        <v>42543</v>
      </c>
      <c r="P99" s="190"/>
      <c r="Q99" s="191">
        <v>2130533</v>
      </c>
      <c r="R99" s="191">
        <v>-14285</v>
      </c>
      <c r="S99" s="191">
        <v>2116248</v>
      </c>
      <c r="T99" s="191">
        <f t="shared" si="5"/>
        <v>17740440.750700001</v>
      </c>
      <c r="U99" s="191">
        <v>2221265</v>
      </c>
      <c r="V99" s="191">
        <f t="shared" si="6"/>
        <v>18987949000</v>
      </c>
      <c r="W99" s="191">
        <f t="shared" si="7"/>
        <v>2377464411.8591461</v>
      </c>
    </row>
    <row r="100" spans="1:23">
      <c r="A100" s="204">
        <v>31500</v>
      </c>
      <c r="B100" s="184" t="s">
        <v>85</v>
      </c>
      <c r="C100" s="188">
        <v>7.1190000000000001E-4</v>
      </c>
      <c r="D100" s="188">
        <v>7.1060000000000003E-4</v>
      </c>
      <c r="E100" s="191">
        <v>7087740</v>
      </c>
      <c r="F100" s="190"/>
      <c r="G100" s="191">
        <v>517268</v>
      </c>
      <c r="H100" s="191">
        <v>675463</v>
      </c>
      <c r="I100" s="191">
        <v>1422327</v>
      </c>
      <c r="J100" s="191">
        <v>27955</v>
      </c>
      <c r="K100" s="190"/>
      <c r="L100" s="191">
        <v>71130</v>
      </c>
      <c r="M100" s="3"/>
      <c r="N100" s="191">
        <v>0</v>
      </c>
      <c r="O100" s="191">
        <v>67880</v>
      </c>
      <c r="P100" s="190"/>
      <c r="Q100" s="191">
        <v>1623383</v>
      </c>
      <c r="R100" s="191">
        <v>-54449</v>
      </c>
      <c r="S100" s="191">
        <v>1568934</v>
      </c>
      <c r="T100" s="191">
        <f t="shared" si="5"/>
        <v>13517520.893100001</v>
      </c>
      <c r="U100" s="191">
        <v>1692517</v>
      </c>
      <c r="V100" s="191">
        <f t="shared" si="6"/>
        <v>18987949000</v>
      </c>
      <c r="W100" s="191">
        <f t="shared" si="7"/>
        <v>2377464531.5353279</v>
      </c>
    </row>
    <row r="101" spans="1:23">
      <c r="A101" s="204">
        <v>31600</v>
      </c>
      <c r="B101" s="184" t="s">
        <v>86</v>
      </c>
      <c r="C101" s="188">
        <v>3.2139E-3</v>
      </c>
      <c r="D101" s="188">
        <v>3.2342999999999998E-3</v>
      </c>
      <c r="E101" s="191">
        <v>31997874</v>
      </c>
      <c r="F101" s="190"/>
      <c r="G101" s="191">
        <v>2335226</v>
      </c>
      <c r="H101" s="191">
        <v>3049403</v>
      </c>
      <c r="I101" s="191">
        <v>6421150</v>
      </c>
      <c r="J101" s="191">
        <v>59777</v>
      </c>
      <c r="K101" s="190"/>
      <c r="L101" s="191">
        <v>321120</v>
      </c>
      <c r="M101" s="3"/>
      <c r="N101" s="191">
        <v>0</v>
      </c>
      <c r="O101" s="191">
        <v>288586</v>
      </c>
      <c r="P101" s="190"/>
      <c r="Q101" s="191">
        <v>7328823</v>
      </c>
      <c r="R101" s="191">
        <v>31257</v>
      </c>
      <c r="S101" s="191">
        <v>7360080</v>
      </c>
      <c r="T101" s="191">
        <f t="shared" si="5"/>
        <v>61025369.291100003</v>
      </c>
      <c r="U101" s="191">
        <v>7640932</v>
      </c>
      <c r="V101" s="191">
        <f t="shared" si="6"/>
        <v>18987949000</v>
      </c>
      <c r="W101" s="191">
        <f t="shared" si="7"/>
        <v>2377464140.1412616</v>
      </c>
    </row>
    <row r="102" spans="1:23">
      <c r="A102" s="204">
        <v>31601</v>
      </c>
      <c r="B102" s="184" t="s">
        <v>461</v>
      </c>
      <c r="C102" s="188">
        <v>0</v>
      </c>
      <c r="D102" s="188">
        <v>0</v>
      </c>
      <c r="E102" s="191">
        <v>0</v>
      </c>
      <c r="F102" s="190"/>
      <c r="G102" s="191">
        <v>0</v>
      </c>
      <c r="H102" s="191">
        <v>0</v>
      </c>
      <c r="I102" s="191">
        <v>0</v>
      </c>
      <c r="J102" s="191">
        <v>0</v>
      </c>
      <c r="K102" s="190"/>
      <c r="L102" s="191">
        <v>0</v>
      </c>
      <c r="M102" s="3"/>
      <c r="N102" s="191">
        <v>0</v>
      </c>
      <c r="O102" s="191">
        <v>6438</v>
      </c>
      <c r="P102" s="190"/>
      <c r="Q102" s="191">
        <v>0</v>
      </c>
      <c r="R102" s="191">
        <v>-12286</v>
      </c>
      <c r="S102" s="191">
        <v>-12286</v>
      </c>
      <c r="T102" s="191">
        <f t="shared" si="5"/>
        <v>0</v>
      </c>
      <c r="U102" s="191">
        <v>0</v>
      </c>
      <c r="V102" s="191" t="e">
        <f t="shared" si="6"/>
        <v>#DIV/0!</v>
      </c>
      <c r="W102" s="191" t="e">
        <f t="shared" si="7"/>
        <v>#DIV/0!</v>
      </c>
    </row>
    <row r="103" spans="1:23">
      <c r="A103" s="204">
        <v>31605</v>
      </c>
      <c r="B103" s="184" t="s">
        <v>87</v>
      </c>
      <c r="C103" s="188">
        <v>4.6969999999999998E-4</v>
      </c>
      <c r="D103" s="188">
        <v>4.9089999999999995E-4</v>
      </c>
      <c r="E103" s="191">
        <v>4676375</v>
      </c>
      <c r="F103" s="190"/>
      <c r="G103" s="191">
        <v>341285</v>
      </c>
      <c r="H103" s="191">
        <v>445659</v>
      </c>
      <c r="I103" s="191">
        <v>938428</v>
      </c>
      <c r="J103" s="191">
        <v>102209</v>
      </c>
      <c r="K103" s="190"/>
      <c r="L103" s="191">
        <v>46931</v>
      </c>
      <c r="M103" s="3"/>
      <c r="N103" s="191">
        <v>0</v>
      </c>
      <c r="O103" s="191">
        <v>34310</v>
      </c>
      <c r="P103" s="190"/>
      <c r="Q103" s="191">
        <v>1071081</v>
      </c>
      <c r="R103" s="191">
        <v>46119</v>
      </c>
      <c r="S103" s="191">
        <v>1117200</v>
      </c>
      <c r="T103" s="191">
        <f t="shared" si="5"/>
        <v>8918639.645299999</v>
      </c>
      <c r="U103" s="191">
        <v>1116695</v>
      </c>
      <c r="V103" s="191">
        <f t="shared" si="6"/>
        <v>18987949000</v>
      </c>
      <c r="W103" s="191">
        <f t="shared" si="7"/>
        <v>2377464338.9397488</v>
      </c>
    </row>
    <row r="104" spans="1:23">
      <c r="A104" s="204">
        <v>31700</v>
      </c>
      <c r="B104" s="184" t="s">
        <v>88</v>
      </c>
      <c r="C104" s="188">
        <v>1.0036000000000001E-3</v>
      </c>
      <c r="D104" s="188">
        <v>9.7659999999999999E-4</v>
      </c>
      <c r="E104" s="191">
        <v>9991931</v>
      </c>
      <c r="F104" s="190"/>
      <c r="G104" s="191">
        <v>729218</v>
      </c>
      <c r="H104" s="191">
        <v>952233</v>
      </c>
      <c r="I104" s="191">
        <v>2005124</v>
      </c>
      <c r="J104" s="191">
        <v>208771</v>
      </c>
      <c r="K104" s="190"/>
      <c r="L104" s="191">
        <v>100276</v>
      </c>
      <c r="M104" s="3"/>
      <c r="N104" s="191">
        <v>0</v>
      </c>
      <c r="O104" s="191">
        <v>0</v>
      </c>
      <c r="P104" s="190"/>
      <c r="Q104" s="191">
        <v>2288561</v>
      </c>
      <c r="R104" s="191">
        <v>106239</v>
      </c>
      <c r="S104" s="191">
        <v>2394800</v>
      </c>
      <c r="T104" s="191">
        <f t="shared" si="5"/>
        <v>19056305.616400003</v>
      </c>
      <c r="U104" s="191">
        <v>2386023</v>
      </c>
      <c r="V104" s="191">
        <f t="shared" si="6"/>
        <v>18987949000</v>
      </c>
      <c r="W104" s="191">
        <f t="shared" si="7"/>
        <v>2377464129.1351132</v>
      </c>
    </row>
    <row r="105" spans="1:23">
      <c r="A105" s="204">
        <v>31800</v>
      </c>
      <c r="B105" s="184" t="s">
        <v>89</v>
      </c>
      <c r="C105" s="188">
        <v>5.7215E-3</v>
      </c>
      <c r="D105" s="188">
        <v>5.8989000000000003E-3</v>
      </c>
      <c r="E105" s="191">
        <v>56963763</v>
      </c>
      <c r="F105" s="190"/>
      <c r="G105" s="191">
        <v>4157253</v>
      </c>
      <c r="H105" s="191">
        <v>5428656</v>
      </c>
      <c r="I105" s="191">
        <v>11431162</v>
      </c>
      <c r="J105" s="191">
        <v>9662</v>
      </c>
      <c r="K105" s="190"/>
      <c r="L105" s="191">
        <v>571669</v>
      </c>
      <c r="M105" s="3"/>
      <c r="N105" s="191">
        <v>0</v>
      </c>
      <c r="O105" s="191">
        <v>1701844</v>
      </c>
      <c r="P105" s="190"/>
      <c r="Q105" s="191">
        <v>13047034</v>
      </c>
      <c r="R105" s="191">
        <v>-776752</v>
      </c>
      <c r="S105" s="191">
        <v>12270282</v>
      </c>
      <c r="T105" s="191">
        <f t="shared" si="5"/>
        <v>108639550.2035</v>
      </c>
      <c r="U105" s="191">
        <v>13602660</v>
      </c>
      <c r="V105" s="191">
        <f t="shared" si="6"/>
        <v>18987949000</v>
      </c>
      <c r="W105" s="191">
        <f t="shared" si="7"/>
        <v>2377463951.7609019</v>
      </c>
    </row>
    <row r="106" spans="1:23">
      <c r="A106" s="204">
        <v>31805</v>
      </c>
      <c r="B106" s="184" t="s">
        <v>90</v>
      </c>
      <c r="C106" s="188">
        <v>1.1616E-3</v>
      </c>
      <c r="D106" s="188">
        <v>1.1584E-3</v>
      </c>
      <c r="E106" s="191">
        <v>11564993</v>
      </c>
      <c r="F106" s="190"/>
      <c r="G106" s="191">
        <v>844021</v>
      </c>
      <c r="H106" s="191">
        <v>1102146</v>
      </c>
      <c r="I106" s="191">
        <v>2320797</v>
      </c>
      <c r="J106" s="191">
        <v>215508</v>
      </c>
      <c r="K106" s="190"/>
      <c r="L106" s="191">
        <v>116062</v>
      </c>
      <c r="M106" s="3"/>
      <c r="N106" s="191">
        <v>0</v>
      </c>
      <c r="O106" s="191">
        <v>30336</v>
      </c>
      <c r="P106" s="190"/>
      <c r="Q106" s="191">
        <v>2648857</v>
      </c>
      <c r="R106" s="191">
        <v>54128</v>
      </c>
      <c r="S106" s="191">
        <v>2702985</v>
      </c>
      <c r="T106" s="191">
        <f t="shared" si="5"/>
        <v>22056401.558400001</v>
      </c>
      <c r="U106" s="191">
        <v>2761662</v>
      </c>
      <c r="V106" s="191">
        <f t="shared" si="6"/>
        <v>18987949000</v>
      </c>
      <c r="W106" s="191">
        <f t="shared" si="7"/>
        <v>2377463842.9752064</v>
      </c>
    </row>
    <row r="107" spans="1:23">
      <c r="A107" s="204">
        <v>31810</v>
      </c>
      <c r="B107" s="184" t="s">
        <v>91</v>
      </c>
      <c r="C107" s="188">
        <v>1.5347E-3</v>
      </c>
      <c r="D107" s="188">
        <v>1.5291E-3</v>
      </c>
      <c r="E107" s="191">
        <v>15279610</v>
      </c>
      <c r="F107" s="190"/>
      <c r="G107" s="191">
        <v>1115116</v>
      </c>
      <c r="H107" s="191">
        <v>1456149</v>
      </c>
      <c r="I107" s="191">
        <v>3066225</v>
      </c>
      <c r="J107" s="191">
        <v>43982</v>
      </c>
      <c r="K107" s="190"/>
      <c r="L107" s="191">
        <v>153341</v>
      </c>
      <c r="M107" s="3"/>
      <c r="N107" s="191">
        <v>0</v>
      </c>
      <c r="O107" s="191">
        <v>77877</v>
      </c>
      <c r="P107" s="190"/>
      <c r="Q107" s="191">
        <v>3499656</v>
      </c>
      <c r="R107" s="191">
        <v>-106925</v>
      </c>
      <c r="S107" s="191">
        <v>3392731</v>
      </c>
      <c r="T107" s="191">
        <f t="shared" si="5"/>
        <v>29140805.3303</v>
      </c>
      <c r="U107" s="191">
        <v>3648694</v>
      </c>
      <c r="V107" s="191">
        <f t="shared" si="6"/>
        <v>18987949000</v>
      </c>
      <c r="W107" s="191">
        <f t="shared" si="7"/>
        <v>2377463999.4787254</v>
      </c>
    </row>
    <row r="108" spans="1:23">
      <c r="A108" s="204">
        <v>31820</v>
      </c>
      <c r="B108" s="184" t="s">
        <v>92</v>
      </c>
      <c r="C108" s="188">
        <v>1.2945999999999999E-3</v>
      </c>
      <c r="D108" s="188">
        <v>1.2939E-3</v>
      </c>
      <c r="E108" s="191">
        <v>12889153</v>
      </c>
      <c r="F108" s="190"/>
      <c r="G108" s="191">
        <v>940659</v>
      </c>
      <c r="H108" s="191">
        <v>1228338</v>
      </c>
      <c r="I108" s="191">
        <v>2586521</v>
      </c>
      <c r="J108" s="191">
        <v>69346</v>
      </c>
      <c r="K108" s="190"/>
      <c r="L108" s="191">
        <v>129351</v>
      </c>
      <c r="M108" s="3"/>
      <c r="N108" s="191">
        <v>0</v>
      </c>
      <c r="O108" s="191">
        <v>354523</v>
      </c>
      <c r="P108" s="190"/>
      <c r="Q108" s="191">
        <v>2952144</v>
      </c>
      <c r="R108" s="191">
        <v>-109414</v>
      </c>
      <c r="S108" s="191">
        <v>2842730</v>
      </c>
      <c r="T108" s="191">
        <f t="shared" si="5"/>
        <v>24581798.775399998</v>
      </c>
      <c r="U108" s="191">
        <v>3077865</v>
      </c>
      <c r="V108" s="191">
        <f t="shared" si="6"/>
        <v>18987949000</v>
      </c>
      <c r="W108" s="191">
        <f t="shared" si="7"/>
        <v>2377464081.5695968</v>
      </c>
    </row>
    <row r="109" spans="1:23">
      <c r="A109" s="204">
        <v>31900</v>
      </c>
      <c r="B109" s="184" t="s">
        <v>93</v>
      </c>
      <c r="C109" s="188">
        <v>3.6540000000000001E-3</v>
      </c>
      <c r="D109" s="188">
        <v>3.6668E-3</v>
      </c>
      <c r="E109" s="191">
        <v>36379549</v>
      </c>
      <c r="F109" s="190"/>
      <c r="G109" s="191">
        <v>2655004</v>
      </c>
      <c r="H109" s="191">
        <v>3466977</v>
      </c>
      <c r="I109" s="191">
        <v>7300440</v>
      </c>
      <c r="J109" s="191">
        <v>277189</v>
      </c>
      <c r="K109" s="190"/>
      <c r="L109" s="191">
        <v>365093</v>
      </c>
      <c r="M109" s="3"/>
      <c r="N109" s="191">
        <v>0</v>
      </c>
      <c r="O109" s="191">
        <v>393665</v>
      </c>
      <c r="P109" s="190"/>
      <c r="Q109" s="191">
        <v>8332406</v>
      </c>
      <c r="R109" s="191">
        <v>-5369</v>
      </c>
      <c r="S109" s="191">
        <v>8327037</v>
      </c>
      <c r="T109" s="191">
        <f t="shared" si="5"/>
        <v>69381965.645999998</v>
      </c>
      <c r="U109" s="191">
        <v>8687253</v>
      </c>
      <c r="V109" s="191">
        <f t="shared" si="6"/>
        <v>18987949000</v>
      </c>
      <c r="W109" s="191">
        <f t="shared" si="7"/>
        <v>2377463875.2052546</v>
      </c>
    </row>
    <row r="110" spans="1:23">
      <c r="A110" s="204">
        <v>32000</v>
      </c>
      <c r="B110" s="184" t="s">
        <v>94</v>
      </c>
      <c r="C110" s="188">
        <v>1.4878999999999999E-3</v>
      </c>
      <c r="D110" s="188">
        <v>1.4777E-3</v>
      </c>
      <c r="E110" s="191">
        <v>14813665</v>
      </c>
      <c r="F110" s="190"/>
      <c r="G110" s="191">
        <v>1081111</v>
      </c>
      <c r="H110" s="191">
        <v>1411745</v>
      </c>
      <c r="I110" s="191">
        <v>2972722</v>
      </c>
      <c r="J110" s="191">
        <v>162059</v>
      </c>
      <c r="K110" s="190"/>
      <c r="L110" s="191">
        <v>148665</v>
      </c>
      <c r="M110" s="3"/>
      <c r="N110" s="191">
        <v>0</v>
      </c>
      <c r="O110" s="191">
        <v>31699</v>
      </c>
      <c r="P110" s="190"/>
      <c r="Q110" s="191">
        <v>3392936</v>
      </c>
      <c r="R110" s="191">
        <v>87264</v>
      </c>
      <c r="S110" s="191">
        <v>3480200</v>
      </c>
      <c r="T110" s="191">
        <f t="shared" si="5"/>
        <v>28252169.3171</v>
      </c>
      <c r="U110" s="191">
        <v>3537429</v>
      </c>
      <c r="V110" s="191">
        <f t="shared" si="6"/>
        <v>18987949000</v>
      </c>
      <c r="W110" s="191">
        <f t="shared" si="7"/>
        <v>2377464211.3045235</v>
      </c>
    </row>
    <row r="111" spans="1:23">
      <c r="A111" s="204">
        <v>32005</v>
      </c>
      <c r="B111" s="184" t="s">
        <v>95</v>
      </c>
      <c r="C111" s="188">
        <v>3.2190000000000002E-4</v>
      </c>
      <c r="D111" s="188">
        <v>3.3320000000000002E-4</v>
      </c>
      <c r="E111" s="191">
        <v>3204865</v>
      </c>
      <c r="F111" s="190"/>
      <c r="G111" s="191">
        <v>233893</v>
      </c>
      <c r="H111" s="191">
        <v>305424</v>
      </c>
      <c r="I111" s="191">
        <v>643134</v>
      </c>
      <c r="J111" s="191">
        <v>43530</v>
      </c>
      <c r="K111" s="190"/>
      <c r="L111" s="191">
        <v>32163</v>
      </c>
      <c r="M111" s="3"/>
      <c r="N111" s="191">
        <v>0</v>
      </c>
      <c r="O111" s="191">
        <v>37054</v>
      </c>
      <c r="P111" s="190"/>
      <c r="Q111" s="191">
        <v>734045</v>
      </c>
      <c r="R111" s="191">
        <v>44736</v>
      </c>
      <c r="S111" s="191">
        <v>778781</v>
      </c>
      <c r="T111" s="191">
        <f t="shared" si="5"/>
        <v>6112220.7831000006</v>
      </c>
      <c r="U111" s="191">
        <v>765306</v>
      </c>
      <c r="V111" s="191">
        <f t="shared" si="6"/>
        <v>18987949000</v>
      </c>
      <c r="W111" s="191">
        <f t="shared" si="7"/>
        <v>2377465051.2581544</v>
      </c>
    </row>
    <row r="112" spans="1:23">
      <c r="A112" s="204">
        <v>32100</v>
      </c>
      <c r="B112" s="184" t="s">
        <v>96</v>
      </c>
      <c r="C112" s="188">
        <v>8.2339999999999996E-4</v>
      </c>
      <c r="D112" s="188">
        <v>8.3509999999999997E-4</v>
      </c>
      <c r="E112" s="191">
        <v>8197844</v>
      </c>
      <c r="F112" s="190"/>
      <c r="G112" s="191">
        <v>598284</v>
      </c>
      <c r="H112" s="191">
        <v>781256</v>
      </c>
      <c r="I112" s="191">
        <v>1645096</v>
      </c>
      <c r="J112" s="191">
        <v>0</v>
      </c>
      <c r="K112" s="190"/>
      <c r="L112" s="191">
        <v>82271</v>
      </c>
      <c r="M112" s="3"/>
      <c r="N112" s="191">
        <v>0</v>
      </c>
      <c r="O112" s="191">
        <v>192989</v>
      </c>
      <c r="P112" s="190"/>
      <c r="Q112" s="191">
        <v>1877642</v>
      </c>
      <c r="R112" s="191">
        <v>-144613</v>
      </c>
      <c r="S112" s="191">
        <v>1733029</v>
      </c>
      <c r="T112" s="191">
        <f t="shared" si="5"/>
        <v>15634677.206599999</v>
      </c>
      <c r="U112" s="191">
        <v>1957604</v>
      </c>
      <c r="V112" s="191">
        <f t="shared" si="6"/>
        <v>18987949000</v>
      </c>
      <c r="W112" s="191">
        <f t="shared" si="7"/>
        <v>2377464172.9414625</v>
      </c>
    </row>
    <row r="113" spans="1:23">
      <c r="A113" s="204">
        <v>32200</v>
      </c>
      <c r="B113" s="184" t="s">
        <v>97</v>
      </c>
      <c r="C113" s="188">
        <v>5.664E-4</v>
      </c>
      <c r="D113" s="188">
        <v>5.5309999999999995E-4</v>
      </c>
      <c r="E113" s="191">
        <v>5639129</v>
      </c>
      <c r="F113" s="190"/>
      <c r="G113" s="191">
        <v>411547</v>
      </c>
      <c r="H113" s="191">
        <v>537410</v>
      </c>
      <c r="I113" s="191">
        <v>1131628</v>
      </c>
      <c r="J113" s="191">
        <v>66835</v>
      </c>
      <c r="K113" s="190"/>
      <c r="L113" s="191">
        <v>56592</v>
      </c>
      <c r="M113" s="3"/>
      <c r="N113" s="191">
        <v>0</v>
      </c>
      <c r="O113" s="191">
        <v>0</v>
      </c>
      <c r="P113" s="190"/>
      <c r="Q113" s="191">
        <v>1291591</v>
      </c>
      <c r="R113" s="191">
        <v>50831</v>
      </c>
      <c r="S113" s="191">
        <v>1342422</v>
      </c>
      <c r="T113" s="191">
        <f t="shared" si="5"/>
        <v>10754774.3136</v>
      </c>
      <c r="U113" s="191">
        <v>1346596</v>
      </c>
      <c r="V113" s="191">
        <f t="shared" si="6"/>
        <v>18987949000</v>
      </c>
      <c r="W113" s="191">
        <f t="shared" si="7"/>
        <v>2377464689.2655368</v>
      </c>
    </row>
    <row r="114" spans="1:23">
      <c r="A114" s="204">
        <v>32300</v>
      </c>
      <c r="B114" s="184" t="s">
        <v>98</v>
      </c>
      <c r="C114" s="188">
        <v>6.0267000000000003E-3</v>
      </c>
      <c r="D114" s="188">
        <v>6.2110999999999998E-3</v>
      </c>
      <c r="E114" s="191">
        <v>60002362</v>
      </c>
      <c r="F114" s="190"/>
      <c r="G114" s="191">
        <v>4379012</v>
      </c>
      <c r="H114" s="191">
        <v>5718235</v>
      </c>
      <c r="I114" s="191">
        <v>12040931</v>
      </c>
      <c r="J114" s="191">
        <v>0</v>
      </c>
      <c r="K114" s="190"/>
      <c r="L114" s="191">
        <v>602164</v>
      </c>
      <c r="M114" s="3"/>
      <c r="N114" s="191">
        <v>0</v>
      </c>
      <c r="O114" s="191">
        <v>1741579</v>
      </c>
      <c r="P114" s="190"/>
      <c r="Q114" s="191">
        <v>13742997</v>
      </c>
      <c r="R114" s="191">
        <v>-950811</v>
      </c>
      <c r="S114" s="191">
        <v>12792186</v>
      </c>
      <c r="T114" s="191">
        <f t="shared" si="5"/>
        <v>114434672.23830001</v>
      </c>
      <c r="U114" s="191">
        <v>14328262</v>
      </c>
      <c r="V114" s="191">
        <f t="shared" si="6"/>
        <v>18987949000</v>
      </c>
      <c r="W114" s="191">
        <f t="shared" si="7"/>
        <v>2377463952.0799108</v>
      </c>
    </row>
    <row r="115" spans="1:23">
      <c r="A115" s="204">
        <v>32305</v>
      </c>
      <c r="B115" s="184" t="s">
        <v>391</v>
      </c>
      <c r="C115" s="188">
        <v>5.9329999999999995E-4</v>
      </c>
      <c r="D115" s="188">
        <v>6.2699999999999995E-4</v>
      </c>
      <c r="E115" s="191">
        <v>5906948</v>
      </c>
      <c r="F115" s="190"/>
      <c r="G115" s="191">
        <v>431093</v>
      </c>
      <c r="H115" s="191">
        <v>562933</v>
      </c>
      <c r="I115" s="191">
        <v>1185372</v>
      </c>
      <c r="J115" s="191">
        <v>106516</v>
      </c>
      <c r="K115" s="190"/>
      <c r="L115" s="191">
        <v>59280</v>
      </c>
      <c r="M115" s="3"/>
      <c r="N115" s="191">
        <v>0</v>
      </c>
      <c r="O115" s="191">
        <v>60735</v>
      </c>
      <c r="P115" s="190"/>
      <c r="Q115" s="191">
        <v>1352933</v>
      </c>
      <c r="R115" s="191">
        <v>115022</v>
      </c>
      <c r="S115" s="191">
        <v>1467955</v>
      </c>
      <c r="T115" s="191">
        <f t="shared" si="5"/>
        <v>11265550.1417</v>
      </c>
      <c r="U115" s="191">
        <v>1410549</v>
      </c>
      <c r="V115" s="191">
        <f t="shared" si="6"/>
        <v>18987949000</v>
      </c>
      <c r="W115" s="191">
        <f t="shared" si="7"/>
        <v>2377463340.6371145</v>
      </c>
    </row>
    <row r="116" spans="1:23">
      <c r="A116" s="204">
        <v>32400</v>
      </c>
      <c r="B116" s="184" t="s">
        <v>100</v>
      </c>
      <c r="C116" s="188">
        <v>2.1170999999999998E-3</v>
      </c>
      <c r="D116" s="188">
        <v>2.2388E-3</v>
      </c>
      <c r="E116" s="191">
        <v>21078036</v>
      </c>
      <c r="F116" s="190"/>
      <c r="G116" s="191">
        <v>1538289</v>
      </c>
      <c r="H116" s="191">
        <v>2008740</v>
      </c>
      <c r="I116" s="191">
        <v>4229820</v>
      </c>
      <c r="J116" s="191">
        <v>79304</v>
      </c>
      <c r="K116" s="190"/>
      <c r="L116" s="191">
        <v>211532</v>
      </c>
      <c r="M116" s="3"/>
      <c r="N116" s="191">
        <v>0</v>
      </c>
      <c r="O116" s="191">
        <v>429183</v>
      </c>
      <c r="P116" s="190"/>
      <c r="Q116" s="191">
        <v>4827733</v>
      </c>
      <c r="R116" s="191">
        <v>-129028</v>
      </c>
      <c r="S116" s="191">
        <v>4698705</v>
      </c>
      <c r="T116" s="191">
        <f t="shared" si="5"/>
        <v>40199386.827899992</v>
      </c>
      <c r="U116" s="191">
        <v>5033329</v>
      </c>
      <c r="V116" s="191">
        <f t="shared" si="6"/>
        <v>18987949000</v>
      </c>
      <c r="W116" s="191">
        <f t="shared" si="7"/>
        <v>2377463983.751358</v>
      </c>
    </row>
    <row r="117" spans="1:23">
      <c r="A117" s="204">
        <v>32405</v>
      </c>
      <c r="B117" s="184" t="s">
        <v>101</v>
      </c>
      <c r="C117" s="188">
        <v>5.6950000000000002E-4</v>
      </c>
      <c r="D117" s="188">
        <v>5.7799999999999995E-4</v>
      </c>
      <c r="E117" s="191">
        <v>5669993</v>
      </c>
      <c r="F117" s="190"/>
      <c r="G117" s="191">
        <v>413800</v>
      </c>
      <c r="H117" s="191">
        <v>540351</v>
      </c>
      <c r="I117" s="191">
        <v>1137822</v>
      </c>
      <c r="J117" s="191">
        <v>80634</v>
      </c>
      <c r="K117" s="190"/>
      <c r="L117" s="191">
        <v>56902</v>
      </c>
      <c r="M117" s="3"/>
      <c r="N117" s="191">
        <v>0</v>
      </c>
      <c r="O117" s="191">
        <v>18371</v>
      </c>
      <c r="P117" s="190"/>
      <c r="Q117" s="191">
        <v>1298660</v>
      </c>
      <c r="R117" s="191">
        <v>-1942</v>
      </c>
      <c r="S117" s="191">
        <v>1296718</v>
      </c>
      <c r="T117" s="191">
        <f t="shared" si="5"/>
        <v>10813636.955500001</v>
      </c>
      <c r="U117" s="191">
        <v>1353966</v>
      </c>
      <c r="V117" s="191">
        <f t="shared" si="6"/>
        <v>18987949000</v>
      </c>
      <c r="W117" s="191">
        <f t="shared" si="7"/>
        <v>2377464442.4934154</v>
      </c>
    </row>
    <row r="118" spans="1:23">
      <c r="A118" s="204">
        <v>32410</v>
      </c>
      <c r="B118" s="184" t="s">
        <v>102</v>
      </c>
      <c r="C118" s="188">
        <v>8.2589999999999996E-4</v>
      </c>
      <c r="D118" s="188">
        <v>8.4340000000000001E-4</v>
      </c>
      <c r="E118" s="191">
        <v>8222734</v>
      </c>
      <c r="F118" s="190"/>
      <c r="G118" s="191">
        <v>600101</v>
      </c>
      <c r="H118" s="191">
        <v>783628</v>
      </c>
      <c r="I118" s="191">
        <v>1650091</v>
      </c>
      <c r="J118" s="191">
        <v>38111</v>
      </c>
      <c r="K118" s="190"/>
      <c r="L118" s="191">
        <v>82521</v>
      </c>
      <c r="M118" s="3"/>
      <c r="N118" s="191">
        <v>0</v>
      </c>
      <c r="O118" s="191">
        <v>83991</v>
      </c>
      <c r="P118" s="190"/>
      <c r="Q118" s="191">
        <v>1883343</v>
      </c>
      <c r="R118" s="191">
        <v>45587</v>
      </c>
      <c r="S118" s="191">
        <v>1928930</v>
      </c>
      <c r="T118" s="191">
        <f t="shared" si="5"/>
        <v>15682147.0791</v>
      </c>
      <c r="U118" s="191">
        <v>1963548</v>
      </c>
      <c r="V118" s="191">
        <f t="shared" si="6"/>
        <v>18987949000</v>
      </c>
      <c r="W118" s="191">
        <f t="shared" si="7"/>
        <v>2377464584.0900836</v>
      </c>
    </row>
    <row r="119" spans="1:23">
      <c r="A119" s="204">
        <v>32420</v>
      </c>
      <c r="B119" s="184" t="s">
        <v>462</v>
      </c>
      <c r="C119" s="188">
        <v>0</v>
      </c>
      <c r="D119" s="188">
        <v>0</v>
      </c>
      <c r="E119" s="191">
        <v>0</v>
      </c>
      <c r="F119" s="190"/>
      <c r="G119" s="191">
        <v>0</v>
      </c>
      <c r="H119" s="191">
        <v>0</v>
      </c>
      <c r="I119" s="191">
        <v>0</v>
      </c>
      <c r="J119" s="191">
        <v>0</v>
      </c>
      <c r="K119" s="190"/>
      <c r="L119" s="191">
        <v>0</v>
      </c>
      <c r="M119" s="3"/>
      <c r="N119" s="191">
        <v>0</v>
      </c>
      <c r="O119" s="191">
        <v>41260</v>
      </c>
      <c r="P119" s="190"/>
      <c r="Q119" s="191">
        <v>0</v>
      </c>
      <c r="R119" s="191">
        <v>-8407</v>
      </c>
      <c r="S119" s="191">
        <v>-8407</v>
      </c>
      <c r="T119" s="191">
        <f t="shared" si="5"/>
        <v>0</v>
      </c>
      <c r="U119" s="191">
        <v>0</v>
      </c>
      <c r="V119" s="191" t="e">
        <f t="shared" si="6"/>
        <v>#DIV/0!</v>
      </c>
      <c r="W119" s="191" t="e">
        <f t="shared" si="7"/>
        <v>#DIV/0!</v>
      </c>
    </row>
    <row r="120" spans="1:23">
      <c r="A120" s="204">
        <v>32500</v>
      </c>
      <c r="B120" s="184" t="s">
        <v>392</v>
      </c>
      <c r="C120" s="188">
        <v>4.7694E-3</v>
      </c>
      <c r="D120" s="188">
        <v>4.7978999999999999E-3</v>
      </c>
      <c r="E120" s="191">
        <v>47484571</v>
      </c>
      <c r="F120" s="190"/>
      <c r="G120" s="191">
        <v>3465456</v>
      </c>
      <c r="H120" s="191">
        <v>4525288</v>
      </c>
      <c r="I120" s="191">
        <v>9528932</v>
      </c>
      <c r="J120" s="191">
        <v>0</v>
      </c>
      <c r="K120" s="190"/>
      <c r="L120" s="191">
        <v>476539</v>
      </c>
      <c r="M120" s="3"/>
      <c r="N120" s="191">
        <v>0</v>
      </c>
      <c r="O120" s="191">
        <v>999567</v>
      </c>
      <c r="P120" s="190"/>
      <c r="Q120" s="191">
        <v>10875911</v>
      </c>
      <c r="R120" s="191">
        <v>-542508</v>
      </c>
      <c r="S120" s="191">
        <v>10333403</v>
      </c>
      <c r="T120" s="191">
        <f t="shared" si="5"/>
        <v>90561123.960600004</v>
      </c>
      <c r="U120" s="191">
        <v>11339077</v>
      </c>
      <c r="V120" s="191">
        <f t="shared" si="6"/>
        <v>18987949000</v>
      </c>
      <c r="W120" s="191">
        <f t="shared" si="7"/>
        <v>2377464041.5985241</v>
      </c>
    </row>
    <row r="121" spans="1:23">
      <c r="A121" s="204">
        <v>32505</v>
      </c>
      <c r="B121" s="184" t="s">
        <v>105</v>
      </c>
      <c r="C121" s="188">
        <v>7.7439999999999996E-4</v>
      </c>
      <c r="D121" s="188">
        <v>7.5580000000000005E-4</v>
      </c>
      <c r="E121" s="191">
        <v>7709995</v>
      </c>
      <c r="F121" s="190"/>
      <c r="G121" s="191">
        <v>562681</v>
      </c>
      <c r="H121" s="191">
        <v>734764</v>
      </c>
      <c r="I121" s="191">
        <v>1547198</v>
      </c>
      <c r="J121" s="191">
        <v>189581</v>
      </c>
      <c r="K121" s="190"/>
      <c r="L121" s="191">
        <v>77375</v>
      </c>
      <c r="M121" s="3"/>
      <c r="N121" s="191">
        <v>0</v>
      </c>
      <c r="O121" s="191">
        <v>28858</v>
      </c>
      <c r="P121" s="190"/>
      <c r="Q121" s="191">
        <v>1765905</v>
      </c>
      <c r="R121" s="191">
        <v>61570</v>
      </c>
      <c r="S121" s="191">
        <v>1827475</v>
      </c>
      <c r="T121" s="191">
        <f t="shared" si="5"/>
        <v>14704267.705599999</v>
      </c>
      <c r="U121" s="191">
        <v>1841108</v>
      </c>
      <c r="V121" s="191">
        <f t="shared" si="6"/>
        <v>18987949000</v>
      </c>
      <c r="W121" s="191">
        <f t="shared" si="7"/>
        <v>2377463842.9752069</v>
      </c>
    </row>
    <row r="122" spans="1:23">
      <c r="A122" s="204">
        <v>32600</v>
      </c>
      <c r="B122" s="184" t="s">
        <v>106</v>
      </c>
      <c r="C122" s="188">
        <v>1.7152299999999999E-2</v>
      </c>
      <c r="D122" s="188">
        <v>1.7237800000000001E-2</v>
      </c>
      <c r="E122" s="191">
        <v>170769825</v>
      </c>
      <c r="F122" s="190"/>
      <c r="G122" s="191">
        <v>12462895</v>
      </c>
      <c r="H122" s="191">
        <v>16274394</v>
      </c>
      <c r="I122" s="191">
        <v>34269112</v>
      </c>
      <c r="J122" s="191">
        <v>0</v>
      </c>
      <c r="K122" s="190"/>
      <c r="L122" s="191">
        <v>1713789</v>
      </c>
      <c r="M122" s="3"/>
      <c r="N122" s="191">
        <v>0</v>
      </c>
      <c r="O122" s="191">
        <v>3467449</v>
      </c>
      <c r="P122" s="190"/>
      <c r="Q122" s="191">
        <v>39113282</v>
      </c>
      <c r="R122" s="191">
        <v>-2859607</v>
      </c>
      <c r="S122" s="191">
        <v>36253675</v>
      </c>
      <c r="T122" s="191">
        <f t="shared" si="5"/>
        <v>325686997.63269997</v>
      </c>
      <c r="U122" s="191">
        <v>40778976</v>
      </c>
      <c r="V122" s="191">
        <f t="shared" si="6"/>
        <v>18987949000</v>
      </c>
      <c r="W122" s="191">
        <f t="shared" si="7"/>
        <v>2377464013.5725241</v>
      </c>
    </row>
    <row r="123" spans="1:23">
      <c r="A123" s="204">
        <v>32605</v>
      </c>
      <c r="B123" s="184" t="s">
        <v>107</v>
      </c>
      <c r="C123" s="188">
        <v>2.5419000000000001E-3</v>
      </c>
      <c r="D123" s="188">
        <v>2.5604999999999998E-3</v>
      </c>
      <c r="E123" s="191">
        <v>25307383</v>
      </c>
      <c r="F123" s="190"/>
      <c r="G123" s="191">
        <v>1846950</v>
      </c>
      <c r="H123" s="191">
        <v>2411798</v>
      </c>
      <c r="I123" s="191">
        <v>5078541</v>
      </c>
      <c r="J123" s="191">
        <v>457892</v>
      </c>
      <c r="K123" s="190"/>
      <c r="L123" s="191">
        <v>253976</v>
      </c>
      <c r="M123" s="3"/>
      <c r="N123" s="191">
        <v>0</v>
      </c>
      <c r="O123" s="191">
        <v>0</v>
      </c>
      <c r="P123" s="190"/>
      <c r="Q123" s="191">
        <v>5796427</v>
      </c>
      <c r="R123" s="191">
        <v>319171</v>
      </c>
      <c r="S123" s="191">
        <v>6115598</v>
      </c>
      <c r="T123" s="191">
        <f t="shared" si="5"/>
        <v>48265467.563100003</v>
      </c>
      <c r="U123" s="191">
        <v>6043276</v>
      </c>
      <c r="V123" s="191">
        <f t="shared" si="6"/>
        <v>18987949000</v>
      </c>
      <c r="W123" s="191">
        <f t="shared" si="7"/>
        <v>2377464101.6562414</v>
      </c>
    </row>
    <row r="124" spans="1:23">
      <c r="A124" s="204">
        <v>32700</v>
      </c>
      <c r="B124" s="184" t="s">
        <v>108</v>
      </c>
      <c r="C124" s="188">
        <v>1.6067E-3</v>
      </c>
      <c r="D124" s="188">
        <v>1.6209E-3</v>
      </c>
      <c r="E124" s="191">
        <v>15996448</v>
      </c>
      <c r="F124" s="190"/>
      <c r="G124" s="191">
        <v>1167431</v>
      </c>
      <c r="H124" s="191">
        <v>1524464</v>
      </c>
      <c r="I124" s="191">
        <v>3210076</v>
      </c>
      <c r="J124" s="191">
        <v>204164</v>
      </c>
      <c r="K124" s="190"/>
      <c r="L124" s="191">
        <v>160535</v>
      </c>
      <c r="M124" s="3"/>
      <c r="N124" s="191">
        <v>0</v>
      </c>
      <c r="O124" s="191">
        <v>95815</v>
      </c>
      <c r="P124" s="190"/>
      <c r="Q124" s="191">
        <v>3663842</v>
      </c>
      <c r="R124" s="191">
        <v>146577</v>
      </c>
      <c r="S124" s="191">
        <v>3810419</v>
      </c>
      <c r="T124" s="191">
        <f t="shared" si="5"/>
        <v>30507937.658300001</v>
      </c>
      <c r="U124" s="191">
        <v>3819871</v>
      </c>
      <c r="V124" s="191">
        <f t="shared" si="6"/>
        <v>18987949000</v>
      </c>
      <c r="W124" s="191">
        <f t="shared" si="7"/>
        <v>2377463745.5654449</v>
      </c>
    </row>
    <row r="125" spans="1:23">
      <c r="A125" s="204">
        <v>32800</v>
      </c>
      <c r="B125" s="184" t="s">
        <v>109</v>
      </c>
      <c r="C125" s="188">
        <v>2.2322000000000002E-3</v>
      </c>
      <c r="D125" s="188">
        <v>2.1829000000000002E-3</v>
      </c>
      <c r="E125" s="191">
        <v>22223982</v>
      </c>
      <c r="F125" s="190"/>
      <c r="G125" s="191">
        <v>1621921</v>
      </c>
      <c r="H125" s="191">
        <v>2117949</v>
      </c>
      <c r="I125" s="191">
        <v>4459782</v>
      </c>
      <c r="J125" s="191">
        <v>714539</v>
      </c>
      <c r="K125" s="190"/>
      <c r="L125" s="191">
        <v>223032</v>
      </c>
      <c r="M125" s="3"/>
      <c r="N125" s="191">
        <v>0</v>
      </c>
      <c r="O125" s="191">
        <v>0</v>
      </c>
      <c r="P125" s="190"/>
      <c r="Q125" s="191">
        <v>5090202</v>
      </c>
      <c r="R125" s="191">
        <v>377918</v>
      </c>
      <c r="S125" s="191">
        <v>5468120</v>
      </c>
      <c r="T125" s="191">
        <f t="shared" si="5"/>
        <v>42384899.757800005</v>
      </c>
      <c r="U125" s="191">
        <v>5306975</v>
      </c>
      <c r="V125" s="191">
        <f t="shared" si="6"/>
        <v>18987949000</v>
      </c>
      <c r="W125" s="191">
        <f t="shared" si="7"/>
        <v>2377463936.9232144</v>
      </c>
    </row>
    <row r="126" spans="1:23">
      <c r="A126" s="204">
        <v>32900</v>
      </c>
      <c r="B126" s="184" t="s">
        <v>110</v>
      </c>
      <c r="C126" s="188">
        <v>6.5721E-3</v>
      </c>
      <c r="D126" s="188">
        <v>6.5319999999999996E-3</v>
      </c>
      <c r="E126" s="191">
        <v>65432413</v>
      </c>
      <c r="F126" s="190"/>
      <c r="G126" s="191">
        <v>4775301</v>
      </c>
      <c r="H126" s="191">
        <v>6235720</v>
      </c>
      <c r="I126" s="191">
        <v>13130602</v>
      </c>
      <c r="J126" s="191">
        <v>7556</v>
      </c>
      <c r="K126" s="190"/>
      <c r="L126" s="191">
        <v>656658</v>
      </c>
      <c r="M126" s="3"/>
      <c r="N126" s="191">
        <v>0</v>
      </c>
      <c r="O126" s="191">
        <v>522800</v>
      </c>
      <c r="P126" s="190"/>
      <c r="Q126" s="191">
        <v>14986701</v>
      </c>
      <c r="R126" s="191">
        <v>-367962</v>
      </c>
      <c r="S126" s="191">
        <v>14618739</v>
      </c>
      <c r="T126" s="191">
        <f t="shared" si="5"/>
        <v>124790699.62289999</v>
      </c>
      <c r="U126" s="191">
        <v>15624931</v>
      </c>
      <c r="V126" s="191">
        <f t="shared" si="6"/>
        <v>18987949000</v>
      </c>
      <c r="W126" s="191">
        <f t="shared" si="7"/>
        <v>2377463976.5067482</v>
      </c>
    </row>
    <row r="127" spans="1:23">
      <c r="A127" s="204">
        <v>32901</v>
      </c>
      <c r="B127" s="184" t="s">
        <v>393</v>
      </c>
      <c r="C127" s="188">
        <v>1.6789999999999999E-4</v>
      </c>
      <c r="D127" s="188">
        <v>1.4310000000000001E-4</v>
      </c>
      <c r="E127" s="191">
        <v>1671627</v>
      </c>
      <c r="F127" s="190"/>
      <c r="G127" s="191">
        <v>121996</v>
      </c>
      <c r="H127" s="191">
        <v>159306</v>
      </c>
      <c r="I127" s="191">
        <v>335453</v>
      </c>
      <c r="J127" s="191">
        <v>197482</v>
      </c>
      <c r="K127" s="190"/>
      <c r="L127" s="191">
        <v>16776</v>
      </c>
      <c r="M127" s="3"/>
      <c r="N127" s="191">
        <v>0</v>
      </c>
      <c r="O127" s="191">
        <v>136079</v>
      </c>
      <c r="P127" s="190"/>
      <c r="Q127" s="191">
        <v>382871</v>
      </c>
      <c r="R127" s="191">
        <v>159405</v>
      </c>
      <c r="S127" s="191">
        <v>542276</v>
      </c>
      <c r="T127" s="191">
        <f t="shared" si="5"/>
        <v>3188076.6370999999</v>
      </c>
      <c r="U127" s="191">
        <v>399176</v>
      </c>
      <c r="V127" s="191">
        <f t="shared" si="6"/>
        <v>18987949000</v>
      </c>
      <c r="W127" s="191">
        <f t="shared" si="7"/>
        <v>2377462775.4615846</v>
      </c>
    </row>
    <row r="128" spans="1:23">
      <c r="A128" s="204">
        <v>32905</v>
      </c>
      <c r="B128" s="184" t="s">
        <v>111</v>
      </c>
      <c r="C128" s="188">
        <v>9.3470000000000001E-4</v>
      </c>
      <c r="D128" s="188">
        <v>9.6400000000000001E-4</v>
      </c>
      <c r="E128" s="191">
        <v>9305956</v>
      </c>
      <c r="F128" s="190"/>
      <c r="G128" s="191">
        <v>679155</v>
      </c>
      <c r="H128" s="191">
        <v>886859</v>
      </c>
      <c r="I128" s="191">
        <v>1867466</v>
      </c>
      <c r="J128" s="191">
        <v>111866</v>
      </c>
      <c r="K128" s="190"/>
      <c r="L128" s="191">
        <v>93391</v>
      </c>
      <c r="M128" s="3"/>
      <c r="N128" s="191">
        <v>0</v>
      </c>
      <c r="O128" s="191">
        <v>108912</v>
      </c>
      <c r="P128" s="190"/>
      <c r="Q128" s="191">
        <v>2131445</v>
      </c>
      <c r="R128" s="191">
        <v>-61102</v>
      </c>
      <c r="S128" s="191">
        <v>2070343</v>
      </c>
      <c r="T128" s="191">
        <f t="shared" si="5"/>
        <v>17748035.930300001</v>
      </c>
      <c r="U128" s="191">
        <v>2222216</v>
      </c>
      <c r="V128" s="191">
        <f t="shared" si="6"/>
        <v>18987949000</v>
      </c>
      <c r="W128" s="191">
        <f t="shared" si="7"/>
        <v>2377464427.0889053</v>
      </c>
    </row>
    <row r="129" spans="1:23">
      <c r="A129" s="204">
        <v>32910</v>
      </c>
      <c r="B129" s="184" t="s">
        <v>112</v>
      </c>
      <c r="C129" s="188">
        <v>1.2187999999999999E-3</v>
      </c>
      <c r="D129" s="188">
        <v>1.2267000000000001E-3</v>
      </c>
      <c r="E129" s="191">
        <v>12134481</v>
      </c>
      <c r="F129" s="190"/>
      <c r="G129" s="191">
        <v>885583</v>
      </c>
      <c r="H129" s="191">
        <v>1156418</v>
      </c>
      <c r="I129" s="191">
        <v>2435078</v>
      </c>
      <c r="J129" s="191">
        <v>22410</v>
      </c>
      <c r="K129" s="190"/>
      <c r="L129" s="191">
        <v>121778</v>
      </c>
      <c r="M129" s="3"/>
      <c r="N129" s="191">
        <v>0</v>
      </c>
      <c r="O129" s="191">
        <v>68095</v>
      </c>
      <c r="P129" s="190"/>
      <c r="Q129" s="191">
        <v>2779293</v>
      </c>
      <c r="R129" s="191">
        <v>-86414</v>
      </c>
      <c r="S129" s="191">
        <v>2692879</v>
      </c>
      <c r="T129" s="191">
        <f t="shared" si="5"/>
        <v>23142512.2412</v>
      </c>
      <c r="U129" s="191">
        <v>2897653</v>
      </c>
      <c r="V129" s="191">
        <f t="shared" si="6"/>
        <v>18987949000</v>
      </c>
      <c r="W129" s="191">
        <f t="shared" si="7"/>
        <v>2377463898.9169679</v>
      </c>
    </row>
    <row r="130" spans="1:23">
      <c r="A130" s="204">
        <v>32920</v>
      </c>
      <c r="B130" s="184" t="s">
        <v>113</v>
      </c>
      <c r="C130" s="188">
        <v>1.0493E-3</v>
      </c>
      <c r="D130" s="188">
        <v>1.0145E-3</v>
      </c>
      <c r="E130" s="191">
        <v>10446924</v>
      </c>
      <c r="F130" s="190"/>
      <c r="G130" s="191">
        <v>762423</v>
      </c>
      <c r="H130" s="191">
        <v>995594</v>
      </c>
      <c r="I130" s="191">
        <v>2096429</v>
      </c>
      <c r="J130" s="191">
        <v>87504</v>
      </c>
      <c r="K130" s="190"/>
      <c r="L130" s="191">
        <v>104842</v>
      </c>
      <c r="M130" s="3"/>
      <c r="N130" s="191">
        <v>0</v>
      </c>
      <c r="O130" s="191">
        <v>60448</v>
      </c>
      <c r="P130" s="190"/>
      <c r="Q130" s="191">
        <v>2392773</v>
      </c>
      <c r="R130" s="191">
        <v>-49798</v>
      </c>
      <c r="S130" s="191">
        <v>2342975</v>
      </c>
      <c r="T130" s="191">
        <f t="shared" si="5"/>
        <v>19924054.885699999</v>
      </c>
      <c r="U130" s="191">
        <v>2494673</v>
      </c>
      <c r="V130" s="191">
        <f t="shared" si="6"/>
        <v>18987949000</v>
      </c>
      <c r="W130" s="191">
        <f t="shared" si="7"/>
        <v>2377464023.6348042</v>
      </c>
    </row>
    <row r="131" spans="1:23">
      <c r="A131" s="204">
        <v>33000</v>
      </c>
      <c r="B131" s="184" t="s">
        <v>114</v>
      </c>
      <c r="C131" s="188">
        <v>2.4895E-3</v>
      </c>
      <c r="D131" s="188">
        <v>2.4756000000000001E-3</v>
      </c>
      <c r="E131" s="191">
        <v>24785684</v>
      </c>
      <c r="F131" s="190"/>
      <c r="G131" s="191">
        <v>1808876</v>
      </c>
      <c r="H131" s="191">
        <v>2362080</v>
      </c>
      <c r="I131" s="191">
        <v>4973849</v>
      </c>
      <c r="J131" s="191">
        <v>0</v>
      </c>
      <c r="K131" s="190"/>
      <c r="L131" s="191">
        <v>248741</v>
      </c>
      <c r="M131" s="3"/>
      <c r="N131" s="191">
        <v>0</v>
      </c>
      <c r="O131" s="191">
        <v>503655</v>
      </c>
      <c r="P131" s="190"/>
      <c r="Q131" s="191">
        <v>5676936</v>
      </c>
      <c r="R131" s="191">
        <v>-317313</v>
      </c>
      <c r="S131" s="191">
        <v>5359623</v>
      </c>
      <c r="T131" s="191">
        <f t="shared" si="5"/>
        <v>47270499.035499997</v>
      </c>
      <c r="U131" s="191">
        <v>5918697</v>
      </c>
      <c r="V131" s="191">
        <f t="shared" si="6"/>
        <v>18987949000</v>
      </c>
      <c r="W131" s="191">
        <f t="shared" si="7"/>
        <v>2377464149.4275961</v>
      </c>
    </row>
    <row r="132" spans="1:23">
      <c r="A132" s="204">
        <v>33001</v>
      </c>
      <c r="B132" s="184" t="s">
        <v>115</v>
      </c>
      <c r="C132" s="188">
        <v>7.64E-5</v>
      </c>
      <c r="D132" s="188">
        <v>8.3700000000000002E-5</v>
      </c>
      <c r="E132" s="191">
        <v>760645</v>
      </c>
      <c r="F132" s="190"/>
      <c r="G132" s="191">
        <v>55512</v>
      </c>
      <c r="H132" s="191">
        <v>72490</v>
      </c>
      <c r="I132" s="191">
        <v>152642</v>
      </c>
      <c r="J132" s="191">
        <v>43795</v>
      </c>
      <c r="K132" s="190"/>
      <c r="L132" s="191">
        <v>7634</v>
      </c>
      <c r="M132" s="3"/>
      <c r="N132" s="191">
        <v>0</v>
      </c>
      <c r="O132" s="191">
        <v>49646</v>
      </c>
      <c r="P132" s="190"/>
      <c r="Q132" s="191">
        <v>174219</v>
      </c>
      <c r="R132" s="191">
        <v>42016</v>
      </c>
      <c r="S132" s="191">
        <v>216235</v>
      </c>
      <c r="T132" s="191">
        <f t="shared" si="5"/>
        <v>1450679.3036</v>
      </c>
      <c r="U132" s="191">
        <v>181638</v>
      </c>
      <c r="V132" s="191">
        <f t="shared" si="6"/>
        <v>18987949000</v>
      </c>
      <c r="W132" s="191">
        <f t="shared" si="7"/>
        <v>2377460732.984293</v>
      </c>
    </row>
    <row r="133" spans="1:23">
      <c r="A133" s="204">
        <v>33027</v>
      </c>
      <c r="B133" s="184" t="s">
        <v>116</v>
      </c>
      <c r="C133" s="188">
        <v>3.0729999999999999E-4</v>
      </c>
      <c r="D133" s="188">
        <v>2.8249999999999998E-4</v>
      </c>
      <c r="E133" s="191">
        <v>3059506</v>
      </c>
      <c r="F133" s="190"/>
      <c r="G133" s="191">
        <v>223285</v>
      </c>
      <c r="H133" s="191">
        <v>291571</v>
      </c>
      <c r="I133" s="191">
        <v>613964</v>
      </c>
      <c r="J133" s="191">
        <v>192439</v>
      </c>
      <c r="K133" s="190"/>
      <c r="L133" s="191">
        <v>30704</v>
      </c>
      <c r="M133" s="3"/>
      <c r="N133" s="191">
        <v>0</v>
      </c>
      <c r="O133" s="191">
        <v>0</v>
      </c>
      <c r="P133" s="190"/>
      <c r="Q133" s="191">
        <v>700752</v>
      </c>
      <c r="R133" s="191">
        <v>165723</v>
      </c>
      <c r="S133" s="191">
        <v>866475</v>
      </c>
      <c r="T133" s="191">
        <f t="shared" si="5"/>
        <v>5834996.7276999997</v>
      </c>
      <c r="U133" s="191">
        <v>730595</v>
      </c>
      <c r="V133" s="191">
        <f t="shared" si="6"/>
        <v>18987949000</v>
      </c>
      <c r="W133" s="191">
        <f t="shared" si="7"/>
        <v>2377465017.89782</v>
      </c>
    </row>
    <row r="134" spans="1:23">
      <c r="A134" s="204">
        <v>33100</v>
      </c>
      <c r="B134" s="184" t="s">
        <v>117</v>
      </c>
      <c r="C134" s="188">
        <v>3.4607000000000001E-3</v>
      </c>
      <c r="D134" s="188">
        <v>3.5601999999999999E-3</v>
      </c>
      <c r="E134" s="191">
        <v>34455037</v>
      </c>
      <c r="F134" s="190"/>
      <c r="G134" s="191">
        <v>2514552</v>
      </c>
      <c r="H134" s="191">
        <v>3283571</v>
      </c>
      <c r="I134" s="191">
        <v>6914240</v>
      </c>
      <c r="J134" s="191">
        <v>191415</v>
      </c>
      <c r="K134" s="190"/>
      <c r="L134" s="191">
        <v>345779</v>
      </c>
      <c r="M134" s="3"/>
      <c r="N134" s="191">
        <v>0</v>
      </c>
      <c r="O134" s="191">
        <v>824602</v>
      </c>
      <c r="P134" s="190"/>
      <c r="Q134" s="191">
        <v>7891614</v>
      </c>
      <c r="R134" s="191">
        <v>48666</v>
      </c>
      <c r="S134" s="191">
        <v>7940280</v>
      </c>
      <c r="T134" s="191">
        <f t="shared" si="5"/>
        <v>65711595.1043</v>
      </c>
      <c r="U134" s="191">
        <v>8227690</v>
      </c>
      <c r="V134" s="191">
        <f t="shared" si="6"/>
        <v>18987949000</v>
      </c>
      <c r="W134" s="191">
        <f t="shared" si="7"/>
        <v>2377464096.8590169</v>
      </c>
    </row>
    <row r="135" spans="1:23">
      <c r="A135" s="204">
        <v>33105</v>
      </c>
      <c r="B135" s="184" t="s">
        <v>118</v>
      </c>
      <c r="C135" s="188">
        <v>3.9429999999999999E-4</v>
      </c>
      <c r="D135" s="188">
        <v>4.0299999999999998E-4</v>
      </c>
      <c r="E135" s="191">
        <v>3925686</v>
      </c>
      <c r="F135" s="190"/>
      <c r="G135" s="191">
        <v>286499</v>
      </c>
      <c r="H135" s="191">
        <v>374119</v>
      </c>
      <c r="I135" s="191">
        <v>787784</v>
      </c>
      <c r="J135" s="191">
        <v>32393</v>
      </c>
      <c r="K135" s="190"/>
      <c r="L135" s="191">
        <v>39397</v>
      </c>
      <c r="M135" s="3"/>
      <c r="N135" s="191">
        <v>0</v>
      </c>
      <c r="O135" s="191">
        <v>85474</v>
      </c>
      <c r="P135" s="190"/>
      <c r="Q135" s="191">
        <v>899143</v>
      </c>
      <c r="R135" s="191">
        <v>-56444</v>
      </c>
      <c r="S135" s="191">
        <v>842699</v>
      </c>
      <c r="T135" s="191">
        <f t="shared" si="5"/>
        <v>7486948.2906999998</v>
      </c>
      <c r="U135" s="191">
        <v>937434</v>
      </c>
      <c r="V135" s="191">
        <f t="shared" si="6"/>
        <v>18987949000</v>
      </c>
      <c r="W135" s="191">
        <f t="shared" si="7"/>
        <v>2377463860.0050721</v>
      </c>
    </row>
    <row r="136" spans="1:23">
      <c r="A136" s="204">
        <v>33200</v>
      </c>
      <c r="B136" s="184" t="s">
        <v>119</v>
      </c>
      <c r="C136" s="188">
        <v>1.52535E-2</v>
      </c>
      <c r="D136" s="188">
        <v>1.55155E-2</v>
      </c>
      <c r="E136" s="191">
        <v>151865204</v>
      </c>
      <c r="F136" s="190"/>
      <c r="G136" s="191">
        <v>11083224</v>
      </c>
      <c r="H136" s="191">
        <v>14472780</v>
      </c>
      <c r="I136" s="191">
        <v>30475441</v>
      </c>
      <c r="J136" s="191">
        <v>448047</v>
      </c>
      <c r="K136" s="190"/>
      <c r="L136" s="191">
        <v>1524069</v>
      </c>
      <c r="M136" s="3"/>
      <c r="N136" s="191">
        <v>0</v>
      </c>
      <c r="O136" s="191">
        <v>3483706</v>
      </c>
      <c r="P136" s="190"/>
      <c r="Q136" s="191">
        <v>34783349</v>
      </c>
      <c r="R136" s="191">
        <v>-1103400</v>
      </c>
      <c r="S136" s="191">
        <v>33679949</v>
      </c>
      <c r="T136" s="191">
        <f t="shared" si="5"/>
        <v>289632680.0715</v>
      </c>
      <c r="U136" s="191">
        <v>36264647</v>
      </c>
      <c r="V136" s="191">
        <f t="shared" si="6"/>
        <v>18987949000</v>
      </c>
      <c r="W136" s="191">
        <f t="shared" si="7"/>
        <v>2377463991.8707185</v>
      </c>
    </row>
    <row r="137" spans="1:23">
      <c r="A137" s="204">
        <v>33202</v>
      </c>
      <c r="B137" s="184" t="s">
        <v>120</v>
      </c>
      <c r="C137" s="188">
        <v>2.653E-4</v>
      </c>
      <c r="D137" s="188">
        <v>2.2599999999999999E-4</v>
      </c>
      <c r="E137" s="191">
        <v>2641350</v>
      </c>
      <c r="F137" s="190"/>
      <c r="G137" s="191">
        <v>192768</v>
      </c>
      <c r="H137" s="191">
        <v>251721</v>
      </c>
      <c r="I137" s="191">
        <v>530051</v>
      </c>
      <c r="J137" s="191">
        <v>217209</v>
      </c>
      <c r="K137" s="190"/>
      <c r="L137" s="191">
        <v>26508</v>
      </c>
      <c r="M137" s="3"/>
      <c r="N137" s="191">
        <v>0</v>
      </c>
      <c r="O137" s="191">
        <v>0</v>
      </c>
      <c r="P137" s="190"/>
      <c r="Q137" s="191">
        <v>604977</v>
      </c>
      <c r="R137" s="191">
        <v>112419</v>
      </c>
      <c r="S137" s="191">
        <v>717396</v>
      </c>
      <c r="T137" s="191">
        <f t="shared" ref="T137:T200" si="8">C137*18987949000</f>
        <v>5037502.8696999997</v>
      </c>
      <c r="U137" s="191">
        <v>630741</v>
      </c>
      <c r="V137" s="191">
        <f t="shared" ref="V137:V200" si="9">+T137/C137</f>
        <v>18987949000</v>
      </c>
      <c r="W137" s="191">
        <f t="shared" ref="W137:W200" si="10">+U137/C137</f>
        <v>2377463249.1519036</v>
      </c>
    </row>
    <row r="138" spans="1:23">
      <c r="A138" s="204">
        <v>33203</v>
      </c>
      <c r="B138" s="184" t="s">
        <v>121</v>
      </c>
      <c r="C138" s="188">
        <v>1.3520000000000001E-4</v>
      </c>
      <c r="D138" s="188">
        <v>1.418E-4</v>
      </c>
      <c r="E138" s="191">
        <v>1346063</v>
      </c>
      <c r="F138" s="190"/>
      <c r="G138" s="191">
        <v>98237</v>
      </c>
      <c r="H138" s="191">
        <v>128280</v>
      </c>
      <c r="I138" s="191">
        <v>270120</v>
      </c>
      <c r="J138" s="191">
        <v>8473</v>
      </c>
      <c r="K138" s="190"/>
      <c r="L138" s="191">
        <v>13509</v>
      </c>
      <c r="M138" s="3"/>
      <c r="N138" s="191">
        <v>0</v>
      </c>
      <c r="O138" s="191">
        <v>85056</v>
      </c>
      <c r="P138" s="190"/>
      <c r="Q138" s="191">
        <v>308304</v>
      </c>
      <c r="R138" s="191">
        <v>-20061</v>
      </c>
      <c r="S138" s="191">
        <v>288243</v>
      </c>
      <c r="T138" s="191">
        <f t="shared" si="8"/>
        <v>2567170.7047999999</v>
      </c>
      <c r="U138" s="191">
        <v>321433</v>
      </c>
      <c r="V138" s="191">
        <f t="shared" si="9"/>
        <v>18987949000</v>
      </c>
      <c r="W138" s="191">
        <f t="shared" si="10"/>
        <v>2377463017.7514791</v>
      </c>
    </row>
    <row r="139" spans="1:23">
      <c r="A139" s="204">
        <v>33204</v>
      </c>
      <c r="B139" s="184" t="s">
        <v>122</v>
      </c>
      <c r="C139" s="188">
        <v>4.1310000000000001E-4</v>
      </c>
      <c r="D139" s="188">
        <v>4.6000000000000001E-4</v>
      </c>
      <c r="E139" s="191">
        <v>4112860</v>
      </c>
      <c r="F139" s="190"/>
      <c r="G139" s="191">
        <v>300159</v>
      </c>
      <c r="H139" s="191">
        <v>391956</v>
      </c>
      <c r="I139" s="191">
        <v>825345</v>
      </c>
      <c r="J139" s="191">
        <v>7041</v>
      </c>
      <c r="K139" s="190"/>
      <c r="L139" s="191">
        <v>41275</v>
      </c>
      <c r="M139" s="3"/>
      <c r="N139" s="191">
        <v>0</v>
      </c>
      <c r="O139" s="191">
        <v>308749</v>
      </c>
      <c r="P139" s="190"/>
      <c r="Q139" s="191">
        <v>942013</v>
      </c>
      <c r="R139" s="191">
        <v>-115660</v>
      </c>
      <c r="S139" s="191">
        <v>826353</v>
      </c>
      <c r="T139" s="191">
        <f t="shared" si="8"/>
        <v>7843921.7319</v>
      </c>
      <c r="U139" s="191">
        <v>982130</v>
      </c>
      <c r="V139" s="191">
        <f t="shared" si="9"/>
        <v>18987949000</v>
      </c>
      <c r="W139" s="191">
        <f t="shared" si="10"/>
        <v>2377463083.9990315</v>
      </c>
    </row>
    <row r="140" spans="1:23">
      <c r="A140" s="204">
        <v>33205</v>
      </c>
      <c r="B140" s="184" t="s">
        <v>123</v>
      </c>
      <c r="C140" s="188">
        <v>1.2589999999999999E-3</v>
      </c>
      <c r="D140" s="188">
        <v>1.3364E-3</v>
      </c>
      <c r="E140" s="191">
        <v>12534716</v>
      </c>
      <c r="F140" s="190"/>
      <c r="G140" s="191">
        <v>914792</v>
      </c>
      <c r="H140" s="191">
        <v>1194561</v>
      </c>
      <c r="I140" s="191">
        <v>2515395</v>
      </c>
      <c r="J140" s="191">
        <v>226050</v>
      </c>
      <c r="K140" s="190"/>
      <c r="L140" s="191">
        <v>125794</v>
      </c>
      <c r="M140" s="3"/>
      <c r="N140" s="191">
        <v>0</v>
      </c>
      <c r="O140" s="191">
        <v>302466</v>
      </c>
      <c r="P140" s="190"/>
      <c r="Q140" s="191">
        <v>2870963</v>
      </c>
      <c r="R140" s="191">
        <v>50460</v>
      </c>
      <c r="S140" s="191">
        <v>2921423</v>
      </c>
      <c r="T140" s="191">
        <f t="shared" si="8"/>
        <v>23905827.790999997</v>
      </c>
      <c r="U140" s="191">
        <v>2993227</v>
      </c>
      <c r="V140" s="191">
        <f t="shared" si="9"/>
        <v>18987949000</v>
      </c>
      <c r="W140" s="191">
        <f t="shared" si="10"/>
        <v>2377463860.2065134</v>
      </c>
    </row>
    <row r="141" spans="1:23">
      <c r="A141" s="204">
        <v>33206</v>
      </c>
      <c r="B141" s="184" t="s">
        <v>124</v>
      </c>
      <c r="C141" s="188">
        <v>1.2180000000000001E-4</v>
      </c>
      <c r="D141" s="188">
        <v>1.1349999999999999E-4</v>
      </c>
      <c r="E141" s="191">
        <v>1212652</v>
      </c>
      <c r="F141" s="190"/>
      <c r="G141" s="191">
        <v>88500</v>
      </c>
      <c r="H141" s="191">
        <v>115566</v>
      </c>
      <c r="I141" s="191">
        <v>243348</v>
      </c>
      <c r="J141" s="191">
        <v>51641</v>
      </c>
      <c r="K141" s="190"/>
      <c r="L141" s="191">
        <v>12170</v>
      </c>
      <c r="M141" s="3"/>
      <c r="N141" s="191">
        <v>0</v>
      </c>
      <c r="O141" s="191">
        <v>4447</v>
      </c>
      <c r="P141" s="190"/>
      <c r="Q141" s="191">
        <v>277747</v>
      </c>
      <c r="R141" s="191">
        <v>28249</v>
      </c>
      <c r="S141" s="191">
        <v>305996</v>
      </c>
      <c r="T141" s="191">
        <f t="shared" si="8"/>
        <v>2312732.1882000002</v>
      </c>
      <c r="U141" s="191">
        <v>289575</v>
      </c>
      <c r="V141" s="191">
        <f t="shared" si="9"/>
        <v>18987949000</v>
      </c>
      <c r="W141" s="191">
        <f t="shared" si="10"/>
        <v>2377463054.187192</v>
      </c>
    </row>
    <row r="142" spans="1:23">
      <c r="A142" s="204">
        <v>33207</v>
      </c>
      <c r="B142" s="184" t="s">
        <v>343</v>
      </c>
      <c r="C142" s="188">
        <v>3.5290000000000001E-4</v>
      </c>
      <c r="D142" s="188">
        <v>3.0190000000000002E-4</v>
      </c>
      <c r="E142" s="191">
        <v>3513504</v>
      </c>
      <c r="F142" s="190"/>
      <c r="G142" s="191">
        <v>256418</v>
      </c>
      <c r="H142" s="191">
        <v>334838</v>
      </c>
      <c r="I142" s="191">
        <v>705070</v>
      </c>
      <c r="J142" s="191">
        <v>471045</v>
      </c>
      <c r="K142" s="190"/>
      <c r="L142" s="191">
        <v>35260</v>
      </c>
      <c r="M142" s="3"/>
      <c r="N142" s="191">
        <v>0</v>
      </c>
      <c r="O142" s="191">
        <v>0</v>
      </c>
      <c r="P142" s="190"/>
      <c r="Q142" s="191">
        <v>804736</v>
      </c>
      <c r="R142" s="191">
        <v>323937</v>
      </c>
      <c r="S142" s="191">
        <v>1128673</v>
      </c>
      <c r="T142" s="191">
        <f t="shared" si="8"/>
        <v>6700847.2021000003</v>
      </c>
      <c r="U142" s="191">
        <v>839007</v>
      </c>
      <c r="V142" s="191">
        <f t="shared" si="9"/>
        <v>18987949000</v>
      </c>
      <c r="W142" s="191">
        <f t="shared" si="10"/>
        <v>2377463870.784925</v>
      </c>
    </row>
    <row r="143" spans="1:23">
      <c r="A143" s="204">
        <v>33208</v>
      </c>
      <c r="B143" s="184" t="s">
        <v>344</v>
      </c>
      <c r="C143" s="188">
        <v>0</v>
      </c>
      <c r="D143" s="188">
        <v>0</v>
      </c>
      <c r="E143" s="191">
        <v>0</v>
      </c>
      <c r="F143" s="190"/>
      <c r="G143" s="191">
        <v>0</v>
      </c>
      <c r="H143" s="191">
        <v>0</v>
      </c>
      <c r="I143" s="191">
        <v>0</v>
      </c>
      <c r="J143" s="191">
        <v>21993</v>
      </c>
      <c r="K143" s="190"/>
      <c r="L143" s="191">
        <v>0</v>
      </c>
      <c r="M143" s="3"/>
      <c r="N143" s="191">
        <v>0</v>
      </c>
      <c r="O143" s="191">
        <v>95337</v>
      </c>
      <c r="P143" s="190"/>
      <c r="Q143" s="191">
        <v>0</v>
      </c>
      <c r="R143" s="191">
        <v>-13087</v>
      </c>
      <c r="S143" s="191">
        <v>-13087</v>
      </c>
      <c r="T143" s="191">
        <f t="shared" si="8"/>
        <v>0</v>
      </c>
      <c r="U143" s="191">
        <v>0</v>
      </c>
      <c r="V143" s="191" t="e">
        <f t="shared" si="9"/>
        <v>#DIV/0!</v>
      </c>
      <c r="W143" s="191" t="e">
        <f t="shared" si="10"/>
        <v>#DIV/0!</v>
      </c>
    </row>
    <row r="144" spans="1:23">
      <c r="A144" s="204">
        <v>33209</v>
      </c>
      <c r="B144" s="184" t="s">
        <v>345</v>
      </c>
      <c r="C144" s="188">
        <v>1.036E-4</v>
      </c>
      <c r="D144" s="188">
        <v>7.6600000000000005E-5</v>
      </c>
      <c r="E144" s="191">
        <v>1031451</v>
      </c>
      <c r="F144" s="190"/>
      <c r="G144" s="191">
        <v>75276</v>
      </c>
      <c r="H144" s="191">
        <v>98297</v>
      </c>
      <c r="I144" s="191">
        <v>206986</v>
      </c>
      <c r="J144" s="191">
        <v>173328</v>
      </c>
      <c r="K144" s="190"/>
      <c r="L144" s="191">
        <v>10351</v>
      </c>
      <c r="M144" s="3"/>
      <c r="N144" s="191">
        <v>0</v>
      </c>
      <c r="O144" s="191">
        <v>0</v>
      </c>
      <c r="P144" s="190"/>
      <c r="Q144" s="191">
        <v>236244</v>
      </c>
      <c r="R144" s="191">
        <v>114990</v>
      </c>
      <c r="S144" s="191">
        <v>351234</v>
      </c>
      <c r="T144" s="191">
        <f t="shared" si="8"/>
        <v>1967151.5163999998</v>
      </c>
      <c r="U144" s="191">
        <v>246305</v>
      </c>
      <c r="V144" s="191">
        <f t="shared" si="9"/>
        <v>18987949000</v>
      </c>
      <c r="W144" s="191">
        <f t="shared" si="10"/>
        <v>2377461389.96139</v>
      </c>
    </row>
    <row r="145" spans="1:23">
      <c r="A145" s="204">
        <v>33300</v>
      </c>
      <c r="B145" s="184" t="s">
        <v>125</v>
      </c>
      <c r="C145" s="188">
        <v>2.3040000000000001E-3</v>
      </c>
      <c r="D145" s="188">
        <v>2.2932999999999999E-3</v>
      </c>
      <c r="E145" s="191">
        <v>22938829</v>
      </c>
      <c r="F145" s="190"/>
      <c r="G145" s="191">
        <v>1674091</v>
      </c>
      <c r="H145" s="191">
        <v>2186074</v>
      </c>
      <c r="I145" s="191">
        <v>4603233</v>
      </c>
      <c r="J145" s="191">
        <v>0</v>
      </c>
      <c r="K145" s="190"/>
      <c r="L145" s="191">
        <v>230206</v>
      </c>
      <c r="M145" s="3"/>
      <c r="N145" s="191">
        <v>0</v>
      </c>
      <c r="O145" s="191">
        <v>58597</v>
      </c>
      <c r="P145" s="190"/>
      <c r="Q145" s="191">
        <v>5253931</v>
      </c>
      <c r="R145" s="191">
        <v>-159389</v>
      </c>
      <c r="S145" s="191">
        <v>5094542</v>
      </c>
      <c r="T145" s="191">
        <f t="shared" si="8"/>
        <v>43748234.495999999</v>
      </c>
      <c r="U145" s="191">
        <v>5477677</v>
      </c>
      <c r="V145" s="191">
        <f t="shared" si="9"/>
        <v>18987949000</v>
      </c>
      <c r="W145" s="191">
        <f t="shared" si="10"/>
        <v>2377463975.6944442</v>
      </c>
    </row>
    <row r="146" spans="1:23">
      <c r="A146" s="204">
        <v>33305</v>
      </c>
      <c r="B146" s="184" t="s">
        <v>126</v>
      </c>
      <c r="C146" s="188">
        <v>5.5380000000000002E-4</v>
      </c>
      <c r="D146" s="188">
        <v>5.6919999999999996E-4</v>
      </c>
      <c r="E146" s="191">
        <v>5513682</v>
      </c>
      <c r="F146" s="190"/>
      <c r="G146" s="191">
        <v>402392</v>
      </c>
      <c r="H146" s="191">
        <v>525455</v>
      </c>
      <c r="I146" s="191">
        <v>1106454</v>
      </c>
      <c r="J146" s="191">
        <v>75142</v>
      </c>
      <c r="K146" s="190"/>
      <c r="L146" s="191">
        <v>55333</v>
      </c>
      <c r="M146" s="3"/>
      <c r="N146" s="191">
        <v>0</v>
      </c>
      <c r="O146" s="191">
        <v>18517</v>
      </c>
      <c r="P146" s="190"/>
      <c r="Q146" s="191">
        <v>1262859</v>
      </c>
      <c r="R146" s="191">
        <v>-12684</v>
      </c>
      <c r="S146" s="191">
        <v>1250175</v>
      </c>
      <c r="T146" s="191">
        <f t="shared" si="8"/>
        <v>10515526.156200001</v>
      </c>
      <c r="U146" s="191">
        <v>1316640</v>
      </c>
      <c r="V146" s="191">
        <f t="shared" si="9"/>
        <v>18987949000</v>
      </c>
      <c r="W146" s="191">
        <f t="shared" si="10"/>
        <v>2377464788.7323942</v>
      </c>
    </row>
    <row r="147" spans="1:23">
      <c r="A147" s="204">
        <v>33400</v>
      </c>
      <c r="B147" s="184" t="s">
        <v>127</v>
      </c>
      <c r="C147" s="188">
        <v>2.06883E-2</v>
      </c>
      <c r="D147" s="188">
        <v>2.0501200000000001E-2</v>
      </c>
      <c r="E147" s="191">
        <v>205974556</v>
      </c>
      <c r="F147" s="190"/>
      <c r="G147" s="191">
        <v>15032160</v>
      </c>
      <c r="H147" s="191">
        <v>19629411</v>
      </c>
      <c r="I147" s="191">
        <v>41333796</v>
      </c>
      <c r="J147" s="191">
        <v>956583</v>
      </c>
      <c r="K147" s="190"/>
      <c r="L147" s="191">
        <v>2067092</v>
      </c>
      <c r="M147" s="3"/>
      <c r="N147" s="191">
        <v>0</v>
      </c>
      <c r="O147" s="191">
        <v>205500</v>
      </c>
      <c r="P147" s="190"/>
      <c r="Q147" s="191">
        <v>47176606</v>
      </c>
      <c r="R147" s="191">
        <v>789007</v>
      </c>
      <c r="S147" s="191">
        <v>47965613</v>
      </c>
      <c r="T147" s="191">
        <f t="shared" si="8"/>
        <v>392828385.2967</v>
      </c>
      <c r="U147" s="191">
        <v>49185688</v>
      </c>
      <c r="V147" s="191">
        <f t="shared" si="9"/>
        <v>18987949000</v>
      </c>
      <c r="W147" s="191">
        <f t="shared" si="10"/>
        <v>2377463977.2238417</v>
      </c>
    </row>
    <row r="148" spans="1:23">
      <c r="A148" s="204">
        <v>33402</v>
      </c>
      <c r="B148" s="184" t="s">
        <v>128</v>
      </c>
      <c r="C148" s="188">
        <v>1.7430000000000001E-4</v>
      </c>
      <c r="D148" s="188">
        <v>1.6369999999999999E-4</v>
      </c>
      <c r="E148" s="191">
        <v>1735346</v>
      </c>
      <c r="F148" s="190"/>
      <c r="G148" s="191">
        <v>126647</v>
      </c>
      <c r="H148" s="191">
        <v>165379</v>
      </c>
      <c r="I148" s="191">
        <v>348239</v>
      </c>
      <c r="J148" s="191">
        <v>19932</v>
      </c>
      <c r="K148" s="190"/>
      <c r="L148" s="191">
        <v>17415</v>
      </c>
      <c r="M148" s="3"/>
      <c r="N148" s="191">
        <v>0</v>
      </c>
      <c r="O148" s="191">
        <v>1108</v>
      </c>
      <c r="P148" s="190"/>
      <c r="Q148" s="191">
        <v>397465</v>
      </c>
      <c r="R148" s="191">
        <v>19600</v>
      </c>
      <c r="S148" s="191">
        <v>417065</v>
      </c>
      <c r="T148" s="191">
        <f t="shared" si="8"/>
        <v>3309599.5107</v>
      </c>
      <c r="U148" s="191">
        <v>414392</v>
      </c>
      <c r="V148" s="191">
        <f t="shared" si="9"/>
        <v>18987949000</v>
      </c>
      <c r="W148" s="191">
        <f t="shared" si="10"/>
        <v>2377464142.2834191</v>
      </c>
    </row>
    <row r="149" spans="1:23">
      <c r="A149" s="204">
        <v>33403</v>
      </c>
      <c r="B149" s="184" t="s">
        <v>458</v>
      </c>
      <c r="C149" s="188">
        <v>0</v>
      </c>
      <c r="D149" s="188">
        <v>0</v>
      </c>
      <c r="E149" s="191">
        <v>0</v>
      </c>
      <c r="F149" s="190"/>
      <c r="G149" s="191">
        <v>0</v>
      </c>
      <c r="H149" s="191">
        <v>0</v>
      </c>
      <c r="I149" s="191">
        <v>0</v>
      </c>
      <c r="J149" s="191">
        <v>0</v>
      </c>
      <c r="K149" s="190"/>
      <c r="L149" s="191">
        <v>0</v>
      </c>
      <c r="M149" s="3"/>
      <c r="N149" s="191">
        <v>0</v>
      </c>
      <c r="O149" s="191">
        <v>0</v>
      </c>
      <c r="P149" s="190"/>
      <c r="Q149" s="191">
        <v>0</v>
      </c>
      <c r="R149" s="191">
        <v>-40052</v>
      </c>
      <c r="S149" s="191">
        <v>-40052</v>
      </c>
      <c r="T149" s="191">
        <f t="shared" si="8"/>
        <v>0</v>
      </c>
      <c r="U149" s="191">
        <v>0</v>
      </c>
      <c r="V149" s="191" t="e">
        <f t="shared" si="9"/>
        <v>#DIV/0!</v>
      </c>
      <c r="W149" s="191" t="e">
        <f t="shared" si="10"/>
        <v>#DIV/0!</v>
      </c>
    </row>
    <row r="150" spans="1:23">
      <c r="A150" s="204">
        <v>33405</v>
      </c>
      <c r="B150" s="184" t="s">
        <v>129</v>
      </c>
      <c r="C150" s="188">
        <v>1.8523999999999999E-3</v>
      </c>
      <c r="D150" s="188">
        <v>1.9762E-3</v>
      </c>
      <c r="E150" s="191">
        <v>18442659</v>
      </c>
      <c r="F150" s="190"/>
      <c r="G150" s="191">
        <v>1345958</v>
      </c>
      <c r="H150" s="191">
        <v>1757589</v>
      </c>
      <c r="I150" s="191">
        <v>3700967</v>
      </c>
      <c r="J150" s="191">
        <v>87103</v>
      </c>
      <c r="K150" s="190"/>
      <c r="L150" s="191">
        <v>185084</v>
      </c>
      <c r="M150" s="3"/>
      <c r="N150" s="191">
        <v>0</v>
      </c>
      <c r="O150" s="191">
        <v>405083</v>
      </c>
      <c r="P150" s="190"/>
      <c r="Q150" s="191">
        <v>4224124</v>
      </c>
      <c r="R150" s="191">
        <v>81584</v>
      </c>
      <c r="S150" s="191">
        <v>4305708</v>
      </c>
      <c r="T150" s="191">
        <f t="shared" si="8"/>
        <v>35173276.727600001</v>
      </c>
      <c r="U150" s="191">
        <v>4404014</v>
      </c>
      <c r="V150" s="191">
        <f t="shared" si="9"/>
        <v>18987949000</v>
      </c>
      <c r="W150" s="191">
        <f t="shared" si="10"/>
        <v>2377463830.706111</v>
      </c>
    </row>
    <row r="151" spans="1:23">
      <c r="A151" s="204">
        <v>33500</v>
      </c>
      <c r="B151" s="184" t="s">
        <v>130</v>
      </c>
      <c r="C151" s="188">
        <v>3.1440000000000001E-3</v>
      </c>
      <c r="D151" s="188">
        <v>3.2347999999999999E-3</v>
      </c>
      <c r="E151" s="191">
        <v>31301944</v>
      </c>
      <c r="F151" s="190"/>
      <c r="G151" s="191">
        <v>2284437</v>
      </c>
      <c r="H151" s="191">
        <v>2983081</v>
      </c>
      <c r="I151" s="191">
        <v>6281495</v>
      </c>
      <c r="J151" s="191">
        <v>104047</v>
      </c>
      <c r="K151" s="190"/>
      <c r="L151" s="191">
        <v>314136</v>
      </c>
      <c r="M151" s="3"/>
      <c r="N151" s="191">
        <v>0</v>
      </c>
      <c r="O151" s="191">
        <v>1195136</v>
      </c>
      <c r="P151" s="190"/>
      <c r="Q151" s="191">
        <v>7169427</v>
      </c>
      <c r="R151" s="191">
        <v>-292409</v>
      </c>
      <c r="S151" s="191">
        <v>6877018</v>
      </c>
      <c r="T151" s="191">
        <f t="shared" si="8"/>
        <v>59698111.656000003</v>
      </c>
      <c r="U151" s="191">
        <v>7474747</v>
      </c>
      <c r="V151" s="191">
        <f t="shared" si="9"/>
        <v>18987949000</v>
      </c>
      <c r="W151" s="191">
        <f t="shared" si="10"/>
        <v>2377464058.5241728</v>
      </c>
    </row>
    <row r="152" spans="1:23">
      <c r="A152" s="204">
        <v>33501</v>
      </c>
      <c r="B152" s="184" t="s">
        <v>131</v>
      </c>
      <c r="C152" s="188">
        <v>7.5699999999999997E-5</v>
      </c>
      <c r="D152" s="188">
        <v>7.8100000000000001E-5</v>
      </c>
      <c r="E152" s="191">
        <v>753676</v>
      </c>
      <c r="F152" s="190"/>
      <c r="G152" s="191">
        <v>55004</v>
      </c>
      <c r="H152" s="191">
        <v>71825</v>
      </c>
      <c r="I152" s="191">
        <v>151243</v>
      </c>
      <c r="J152" s="191">
        <v>13977</v>
      </c>
      <c r="K152" s="190"/>
      <c r="L152" s="191">
        <v>7564</v>
      </c>
      <c r="M152" s="3"/>
      <c r="N152" s="191">
        <v>0</v>
      </c>
      <c r="O152" s="191">
        <v>20406</v>
      </c>
      <c r="P152" s="190"/>
      <c r="Q152" s="191">
        <v>172623</v>
      </c>
      <c r="R152" s="191">
        <v>-488</v>
      </c>
      <c r="S152" s="191">
        <v>172135</v>
      </c>
      <c r="T152" s="191">
        <f t="shared" si="8"/>
        <v>1437387.7393</v>
      </c>
      <c r="U152" s="191">
        <v>179974</v>
      </c>
      <c r="V152" s="191">
        <f t="shared" si="9"/>
        <v>18987949000</v>
      </c>
      <c r="W152" s="191">
        <f t="shared" si="10"/>
        <v>2377463672.3910174</v>
      </c>
    </row>
    <row r="153" spans="1:23">
      <c r="A153" s="204">
        <v>33600</v>
      </c>
      <c r="B153" s="184" t="s">
        <v>132</v>
      </c>
      <c r="C153" s="188">
        <v>1.1249E-2</v>
      </c>
      <c r="D153" s="188">
        <v>1.0969400000000001E-2</v>
      </c>
      <c r="E153" s="191">
        <v>111996045</v>
      </c>
      <c r="F153" s="190"/>
      <c r="G153" s="191">
        <v>8173546</v>
      </c>
      <c r="H153" s="191">
        <v>10673242</v>
      </c>
      <c r="I153" s="191">
        <v>22474726</v>
      </c>
      <c r="J153" s="191">
        <v>784302</v>
      </c>
      <c r="K153" s="190"/>
      <c r="L153" s="191">
        <v>1123955</v>
      </c>
      <c r="M153" s="3"/>
      <c r="N153" s="191">
        <v>0</v>
      </c>
      <c r="O153" s="191">
        <v>147243</v>
      </c>
      <c r="P153" s="190"/>
      <c r="Q153" s="191">
        <v>25651680</v>
      </c>
      <c r="R153" s="191">
        <v>238557</v>
      </c>
      <c r="S153" s="191">
        <v>25890237</v>
      </c>
      <c r="T153" s="191">
        <f t="shared" si="8"/>
        <v>213595438.301</v>
      </c>
      <c r="U153" s="191">
        <v>26744093</v>
      </c>
      <c r="V153" s="191">
        <f t="shared" si="9"/>
        <v>18987949000</v>
      </c>
      <c r="W153" s="191">
        <f t="shared" si="10"/>
        <v>2377464041.2481108</v>
      </c>
    </row>
    <row r="154" spans="1:23">
      <c r="A154" s="204">
        <v>33605</v>
      </c>
      <c r="B154" s="184" t="s">
        <v>133</v>
      </c>
      <c r="C154" s="188">
        <v>1.3757000000000001E-3</v>
      </c>
      <c r="D154" s="188">
        <v>1.4507999999999999E-3</v>
      </c>
      <c r="E154" s="191">
        <v>13696592</v>
      </c>
      <c r="F154" s="190"/>
      <c r="G154" s="191">
        <v>999586</v>
      </c>
      <c r="H154" s="191">
        <v>1305288</v>
      </c>
      <c r="I154" s="191">
        <v>2748554</v>
      </c>
      <c r="J154" s="191">
        <v>86561</v>
      </c>
      <c r="K154" s="190"/>
      <c r="L154" s="191">
        <v>137454</v>
      </c>
      <c r="M154" s="3"/>
      <c r="N154" s="191">
        <v>0</v>
      </c>
      <c r="O154" s="191">
        <v>149317</v>
      </c>
      <c r="P154" s="190"/>
      <c r="Q154" s="191">
        <v>3137080</v>
      </c>
      <c r="R154" s="191">
        <v>30091</v>
      </c>
      <c r="S154" s="191">
        <v>3167171</v>
      </c>
      <c r="T154" s="191">
        <f t="shared" si="8"/>
        <v>26121721.439300001</v>
      </c>
      <c r="U154" s="191">
        <v>3270677</v>
      </c>
      <c r="V154" s="191">
        <f t="shared" si="9"/>
        <v>18987949000</v>
      </c>
      <c r="W154" s="191">
        <f t="shared" si="10"/>
        <v>2377463836.5922799</v>
      </c>
    </row>
    <row r="155" spans="1:23">
      <c r="A155" s="204">
        <v>33700</v>
      </c>
      <c r="B155" s="184" t="s">
        <v>134</v>
      </c>
      <c r="C155" s="188">
        <v>7.4600000000000003E-4</v>
      </c>
      <c r="D155" s="188">
        <v>7.5849999999999995E-4</v>
      </c>
      <c r="E155" s="191">
        <v>7427242</v>
      </c>
      <c r="F155" s="190"/>
      <c r="G155" s="191">
        <v>542045</v>
      </c>
      <c r="H155" s="191">
        <v>707817</v>
      </c>
      <c r="I155" s="191">
        <v>1490457</v>
      </c>
      <c r="J155" s="191">
        <v>2425</v>
      </c>
      <c r="K155" s="190"/>
      <c r="L155" s="191">
        <v>74537</v>
      </c>
      <c r="M155" s="3"/>
      <c r="N155" s="191">
        <v>0</v>
      </c>
      <c r="O155" s="191">
        <v>204196</v>
      </c>
      <c r="P155" s="190"/>
      <c r="Q155" s="191">
        <v>1701143</v>
      </c>
      <c r="R155" s="191">
        <v>-90407</v>
      </c>
      <c r="S155" s="191">
        <v>1610736</v>
      </c>
      <c r="T155" s="191">
        <f t="shared" si="8"/>
        <v>14165009.954</v>
      </c>
      <c r="U155" s="191">
        <v>1773588</v>
      </c>
      <c r="V155" s="191">
        <f t="shared" si="9"/>
        <v>18987949000</v>
      </c>
      <c r="W155" s="191">
        <f t="shared" si="10"/>
        <v>2377463806.9705095</v>
      </c>
    </row>
    <row r="156" spans="1:23">
      <c r="A156" s="204">
        <v>33800</v>
      </c>
      <c r="B156" s="184" t="s">
        <v>135</v>
      </c>
      <c r="C156" s="188">
        <v>5.622E-4</v>
      </c>
      <c r="D156" s="188">
        <v>5.8359999999999998E-4</v>
      </c>
      <c r="E156" s="191">
        <v>5597313</v>
      </c>
      <c r="F156" s="190"/>
      <c r="G156" s="191">
        <v>408496</v>
      </c>
      <c r="H156" s="191">
        <v>533425</v>
      </c>
      <c r="I156" s="191">
        <v>1123237</v>
      </c>
      <c r="J156" s="191">
        <v>19040</v>
      </c>
      <c r="K156" s="190"/>
      <c r="L156" s="191">
        <v>56173</v>
      </c>
      <c r="M156" s="3"/>
      <c r="N156" s="191">
        <v>0</v>
      </c>
      <c r="O156" s="191">
        <v>115349</v>
      </c>
      <c r="P156" s="190"/>
      <c r="Q156" s="191">
        <v>1282014</v>
      </c>
      <c r="R156" s="191">
        <v>-23354</v>
      </c>
      <c r="S156" s="191">
        <v>1258660</v>
      </c>
      <c r="T156" s="191">
        <f t="shared" si="8"/>
        <v>10675024.9278</v>
      </c>
      <c r="U156" s="191">
        <v>1336610</v>
      </c>
      <c r="V156" s="191">
        <f t="shared" si="9"/>
        <v>18987949000</v>
      </c>
      <c r="W156" s="191">
        <f t="shared" si="10"/>
        <v>2377463536.1081467</v>
      </c>
    </row>
    <row r="157" spans="1:23">
      <c r="A157" s="204">
        <v>33900</v>
      </c>
      <c r="B157" s="184" t="s">
        <v>439</v>
      </c>
      <c r="C157" s="188">
        <v>2.7978E-3</v>
      </c>
      <c r="D157" s="188">
        <v>2.9142999999999999E-3</v>
      </c>
      <c r="E157" s="191">
        <v>27855146</v>
      </c>
      <c r="F157" s="190"/>
      <c r="G157" s="191">
        <v>2032887</v>
      </c>
      <c r="H157" s="191">
        <v>2654600</v>
      </c>
      <c r="I157" s="191">
        <v>5589811</v>
      </c>
      <c r="J157" s="191">
        <v>97994</v>
      </c>
      <c r="K157" s="190"/>
      <c r="L157" s="191">
        <v>279545</v>
      </c>
      <c r="M157" s="3"/>
      <c r="N157" s="191">
        <v>0</v>
      </c>
      <c r="O157" s="191">
        <v>844191</v>
      </c>
      <c r="P157" s="190"/>
      <c r="Q157" s="191">
        <v>6379969</v>
      </c>
      <c r="R157" s="191">
        <v>-389525</v>
      </c>
      <c r="S157" s="191">
        <v>5990444</v>
      </c>
      <c r="T157" s="191">
        <f t="shared" si="8"/>
        <v>53124483.712200001</v>
      </c>
      <c r="U157" s="191">
        <v>6651669</v>
      </c>
      <c r="V157" s="191">
        <f t="shared" si="9"/>
        <v>18987949000</v>
      </c>
      <c r="W157" s="191">
        <f t="shared" si="10"/>
        <v>2377464078.9191508</v>
      </c>
    </row>
    <row r="158" spans="1:23">
      <c r="A158" s="204">
        <v>34000</v>
      </c>
      <c r="B158" s="184" t="s">
        <v>137</v>
      </c>
      <c r="C158" s="188">
        <v>1.2891000000000001E-3</v>
      </c>
      <c r="D158" s="188">
        <v>1.3129999999999999E-3</v>
      </c>
      <c r="E158" s="191">
        <v>12834394</v>
      </c>
      <c r="F158" s="190"/>
      <c r="G158" s="191">
        <v>936663</v>
      </c>
      <c r="H158" s="191">
        <v>1223120</v>
      </c>
      <c r="I158" s="191">
        <v>2575533</v>
      </c>
      <c r="J158" s="191">
        <v>0</v>
      </c>
      <c r="K158" s="190"/>
      <c r="L158" s="191">
        <v>128802</v>
      </c>
      <c r="M158" s="3"/>
      <c r="N158" s="191">
        <v>0</v>
      </c>
      <c r="O158" s="191">
        <v>337819</v>
      </c>
      <c r="P158" s="190"/>
      <c r="Q158" s="191">
        <v>2939602</v>
      </c>
      <c r="R158" s="191">
        <v>-240874</v>
      </c>
      <c r="S158" s="191">
        <v>2698728</v>
      </c>
      <c r="T158" s="191">
        <f t="shared" si="8"/>
        <v>24477365.0559</v>
      </c>
      <c r="U158" s="191">
        <v>3064789</v>
      </c>
      <c r="V158" s="191">
        <f t="shared" si="9"/>
        <v>18987949000</v>
      </c>
      <c r="W158" s="191">
        <f t="shared" si="10"/>
        <v>2377464122.2558374</v>
      </c>
    </row>
    <row r="159" spans="1:23">
      <c r="A159" s="204">
        <v>34100</v>
      </c>
      <c r="B159" s="184" t="s">
        <v>138</v>
      </c>
      <c r="C159" s="188">
        <v>2.8813399999999999E-2</v>
      </c>
      <c r="D159" s="188">
        <v>2.94278E-2</v>
      </c>
      <c r="E159" s="191">
        <v>286868775</v>
      </c>
      <c r="F159" s="190"/>
      <c r="G159" s="191">
        <v>20935874</v>
      </c>
      <c r="H159" s="191">
        <v>27338644</v>
      </c>
      <c r="I159" s="191">
        <v>57567185</v>
      </c>
      <c r="J159" s="191">
        <v>0</v>
      </c>
      <c r="K159" s="190"/>
      <c r="L159" s="191">
        <v>2878920</v>
      </c>
      <c r="M159" s="3"/>
      <c r="N159" s="191">
        <v>0</v>
      </c>
      <c r="O159" s="191">
        <v>8959278</v>
      </c>
      <c r="P159" s="190"/>
      <c r="Q159" s="191">
        <v>65704694</v>
      </c>
      <c r="R159" s="191">
        <v>-4235893</v>
      </c>
      <c r="S159" s="191">
        <v>61468801</v>
      </c>
      <c r="T159" s="191">
        <f t="shared" si="8"/>
        <v>547107369.71659994</v>
      </c>
      <c r="U159" s="191">
        <v>68502821</v>
      </c>
      <c r="V159" s="191">
        <f t="shared" si="9"/>
        <v>18987949000</v>
      </c>
      <c r="W159" s="191">
        <f t="shared" si="10"/>
        <v>2377463992.4479585</v>
      </c>
    </row>
    <row r="160" spans="1:23">
      <c r="A160" s="204">
        <v>34105</v>
      </c>
      <c r="B160" s="184" t="s">
        <v>139</v>
      </c>
      <c r="C160" s="188">
        <v>2.346E-3</v>
      </c>
      <c r="D160" s="188">
        <v>2.5642999999999998E-3</v>
      </c>
      <c r="E160" s="191">
        <v>23356985</v>
      </c>
      <c r="F160" s="190"/>
      <c r="G160" s="191">
        <v>1704608</v>
      </c>
      <c r="H160" s="191">
        <v>2225925</v>
      </c>
      <c r="I160" s="191">
        <v>4687146</v>
      </c>
      <c r="J160" s="191">
        <v>218697</v>
      </c>
      <c r="K160" s="190"/>
      <c r="L160" s="191">
        <v>234403</v>
      </c>
      <c r="M160" s="3"/>
      <c r="N160" s="191">
        <v>0</v>
      </c>
      <c r="O160" s="191">
        <v>935916</v>
      </c>
      <c r="P160" s="190"/>
      <c r="Q160" s="191">
        <v>5349706</v>
      </c>
      <c r="R160" s="191">
        <v>-301589</v>
      </c>
      <c r="S160" s="191">
        <v>5048117</v>
      </c>
      <c r="T160" s="191">
        <f t="shared" si="8"/>
        <v>44545728.354000002</v>
      </c>
      <c r="U160" s="191">
        <v>5577531</v>
      </c>
      <c r="V160" s="191">
        <f t="shared" si="9"/>
        <v>18987949000</v>
      </c>
      <c r="W160" s="191">
        <f t="shared" si="10"/>
        <v>2377464194.3734016</v>
      </c>
    </row>
    <row r="161" spans="1:23">
      <c r="A161" s="204">
        <v>34200</v>
      </c>
      <c r="B161" s="184" t="s">
        <v>140</v>
      </c>
      <c r="C161" s="188">
        <v>9.68E-4</v>
      </c>
      <c r="D161" s="188">
        <v>9.6480000000000003E-4</v>
      </c>
      <c r="E161" s="191">
        <v>9637494</v>
      </c>
      <c r="F161" s="190"/>
      <c r="G161" s="191">
        <v>703351</v>
      </c>
      <c r="H161" s="191">
        <v>918455</v>
      </c>
      <c r="I161" s="191">
        <v>1933997</v>
      </c>
      <c r="J161" s="191">
        <v>100222</v>
      </c>
      <c r="K161" s="190"/>
      <c r="L161" s="191">
        <v>96719</v>
      </c>
      <c r="M161" s="3"/>
      <c r="N161" s="191">
        <v>0</v>
      </c>
      <c r="O161" s="191">
        <v>736394</v>
      </c>
      <c r="P161" s="190"/>
      <c r="Q161" s="191">
        <v>2207381</v>
      </c>
      <c r="R161" s="191">
        <v>-575443</v>
      </c>
      <c r="S161" s="191">
        <v>1631938</v>
      </c>
      <c r="T161" s="191">
        <f t="shared" si="8"/>
        <v>18380334.631999999</v>
      </c>
      <c r="U161" s="191">
        <v>2301385</v>
      </c>
      <c r="V161" s="191">
        <f t="shared" si="9"/>
        <v>18987949000</v>
      </c>
      <c r="W161" s="191">
        <f t="shared" si="10"/>
        <v>2377463842.9752064</v>
      </c>
    </row>
    <row r="162" spans="1:23">
      <c r="A162" s="204">
        <v>34205</v>
      </c>
      <c r="B162" s="184" t="s">
        <v>141</v>
      </c>
      <c r="C162" s="188">
        <v>4.2489999999999997E-4</v>
      </c>
      <c r="D162" s="188">
        <v>4.6109999999999999E-4</v>
      </c>
      <c r="E162" s="191">
        <v>4230342</v>
      </c>
      <c r="F162" s="190"/>
      <c r="G162" s="191">
        <v>308733</v>
      </c>
      <c r="H162" s="191">
        <v>403152</v>
      </c>
      <c r="I162" s="191">
        <v>848921</v>
      </c>
      <c r="J162" s="191">
        <v>62493</v>
      </c>
      <c r="K162" s="190"/>
      <c r="L162" s="191">
        <v>42454</v>
      </c>
      <c r="M162" s="3"/>
      <c r="N162" s="191">
        <v>0</v>
      </c>
      <c r="O162" s="191">
        <v>155858</v>
      </c>
      <c r="P162" s="190"/>
      <c r="Q162" s="191">
        <v>968922</v>
      </c>
      <c r="R162" s="191">
        <v>-44746</v>
      </c>
      <c r="S162" s="191">
        <v>924176</v>
      </c>
      <c r="T162" s="191">
        <f t="shared" si="8"/>
        <v>8067979.5300999992</v>
      </c>
      <c r="U162" s="191">
        <v>1010184</v>
      </c>
      <c r="V162" s="191">
        <f t="shared" si="9"/>
        <v>18987949000</v>
      </c>
      <c r="W162" s="191">
        <f t="shared" si="10"/>
        <v>2377462932.4546952</v>
      </c>
    </row>
    <row r="163" spans="1:23">
      <c r="A163" s="204">
        <v>34220</v>
      </c>
      <c r="B163" s="184" t="s">
        <v>142</v>
      </c>
      <c r="C163" s="188">
        <v>1.1330999999999999E-3</v>
      </c>
      <c r="D163" s="188">
        <v>1.0878000000000001E-3</v>
      </c>
      <c r="E163" s="191">
        <v>11281244</v>
      </c>
      <c r="F163" s="190"/>
      <c r="G163" s="191">
        <v>823313</v>
      </c>
      <c r="H163" s="191">
        <v>1075105</v>
      </c>
      <c r="I163" s="191">
        <v>2263856</v>
      </c>
      <c r="J163" s="191">
        <v>314859</v>
      </c>
      <c r="K163" s="190"/>
      <c r="L163" s="191">
        <v>113215</v>
      </c>
      <c r="M163" s="3"/>
      <c r="N163" s="191">
        <v>0</v>
      </c>
      <c r="O163" s="191">
        <v>0</v>
      </c>
      <c r="P163" s="190"/>
      <c r="Q163" s="191">
        <v>2583867</v>
      </c>
      <c r="R163" s="191">
        <v>127068</v>
      </c>
      <c r="S163" s="191">
        <v>2710935</v>
      </c>
      <c r="T163" s="191">
        <f t="shared" si="8"/>
        <v>21515245.0119</v>
      </c>
      <c r="U163" s="191">
        <v>2693904</v>
      </c>
      <c r="V163" s="191">
        <f t="shared" si="9"/>
        <v>18987949000</v>
      </c>
      <c r="W163" s="191">
        <f t="shared" si="10"/>
        <v>2377463595.4461212</v>
      </c>
    </row>
    <row r="164" spans="1:23">
      <c r="A164" s="204">
        <v>34230</v>
      </c>
      <c r="B164" s="184" t="s">
        <v>143</v>
      </c>
      <c r="C164" s="188">
        <v>4.2299999999999998E-4</v>
      </c>
      <c r="D164" s="188">
        <v>4.3560000000000002E-4</v>
      </c>
      <c r="E164" s="191">
        <v>4211426</v>
      </c>
      <c r="F164" s="190"/>
      <c r="G164" s="191">
        <v>307353</v>
      </c>
      <c r="H164" s="191">
        <v>401350</v>
      </c>
      <c r="I164" s="191">
        <v>845125</v>
      </c>
      <c r="J164" s="191">
        <v>0</v>
      </c>
      <c r="K164" s="190"/>
      <c r="L164" s="191">
        <v>42264</v>
      </c>
      <c r="M164" s="3"/>
      <c r="N164" s="191">
        <v>0</v>
      </c>
      <c r="O164" s="191">
        <v>180879</v>
      </c>
      <c r="P164" s="190"/>
      <c r="Q164" s="191">
        <v>964589</v>
      </c>
      <c r="R164" s="191">
        <v>-88520</v>
      </c>
      <c r="S164" s="191">
        <v>876069</v>
      </c>
      <c r="T164" s="191">
        <f t="shared" si="8"/>
        <v>8031902.4269999992</v>
      </c>
      <c r="U164" s="191">
        <v>1005667</v>
      </c>
      <c r="V164" s="191">
        <f t="shared" si="9"/>
        <v>18987949000</v>
      </c>
      <c r="W164" s="191">
        <f t="shared" si="10"/>
        <v>2377463356.9739952</v>
      </c>
    </row>
    <row r="165" spans="1:23">
      <c r="A165" s="204">
        <v>34300</v>
      </c>
      <c r="B165" s="184" t="s">
        <v>144</v>
      </c>
      <c r="C165" s="188">
        <v>7.1682999999999998E-3</v>
      </c>
      <c r="D165" s="188">
        <v>7.1383000000000002E-3</v>
      </c>
      <c r="E165" s="191">
        <v>71368233</v>
      </c>
      <c r="F165" s="190"/>
      <c r="G165" s="191">
        <v>5208501</v>
      </c>
      <c r="H165" s="191">
        <v>6801405</v>
      </c>
      <c r="I165" s="191">
        <v>14321769</v>
      </c>
      <c r="J165" s="191">
        <v>0</v>
      </c>
      <c r="K165" s="190"/>
      <c r="L165" s="191">
        <v>716228</v>
      </c>
      <c r="M165" s="3"/>
      <c r="N165" s="191">
        <v>0</v>
      </c>
      <c r="O165" s="191">
        <v>999310</v>
      </c>
      <c r="P165" s="190"/>
      <c r="Q165" s="191">
        <v>16346247</v>
      </c>
      <c r="R165" s="191">
        <v>-432000</v>
      </c>
      <c r="S165" s="191">
        <v>15914247</v>
      </c>
      <c r="T165" s="191">
        <f t="shared" si="8"/>
        <v>136111314.81670001</v>
      </c>
      <c r="U165" s="191">
        <v>17042375</v>
      </c>
      <c r="V165" s="191">
        <f t="shared" si="9"/>
        <v>18987949000.000004</v>
      </c>
      <c r="W165" s="191">
        <f t="shared" si="10"/>
        <v>2377463973.3270092</v>
      </c>
    </row>
    <row r="166" spans="1:23">
      <c r="A166" s="204">
        <v>34400</v>
      </c>
      <c r="B166" s="184" t="s">
        <v>145</v>
      </c>
      <c r="C166" s="188">
        <v>2.7885000000000002E-3</v>
      </c>
      <c r="D166" s="188">
        <v>2.8241999999999998E-3</v>
      </c>
      <c r="E166" s="191">
        <v>27762554</v>
      </c>
      <c r="F166" s="190"/>
      <c r="G166" s="191">
        <v>2026130</v>
      </c>
      <c r="H166" s="191">
        <v>2645776</v>
      </c>
      <c r="I166" s="191">
        <v>5571231</v>
      </c>
      <c r="J166" s="191">
        <v>19796</v>
      </c>
      <c r="K166" s="190"/>
      <c r="L166" s="191">
        <v>278616</v>
      </c>
      <c r="M166" s="3"/>
      <c r="N166" s="191">
        <v>0</v>
      </c>
      <c r="O166" s="191">
        <v>840441</v>
      </c>
      <c r="P166" s="190"/>
      <c r="Q166" s="191">
        <v>6358762</v>
      </c>
      <c r="R166" s="191">
        <v>-398733</v>
      </c>
      <c r="S166" s="191">
        <v>5960029</v>
      </c>
      <c r="T166" s="191">
        <f t="shared" si="8"/>
        <v>52947895.786500007</v>
      </c>
      <c r="U166" s="191">
        <v>6629558</v>
      </c>
      <c r="V166" s="191">
        <f t="shared" si="9"/>
        <v>18987949000</v>
      </c>
      <c r="W166" s="191">
        <f t="shared" si="10"/>
        <v>2377463869.4638691</v>
      </c>
    </row>
    <row r="167" spans="1:23">
      <c r="A167" s="204">
        <v>34405</v>
      </c>
      <c r="B167" s="184" t="s">
        <v>146</v>
      </c>
      <c r="C167" s="188">
        <v>5.6010000000000001E-4</v>
      </c>
      <c r="D167" s="188">
        <v>5.6530000000000003E-4</v>
      </c>
      <c r="E167" s="191">
        <v>5576405</v>
      </c>
      <c r="F167" s="190"/>
      <c r="G167" s="191">
        <v>406970</v>
      </c>
      <c r="H167" s="191">
        <v>531432</v>
      </c>
      <c r="I167" s="191">
        <v>1119041</v>
      </c>
      <c r="J167" s="191">
        <v>1448</v>
      </c>
      <c r="K167" s="190"/>
      <c r="L167" s="191">
        <v>55963</v>
      </c>
      <c r="M167" s="3"/>
      <c r="N167" s="191">
        <v>0</v>
      </c>
      <c r="O167" s="191">
        <v>154784</v>
      </c>
      <c r="P167" s="190"/>
      <c r="Q167" s="191">
        <v>1277225</v>
      </c>
      <c r="R167" s="191">
        <v>-90865</v>
      </c>
      <c r="S167" s="191">
        <v>1186360</v>
      </c>
      <c r="T167" s="191">
        <f t="shared" si="8"/>
        <v>10635150.2349</v>
      </c>
      <c r="U167" s="191">
        <v>1331618</v>
      </c>
      <c r="V167" s="191">
        <f t="shared" si="9"/>
        <v>18987949000</v>
      </c>
      <c r="W167" s="191">
        <f t="shared" si="10"/>
        <v>2377464738.4395642</v>
      </c>
    </row>
    <row r="168" spans="1:23">
      <c r="A168" s="204">
        <v>34500</v>
      </c>
      <c r="B168" s="184" t="s">
        <v>147</v>
      </c>
      <c r="C168" s="188">
        <v>5.0958000000000002E-3</v>
      </c>
      <c r="D168" s="188">
        <v>5.0848000000000004E-3</v>
      </c>
      <c r="E168" s="191">
        <v>50734238</v>
      </c>
      <c r="F168" s="190"/>
      <c r="G168" s="191">
        <v>3702618</v>
      </c>
      <c r="H168" s="191">
        <v>4834982</v>
      </c>
      <c r="I168" s="191">
        <v>10181057</v>
      </c>
      <c r="J168" s="191">
        <v>137999</v>
      </c>
      <c r="K168" s="190"/>
      <c r="L168" s="191">
        <v>509152</v>
      </c>
      <c r="M168" s="3"/>
      <c r="N168" s="191">
        <v>0</v>
      </c>
      <c r="O168" s="191">
        <v>511205</v>
      </c>
      <c r="P168" s="190"/>
      <c r="Q168" s="191">
        <v>11620218</v>
      </c>
      <c r="R168" s="191">
        <v>-139108</v>
      </c>
      <c r="S168" s="191">
        <v>11481110</v>
      </c>
      <c r="T168" s="191">
        <f t="shared" si="8"/>
        <v>96758790.514200002</v>
      </c>
      <c r="U168" s="191">
        <v>12115081</v>
      </c>
      <c r="V168" s="191">
        <f t="shared" si="9"/>
        <v>18987949000</v>
      </c>
      <c r="W168" s="191">
        <f t="shared" si="10"/>
        <v>2377463989.9525099</v>
      </c>
    </row>
    <row r="169" spans="1:23">
      <c r="A169" s="204">
        <v>34501</v>
      </c>
      <c r="B169" s="184" t="s">
        <v>148</v>
      </c>
      <c r="C169" s="188">
        <v>6.9999999999999994E-5</v>
      </c>
      <c r="D169" s="188">
        <v>6.1799999999999998E-5</v>
      </c>
      <c r="E169" s="191">
        <v>696926</v>
      </c>
      <c r="F169" s="190"/>
      <c r="G169" s="191">
        <v>50862</v>
      </c>
      <c r="H169" s="191">
        <v>66417</v>
      </c>
      <c r="I169" s="191">
        <v>139855</v>
      </c>
      <c r="J169" s="191">
        <v>24377</v>
      </c>
      <c r="K169" s="190"/>
      <c r="L169" s="191">
        <v>6994</v>
      </c>
      <c r="M169" s="3"/>
      <c r="N169" s="191">
        <v>0</v>
      </c>
      <c r="O169" s="191">
        <v>7624</v>
      </c>
      <c r="P169" s="190"/>
      <c r="Q169" s="191">
        <v>159625</v>
      </c>
      <c r="R169" s="191">
        <v>7536</v>
      </c>
      <c r="S169" s="191">
        <v>167161</v>
      </c>
      <c r="T169" s="191">
        <f t="shared" si="8"/>
        <v>1329156.43</v>
      </c>
      <c r="U169" s="191">
        <v>166422</v>
      </c>
      <c r="V169" s="191">
        <f t="shared" si="9"/>
        <v>18987949000</v>
      </c>
      <c r="W169" s="191">
        <f t="shared" si="10"/>
        <v>2377457142.8571429</v>
      </c>
    </row>
    <row r="170" spans="1:23">
      <c r="A170" s="204">
        <v>34505</v>
      </c>
      <c r="B170" s="184" t="s">
        <v>149</v>
      </c>
      <c r="C170" s="188">
        <v>6.5709999999999998E-4</v>
      </c>
      <c r="D170" s="188">
        <v>6.6370000000000003E-4</v>
      </c>
      <c r="E170" s="191">
        <v>6542146</v>
      </c>
      <c r="F170" s="190"/>
      <c r="G170" s="191">
        <v>477450</v>
      </c>
      <c r="H170" s="191">
        <v>623468</v>
      </c>
      <c r="I170" s="191">
        <v>1312840</v>
      </c>
      <c r="J170" s="191">
        <v>201920</v>
      </c>
      <c r="K170" s="190"/>
      <c r="L170" s="191">
        <v>65655</v>
      </c>
      <c r="M170" s="3"/>
      <c r="N170" s="191">
        <v>0</v>
      </c>
      <c r="O170" s="191">
        <v>5482</v>
      </c>
      <c r="P170" s="190"/>
      <c r="Q170" s="191">
        <v>1498419</v>
      </c>
      <c r="R170" s="191">
        <v>134053</v>
      </c>
      <c r="S170" s="191">
        <v>1632472</v>
      </c>
      <c r="T170" s="191">
        <f t="shared" si="8"/>
        <v>12476981.287899999</v>
      </c>
      <c r="U170" s="191">
        <v>1562232</v>
      </c>
      <c r="V170" s="191">
        <f t="shared" si="9"/>
        <v>18987949000</v>
      </c>
      <c r="W170" s="191">
        <f t="shared" si="10"/>
        <v>2377464617.2576475</v>
      </c>
    </row>
    <row r="171" spans="1:23">
      <c r="A171" s="204">
        <v>34600</v>
      </c>
      <c r="B171" s="184" t="s">
        <v>150</v>
      </c>
      <c r="C171" s="188">
        <v>1.209E-3</v>
      </c>
      <c r="D171" s="188">
        <v>1.2166E-3</v>
      </c>
      <c r="E171" s="191">
        <v>12036912</v>
      </c>
      <c r="F171" s="190"/>
      <c r="G171" s="191">
        <v>878462</v>
      </c>
      <c r="H171" s="191">
        <v>1147120</v>
      </c>
      <c r="I171" s="191">
        <v>2415499</v>
      </c>
      <c r="J171" s="191">
        <v>19315</v>
      </c>
      <c r="K171" s="190"/>
      <c r="L171" s="191">
        <v>120798</v>
      </c>
      <c r="M171" s="3"/>
      <c r="N171" s="191">
        <v>0</v>
      </c>
      <c r="O171" s="191">
        <v>58840</v>
      </c>
      <c r="P171" s="190"/>
      <c r="Q171" s="191">
        <v>2756946</v>
      </c>
      <c r="R171" s="191">
        <v>-88095</v>
      </c>
      <c r="S171" s="191">
        <v>2668851</v>
      </c>
      <c r="T171" s="191">
        <f t="shared" si="8"/>
        <v>22956430.341000002</v>
      </c>
      <c r="U171" s="191">
        <v>2874354</v>
      </c>
      <c r="V171" s="191">
        <f t="shared" si="9"/>
        <v>18987949000</v>
      </c>
      <c r="W171" s="191">
        <f t="shared" si="10"/>
        <v>2377464019.8511167</v>
      </c>
    </row>
    <row r="172" spans="1:23">
      <c r="A172" s="204">
        <v>34605</v>
      </c>
      <c r="B172" s="184" t="s">
        <v>151</v>
      </c>
      <c r="C172" s="188">
        <v>2.351E-4</v>
      </c>
      <c r="D172" s="188">
        <v>2.5179999999999999E-4</v>
      </c>
      <c r="E172" s="191">
        <v>2340677</v>
      </c>
      <c r="F172" s="190"/>
      <c r="G172" s="191">
        <v>170824</v>
      </c>
      <c r="H172" s="191">
        <v>223067</v>
      </c>
      <c r="I172" s="191">
        <v>469714</v>
      </c>
      <c r="J172" s="191">
        <v>18210</v>
      </c>
      <c r="K172" s="190"/>
      <c r="L172" s="191">
        <v>23490</v>
      </c>
      <c r="M172" s="3"/>
      <c r="N172" s="191">
        <v>0</v>
      </c>
      <c r="O172" s="191">
        <v>114180</v>
      </c>
      <c r="P172" s="190"/>
      <c r="Q172" s="191">
        <v>536111</v>
      </c>
      <c r="R172" s="191">
        <v>-37205</v>
      </c>
      <c r="S172" s="191">
        <v>498906</v>
      </c>
      <c r="T172" s="191">
        <f t="shared" si="8"/>
        <v>4464066.8098999998</v>
      </c>
      <c r="U172" s="191">
        <v>558942</v>
      </c>
      <c r="V172" s="191">
        <f t="shared" si="9"/>
        <v>18987949000</v>
      </c>
      <c r="W172" s="191">
        <f t="shared" si="10"/>
        <v>2377464908.5495534</v>
      </c>
    </row>
    <row r="173" spans="1:23">
      <c r="A173" s="204">
        <v>34700</v>
      </c>
      <c r="B173" s="184" t="s">
        <v>152</v>
      </c>
      <c r="C173" s="188">
        <v>3.3214999999999998E-3</v>
      </c>
      <c r="D173" s="188">
        <v>3.3004000000000002E-3</v>
      </c>
      <c r="E173" s="191">
        <v>33069150</v>
      </c>
      <c r="F173" s="190"/>
      <c r="G173" s="191">
        <v>2413409</v>
      </c>
      <c r="H173" s="191">
        <v>3151496</v>
      </c>
      <c r="I173" s="191">
        <v>6636128</v>
      </c>
      <c r="J173" s="191">
        <v>34074</v>
      </c>
      <c r="K173" s="190"/>
      <c r="L173" s="191">
        <v>331871</v>
      </c>
      <c r="M173" s="3"/>
      <c r="N173" s="191">
        <v>0</v>
      </c>
      <c r="O173" s="191">
        <v>781935</v>
      </c>
      <c r="P173" s="190"/>
      <c r="Q173" s="191">
        <v>7574189</v>
      </c>
      <c r="R173" s="191">
        <v>-280024</v>
      </c>
      <c r="S173" s="191">
        <v>7294165</v>
      </c>
      <c r="T173" s="191">
        <f t="shared" si="8"/>
        <v>63068472.603499994</v>
      </c>
      <c r="U173" s="191">
        <v>7896747</v>
      </c>
      <c r="V173" s="191">
        <f t="shared" si="9"/>
        <v>18987949000</v>
      </c>
      <c r="W173" s="191">
        <f t="shared" si="10"/>
        <v>2377464097.5462894</v>
      </c>
    </row>
    <row r="174" spans="1:23">
      <c r="A174" s="204">
        <v>34800</v>
      </c>
      <c r="B174" s="184" t="s">
        <v>153</v>
      </c>
      <c r="C174" s="188">
        <v>3.8180000000000001E-4</v>
      </c>
      <c r="D174" s="188">
        <v>3.7389999999999998E-4</v>
      </c>
      <c r="E174" s="191">
        <v>3801235</v>
      </c>
      <c r="F174" s="190"/>
      <c r="G174" s="191">
        <v>277417</v>
      </c>
      <c r="H174" s="191">
        <v>362258</v>
      </c>
      <c r="I174" s="191">
        <v>762810</v>
      </c>
      <c r="J174" s="191">
        <v>146253</v>
      </c>
      <c r="K174" s="190"/>
      <c r="L174" s="191">
        <v>38148</v>
      </c>
      <c r="M174" s="3"/>
      <c r="N174" s="191">
        <v>0</v>
      </c>
      <c r="O174" s="191">
        <v>5981</v>
      </c>
      <c r="P174" s="190"/>
      <c r="Q174" s="191">
        <v>870638</v>
      </c>
      <c r="R174" s="191">
        <v>82685</v>
      </c>
      <c r="S174" s="191">
        <v>953323</v>
      </c>
      <c r="T174" s="191">
        <f t="shared" si="8"/>
        <v>7249598.9282</v>
      </c>
      <c r="U174" s="191">
        <v>907716</v>
      </c>
      <c r="V174" s="191">
        <f t="shared" si="9"/>
        <v>18987949000</v>
      </c>
      <c r="W174" s="191">
        <f t="shared" si="10"/>
        <v>2377464641.173389</v>
      </c>
    </row>
    <row r="175" spans="1:23">
      <c r="A175" s="204">
        <v>34900</v>
      </c>
      <c r="B175" s="184" t="s">
        <v>394</v>
      </c>
      <c r="C175" s="188">
        <v>7.2158999999999999E-3</v>
      </c>
      <c r="D175" s="188">
        <v>7.332E-3</v>
      </c>
      <c r="E175" s="191">
        <v>71842143</v>
      </c>
      <c r="F175" s="190"/>
      <c r="G175" s="191">
        <v>5243087</v>
      </c>
      <c r="H175" s="191">
        <v>6846569</v>
      </c>
      <c r="I175" s="191">
        <v>14416870</v>
      </c>
      <c r="J175" s="191">
        <v>0</v>
      </c>
      <c r="K175" s="190"/>
      <c r="L175" s="191">
        <v>720984</v>
      </c>
      <c r="M175" s="3"/>
      <c r="N175" s="191">
        <v>0</v>
      </c>
      <c r="O175" s="191">
        <v>1373292</v>
      </c>
      <c r="P175" s="190"/>
      <c r="Q175" s="191">
        <v>16454792</v>
      </c>
      <c r="R175" s="191">
        <v>-947462</v>
      </c>
      <c r="S175" s="191">
        <v>15507330</v>
      </c>
      <c r="T175" s="191">
        <f t="shared" si="8"/>
        <v>137015141.1891</v>
      </c>
      <c r="U175" s="191">
        <v>17155542</v>
      </c>
      <c r="V175" s="191">
        <f t="shared" si="9"/>
        <v>18987949000</v>
      </c>
      <c r="W175" s="191">
        <f t="shared" si="10"/>
        <v>2377463933.81283</v>
      </c>
    </row>
    <row r="176" spans="1:23">
      <c r="A176" s="204">
        <v>34901</v>
      </c>
      <c r="B176" s="184" t="s">
        <v>395</v>
      </c>
      <c r="C176" s="188">
        <v>1.9239999999999999E-4</v>
      </c>
      <c r="D176" s="188">
        <v>1.797E-4</v>
      </c>
      <c r="E176" s="191">
        <v>1915552</v>
      </c>
      <c r="F176" s="190"/>
      <c r="G176" s="191">
        <v>139798</v>
      </c>
      <c r="H176" s="191">
        <v>182552</v>
      </c>
      <c r="I176" s="191">
        <v>384402</v>
      </c>
      <c r="J176" s="191">
        <v>14752</v>
      </c>
      <c r="K176" s="190"/>
      <c r="L176" s="191">
        <v>19224</v>
      </c>
      <c r="M176" s="3"/>
      <c r="N176" s="191">
        <v>0</v>
      </c>
      <c r="O176" s="191">
        <v>57627</v>
      </c>
      <c r="P176" s="190"/>
      <c r="Q176" s="191">
        <v>438740</v>
      </c>
      <c r="R176" s="191">
        <v>-34850</v>
      </c>
      <c r="S176" s="191">
        <v>403890</v>
      </c>
      <c r="T176" s="191">
        <f t="shared" si="8"/>
        <v>3653281.3875999996</v>
      </c>
      <c r="U176" s="191">
        <v>457424</v>
      </c>
      <c r="V176" s="191">
        <f t="shared" si="9"/>
        <v>18987949000</v>
      </c>
      <c r="W176" s="191">
        <f t="shared" si="10"/>
        <v>2377463617.4636178</v>
      </c>
    </row>
    <row r="177" spans="1:23">
      <c r="A177" s="204">
        <v>34903</v>
      </c>
      <c r="B177" s="184" t="s">
        <v>154</v>
      </c>
      <c r="C177" s="188">
        <v>8.3999999999999992E-6</v>
      </c>
      <c r="D177" s="188">
        <v>1.26E-5</v>
      </c>
      <c r="E177" s="191">
        <v>83631</v>
      </c>
      <c r="F177" s="190"/>
      <c r="G177" s="191">
        <v>6103</v>
      </c>
      <c r="H177" s="191">
        <v>7970</v>
      </c>
      <c r="I177" s="191">
        <v>16783</v>
      </c>
      <c r="J177" s="191">
        <v>1835</v>
      </c>
      <c r="K177" s="190"/>
      <c r="L177" s="191">
        <v>839</v>
      </c>
      <c r="M177" s="3"/>
      <c r="N177" s="191">
        <v>0</v>
      </c>
      <c r="O177" s="191">
        <v>16565</v>
      </c>
      <c r="P177" s="190"/>
      <c r="Q177" s="191">
        <v>19155</v>
      </c>
      <c r="R177" s="191">
        <v>-8509</v>
      </c>
      <c r="S177" s="191">
        <v>10646</v>
      </c>
      <c r="T177" s="191">
        <f t="shared" si="8"/>
        <v>159498.77159999998</v>
      </c>
      <c r="U177" s="191">
        <v>19971</v>
      </c>
      <c r="V177" s="191">
        <f t="shared" si="9"/>
        <v>18987949000</v>
      </c>
      <c r="W177" s="191">
        <f t="shared" si="10"/>
        <v>2377500000</v>
      </c>
    </row>
    <row r="178" spans="1:23">
      <c r="A178" s="204">
        <v>34905</v>
      </c>
      <c r="B178" s="184" t="s">
        <v>155</v>
      </c>
      <c r="C178" s="188">
        <v>7.0069999999999996E-4</v>
      </c>
      <c r="D178" s="188">
        <v>7.3019999999999997E-4</v>
      </c>
      <c r="E178" s="191">
        <v>6976232</v>
      </c>
      <c r="F178" s="190"/>
      <c r="G178" s="191">
        <v>509130</v>
      </c>
      <c r="H178" s="191">
        <v>664836</v>
      </c>
      <c r="I178" s="191">
        <v>1399950</v>
      </c>
      <c r="J178" s="191">
        <v>14363</v>
      </c>
      <c r="K178" s="190"/>
      <c r="L178" s="191">
        <v>70011</v>
      </c>
      <c r="M178" s="3"/>
      <c r="N178" s="191">
        <v>0</v>
      </c>
      <c r="O178" s="191">
        <v>201455</v>
      </c>
      <c r="P178" s="190"/>
      <c r="Q178" s="191">
        <v>1597843</v>
      </c>
      <c r="R178" s="191">
        <v>-80583</v>
      </c>
      <c r="S178" s="191">
        <v>1517260</v>
      </c>
      <c r="T178" s="191">
        <f t="shared" si="8"/>
        <v>13304855.8643</v>
      </c>
      <c r="U178" s="191">
        <v>1665889</v>
      </c>
      <c r="V178" s="191">
        <f t="shared" si="9"/>
        <v>18987949000</v>
      </c>
      <c r="W178" s="191">
        <f t="shared" si="10"/>
        <v>2377463964.606822</v>
      </c>
    </row>
    <row r="179" spans="1:23">
      <c r="A179" s="204">
        <v>34910</v>
      </c>
      <c r="B179" s="184" t="s">
        <v>156</v>
      </c>
      <c r="C179" s="188">
        <v>2.3126000000000002E-3</v>
      </c>
      <c r="D179" s="188">
        <v>2.2791E-3</v>
      </c>
      <c r="E179" s="191">
        <v>23024451</v>
      </c>
      <c r="F179" s="190"/>
      <c r="G179" s="191">
        <v>1680340</v>
      </c>
      <c r="H179" s="191">
        <v>2194234</v>
      </c>
      <c r="I179" s="191">
        <v>4620415</v>
      </c>
      <c r="J179" s="191">
        <v>134331</v>
      </c>
      <c r="K179" s="190"/>
      <c r="L179" s="191">
        <v>231066</v>
      </c>
      <c r="M179" s="3"/>
      <c r="N179" s="191">
        <v>0</v>
      </c>
      <c r="O179" s="191">
        <v>278190</v>
      </c>
      <c r="P179" s="190"/>
      <c r="Q179" s="191">
        <v>5273542</v>
      </c>
      <c r="R179" s="191">
        <v>36265</v>
      </c>
      <c r="S179" s="191">
        <v>5309807</v>
      </c>
      <c r="T179" s="191">
        <f t="shared" si="8"/>
        <v>43911530.8574</v>
      </c>
      <c r="U179" s="191">
        <v>5498123</v>
      </c>
      <c r="V179" s="191">
        <f t="shared" si="9"/>
        <v>18987949000</v>
      </c>
      <c r="W179" s="191">
        <f t="shared" si="10"/>
        <v>2377463893.4532561</v>
      </c>
    </row>
    <row r="180" spans="1:23">
      <c r="A180" s="204">
        <v>35000</v>
      </c>
      <c r="B180" s="184" t="s">
        <v>157</v>
      </c>
      <c r="C180" s="188">
        <v>1.4947000000000001E-3</v>
      </c>
      <c r="D180" s="188">
        <v>1.5081999999999999E-3</v>
      </c>
      <c r="E180" s="191">
        <v>14881366</v>
      </c>
      <c r="F180" s="190"/>
      <c r="G180" s="191">
        <v>1086052</v>
      </c>
      <c r="H180" s="191">
        <v>1418197</v>
      </c>
      <c r="I180" s="191">
        <v>2986307</v>
      </c>
      <c r="J180" s="191">
        <v>64204</v>
      </c>
      <c r="K180" s="190"/>
      <c r="L180" s="191">
        <v>149344</v>
      </c>
      <c r="M180" s="3"/>
      <c r="N180" s="191">
        <v>0</v>
      </c>
      <c r="O180" s="191">
        <v>322462</v>
      </c>
      <c r="P180" s="190"/>
      <c r="Q180" s="191">
        <v>3408442</v>
      </c>
      <c r="R180" s="191">
        <v>-56039</v>
      </c>
      <c r="S180" s="191">
        <v>3352403</v>
      </c>
      <c r="T180" s="191">
        <f t="shared" si="8"/>
        <v>28381287.370300002</v>
      </c>
      <c r="U180" s="191">
        <v>3553595</v>
      </c>
      <c r="V180" s="191">
        <f t="shared" si="9"/>
        <v>18987949000</v>
      </c>
      <c r="W180" s="191">
        <f t="shared" si="10"/>
        <v>2377463705.0913224</v>
      </c>
    </row>
    <row r="181" spans="1:23">
      <c r="A181" s="204">
        <v>35005</v>
      </c>
      <c r="B181" s="184" t="s">
        <v>158</v>
      </c>
      <c r="C181" s="188">
        <v>7.0200000000000004E-4</v>
      </c>
      <c r="D181" s="188">
        <v>7.0140000000000003E-4</v>
      </c>
      <c r="E181" s="191">
        <v>6989174</v>
      </c>
      <c r="F181" s="190"/>
      <c r="G181" s="191">
        <v>510075</v>
      </c>
      <c r="H181" s="191">
        <v>666070</v>
      </c>
      <c r="I181" s="191">
        <v>1402548</v>
      </c>
      <c r="J181" s="191">
        <v>17372</v>
      </c>
      <c r="K181" s="190"/>
      <c r="L181" s="191">
        <v>70141</v>
      </c>
      <c r="M181" s="3"/>
      <c r="N181" s="191">
        <v>0</v>
      </c>
      <c r="O181" s="191">
        <v>23851</v>
      </c>
      <c r="P181" s="190"/>
      <c r="Q181" s="191">
        <v>1600807</v>
      </c>
      <c r="R181" s="191">
        <v>36628</v>
      </c>
      <c r="S181" s="191">
        <v>1637435</v>
      </c>
      <c r="T181" s="191">
        <f t="shared" si="8"/>
        <v>13329540.198000001</v>
      </c>
      <c r="U181" s="191">
        <v>1668980</v>
      </c>
      <c r="V181" s="191">
        <f t="shared" si="9"/>
        <v>18987949000</v>
      </c>
      <c r="W181" s="191">
        <f t="shared" si="10"/>
        <v>2377464387.4643874</v>
      </c>
    </row>
    <row r="182" spans="1:23">
      <c r="A182" s="204">
        <v>35100</v>
      </c>
      <c r="B182" s="184" t="s">
        <v>159</v>
      </c>
      <c r="C182" s="188">
        <v>1.34999E-2</v>
      </c>
      <c r="D182" s="188">
        <v>1.3260600000000001E-2</v>
      </c>
      <c r="E182" s="191">
        <v>134406206</v>
      </c>
      <c r="F182" s="190"/>
      <c r="G182" s="191">
        <v>9809054</v>
      </c>
      <c r="H182" s="191">
        <v>12808935</v>
      </c>
      <c r="I182" s="191">
        <v>26971869</v>
      </c>
      <c r="J182" s="191">
        <v>155673</v>
      </c>
      <c r="K182" s="190"/>
      <c r="L182" s="191">
        <v>1348856</v>
      </c>
      <c r="M182" s="3"/>
      <c r="N182" s="191">
        <v>0</v>
      </c>
      <c r="O182" s="191">
        <v>875985</v>
      </c>
      <c r="P182" s="190"/>
      <c r="Q182" s="191">
        <v>30784524</v>
      </c>
      <c r="R182" s="191">
        <v>-876962</v>
      </c>
      <c r="S182" s="191">
        <v>29907562</v>
      </c>
      <c r="T182" s="191">
        <f t="shared" si="8"/>
        <v>256335412.7051</v>
      </c>
      <c r="U182" s="191">
        <v>32095526</v>
      </c>
      <c r="V182" s="191">
        <f t="shared" si="9"/>
        <v>18987949000</v>
      </c>
      <c r="W182" s="191">
        <f t="shared" si="10"/>
        <v>2377463981.2146754</v>
      </c>
    </row>
    <row r="183" spans="1:23">
      <c r="A183" s="204">
        <v>35105</v>
      </c>
      <c r="B183" s="184" t="s">
        <v>160</v>
      </c>
      <c r="C183" s="188">
        <v>1.1528E-3</v>
      </c>
      <c r="D183" s="188">
        <v>1.1609000000000001E-3</v>
      </c>
      <c r="E183" s="191">
        <v>11477379</v>
      </c>
      <c r="F183" s="190"/>
      <c r="G183" s="191">
        <v>837627</v>
      </c>
      <c r="H183" s="191">
        <v>1093796</v>
      </c>
      <c r="I183" s="191">
        <v>2303215</v>
      </c>
      <c r="J183" s="191">
        <v>0</v>
      </c>
      <c r="K183" s="190"/>
      <c r="L183" s="191">
        <v>115183</v>
      </c>
      <c r="M183" s="3"/>
      <c r="N183" s="191">
        <v>0</v>
      </c>
      <c r="O183" s="191">
        <v>200938</v>
      </c>
      <c r="P183" s="190"/>
      <c r="Q183" s="191">
        <v>2628790</v>
      </c>
      <c r="R183" s="191">
        <v>-74476</v>
      </c>
      <c r="S183" s="191">
        <v>2554314</v>
      </c>
      <c r="T183" s="191">
        <f t="shared" si="8"/>
        <v>21889307.6072</v>
      </c>
      <c r="U183" s="191">
        <v>2740740</v>
      </c>
      <c r="V183" s="191">
        <f t="shared" si="9"/>
        <v>18987949000</v>
      </c>
      <c r="W183" s="191">
        <f t="shared" si="10"/>
        <v>2377463566.9673839</v>
      </c>
    </row>
    <row r="184" spans="1:23">
      <c r="A184" s="204">
        <v>35106</v>
      </c>
      <c r="B184" s="184" t="s">
        <v>161</v>
      </c>
      <c r="C184" s="188">
        <v>2.944E-4</v>
      </c>
      <c r="D184" s="188">
        <v>2.8630000000000002E-4</v>
      </c>
      <c r="E184" s="191">
        <v>2931073</v>
      </c>
      <c r="F184" s="190"/>
      <c r="G184" s="191">
        <v>213912</v>
      </c>
      <c r="H184" s="191">
        <v>279332</v>
      </c>
      <c r="I184" s="191">
        <v>588191</v>
      </c>
      <c r="J184" s="191">
        <v>50309</v>
      </c>
      <c r="K184" s="190"/>
      <c r="L184" s="191">
        <v>29415</v>
      </c>
      <c r="M184" s="3"/>
      <c r="N184" s="191">
        <v>0</v>
      </c>
      <c r="O184" s="191">
        <v>95484</v>
      </c>
      <c r="P184" s="190"/>
      <c r="Q184" s="191">
        <v>671336</v>
      </c>
      <c r="R184" s="191">
        <v>40060</v>
      </c>
      <c r="S184" s="191">
        <v>711396</v>
      </c>
      <c r="T184" s="191">
        <f t="shared" si="8"/>
        <v>5590052.1856000004</v>
      </c>
      <c r="U184" s="191">
        <v>699925</v>
      </c>
      <c r="V184" s="191">
        <f t="shared" si="9"/>
        <v>18987949000</v>
      </c>
      <c r="W184" s="191">
        <f t="shared" si="10"/>
        <v>2377462635.869565</v>
      </c>
    </row>
    <row r="185" spans="1:23">
      <c r="A185" s="204">
        <v>35200</v>
      </c>
      <c r="B185" s="184" t="s">
        <v>162</v>
      </c>
      <c r="C185" s="188">
        <v>5.6030000000000001E-4</v>
      </c>
      <c r="D185" s="188">
        <v>5.6130000000000004E-4</v>
      </c>
      <c r="E185" s="191">
        <v>5578397</v>
      </c>
      <c r="F185" s="190"/>
      <c r="G185" s="191">
        <v>407115</v>
      </c>
      <c r="H185" s="191">
        <v>531622</v>
      </c>
      <c r="I185" s="191">
        <v>1119441</v>
      </c>
      <c r="J185" s="191">
        <v>82071</v>
      </c>
      <c r="K185" s="190"/>
      <c r="L185" s="191">
        <v>55983</v>
      </c>
      <c r="M185" s="3"/>
      <c r="N185" s="191">
        <v>0</v>
      </c>
      <c r="O185" s="191">
        <v>24697</v>
      </c>
      <c r="P185" s="190"/>
      <c r="Q185" s="191">
        <v>1277681</v>
      </c>
      <c r="R185" s="191">
        <v>68747</v>
      </c>
      <c r="S185" s="191">
        <v>1346428</v>
      </c>
      <c r="T185" s="191">
        <f t="shared" si="8"/>
        <v>10638947.8247</v>
      </c>
      <c r="U185" s="191">
        <v>1332093</v>
      </c>
      <c r="V185" s="191">
        <f t="shared" si="9"/>
        <v>18987949000</v>
      </c>
      <c r="W185" s="191">
        <f t="shared" si="10"/>
        <v>2377463858.6471534</v>
      </c>
    </row>
    <row r="186" spans="1:23">
      <c r="A186" s="204">
        <v>35300</v>
      </c>
      <c r="B186" s="184" t="s">
        <v>440</v>
      </c>
      <c r="C186" s="188">
        <v>4.1130999999999997E-3</v>
      </c>
      <c r="D186" s="188">
        <v>4.0270999999999996E-3</v>
      </c>
      <c r="E186" s="191">
        <v>40950390</v>
      </c>
      <c r="F186" s="190"/>
      <c r="G186" s="191">
        <v>2988587</v>
      </c>
      <c r="H186" s="191">
        <v>3902579</v>
      </c>
      <c r="I186" s="191">
        <v>8217690</v>
      </c>
      <c r="J186" s="191">
        <v>434899</v>
      </c>
      <c r="K186" s="190"/>
      <c r="L186" s="191">
        <v>410964</v>
      </c>
      <c r="M186" s="3"/>
      <c r="N186" s="191">
        <v>0</v>
      </c>
      <c r="O186" s="191">
        <v>114052</v>
      </c>
      <c r="P186" s="190"/>
      <c r="Q186" s="191">
        <v>9379316</v>
      </c>
      <c r="R186" s="191">
        <v>146511</v>
      </c>
      <c r="S186" s="191">
        <v>9525827</v>
      </c>
      <c r="T186" s="191">
        <f t="shared" si="8"/>
        <v>78099333.031899989</v>
      </c>
      <c r="U186" s="191">
        <v>9778747</v>
      </c>
      <c r="V186" s="191">
        <f t="shared" si="9"/>
        <v>18987949000</v>
      </c>
      <c r="W186" s="191">
        <f t="shared" si="10"/>
        <v>2377463956.626389</v>
      </c>
    </row>
    <row r="187" spans="1:23">
      <c r="A187" s="204">
        <v>35305</v>
      </c>
      <c r="B187" s="184" t="s">
        <v>164</v>
      </c>
      <c r="C187" s="188">
        <v>1.4621E-3</v>
      </c>
      <c r="D187" s="188">
        <v>1.4071000000000001E-3</v>
      </c>
      <c r="E187" s="191">
        <v>14556798</v>
      </c>
      <c r="F187" s="190"/>
      <c r="G187" s="191">
        <v>1062365</v>
      </c>
      <c r="H187" s="191">
        <v>1387265</v>
      </c>
      <c r="I187" s="191">
        <v>2921175</v>
      </c>
      <c r="J187" s="191">
        <v>454370</v>
      </c>
      <c r="K187" s="190"/>
      <c r="L187" s="191">
        <v>146087</v>
      </c>
      <c r="M187" s="3"/>
      <c r="N187" s="191">
        <v>0</v>
      </c>
      <c r="O187" s="191">
        <v>8378</v>
      </c>
      <c r="P187" s="190"/>
      <c r="Q187" s="191">
        <v>3334103</v>
      </c>
      <c r="R187" s="191">
        <v>328685</v>
      </c>
      <c r="S187" s="191">
        <v>3662788</v>
      </c>
      <c r="T187" s="191">
        <f t="shared" si="8"/>
        <v>27762280.232900001</v>
      </c>
      <c r="U187" s="191">
        <v>3476090</v>
      </c>
      <c r="V187" s="191">
        <f t="shared" si="9"/>
        <v>18987949000</v>
      </c>
      <c r="W187" s="191">
        <f t="shared" si="10"/>
        <v>2377463921.7563777</v>
      </c>
    </row>
    <row r="188" spans="1:23">
      <c r="A188" s="204">
        <v>35400</v>
      </c>
      <c r="B188" s="184" t="s">
        <v>165</v>
      </c>
      <c r="C188" s="188">
        <v>2.9822E-3</v>
      </c>
      <c r="D188" s="188">
        <v>2.9510000000000001E-3</v>
      </c>
      <c r="E188" s="191">
        <v>29691049</v>
      </c>
      <c r="F188" s="190"/>
      <c r="G188" s="191">
        <v>2166872</v>
      </c>
      <c r="H188" s="191">
        <v>2829562</v>
      </c>
      <c r="I188" s="191">
        <v>5958230</v>
      </c>
      <c r="J188" s="191">
        <v>86790</v>
      </c>
      <c r="K188" s="190"/>
      <c r="L188" s="191">
        <v>297969</v>
      </c>
      <c r="M188" s="3"/>
      <c r="N188" s="191">
        <v>0</v>
      </c>
      <c r="O188" s="191">
        <v>393777</v>
      </c>
      <c r="P188" s="190"/>
      <c r="Q188" s="191">
        <v>6800466</v>
      </c>
      <c r="R188" s="191">
        <v>-196633</v>
      </c>
      <c r="S188" s="191">
        <v>6603833</v>
      </c>
      <c r="T188" s="191">
        <f t="shared" si="8"/>
        <v>56625861.507799998</v>
      </c>
      <c r="U188" s="191">
        <v>7090073</v>
      </c>
      <c r="V188" s="191">
        <f t="shared" si="9"/>
        <v>18987949000</v>
      </c>
      <c r="W188" s="191">
        <f t="shared" si="10"/>
        <v>2377463952.7865334</v>
      </c>
    </row>
    <row r="189" spans="1:23">
      <c r="A189" s="204">
        <v>35401</v>
      </c>
      <c r="B189" s="184" t="s">
        <v>166</v>
      </c>
      <c r="C189" s="188">
        <v>3.2299999999999999E-5</v>
      </c>
      <c r="D189" s="188">
        <v>3.7200000000000003E-5</v>
      </c>
      <c r="E189" s="191">
        <v>321582</v>
      </c>
      <c r="F189" s="190"/>
      <c r="G189" s="191">
        <v>23469</v>
      </c>
      <c r="H189" s="191">
        <v>30647</v>
      </c>
      <c r="I189" s="191">
        <v>64533</v>
      </c>
      <c r="J189" s="191">
        <v>25411</v>
      </c>
      <c r="K189" s="190"/>
      <c r="L189" s="191">
        <v>3227</v>
      </c>
      <c r="M189" s="3"/>
      <c r="N189" s="191">
        <v>0</v>
      </c>
      <c r="O189" s="191">
        <v>30546</v>
      </c>
      <c r="P189" s="190"/>
      <c r="Q189" s="191">
        <v>73655</v>
      </c>
      <c r="R189" s="191">
        <v>-1033</v>
      </c>
      <c r="S189" s="191">
        <v>72622</v>
      </c>
      <c r="T189" s="191">
        <f t="shared" si="8"/>
        <v>613310.75269999995</v>
      </c>
      <c r="U189" s="191">
        <v>76792</v>
      </c>
      <c r="V189" s="191">
        <f t="shared" si="9"/>
        <v>18987949000</v>
      </c>
      <c r="W189" s="191">
        <f t="shared" si="10"/>
        <v>2377461300.3095975</v>
      </c>
    </row>
    <row r="190" spans="1:23">
      <c r="A190" s="204">
        <v>35402</v>
      </c>
      <c r="B190" s="184" t="s">
        <v>463</v>
      </c>
      <c r="C190" s="188">
        <v>0</v>
      </c>
      <c r="D190" s="188">
        <v>0</v>
      </c>
      <c r="E190" s="191">
        <v>0</v>
      </c>
      <c r="F190" s="190"/>
      <c r="G190" s="191">
        <v>0</v>
      </c>
      <c r="H190" s="191">
        <v>0</v>
      </c>
      <c r="I190" s="191">
        <v>0</v>
      </c>
      <c r="J190" s="191">
        <v>0</v>
      </c>
      <c r="K190" s="190"/>
      <c r="L190" s="191">
        <v>0</v>
      </c>
      <c r="M190" s="3"/>
      <c r="N190" s="191">
        <v>0</v>
      </c>
      <c r="O190" s="191">
        <v>0</v>
      </c>
      <c r="P190" s="190"/>
      <c r="Q190" s="191">
        <v>0</v>
      </c>
      <c r="R190" s="191">
        <v>-99127</v>
      </c>
      <c r="S190" s="191">
        <v>-99127</v>
      </c>
      <c r="T190" s="191">
        <f t="shared" si="8"/>
        <v>0</v>
      </c>
      <c r="U190" s="191">
        <v>0</v>
      </c>
      <c r="V190" s="191" t="e">
        <f t="shared" si="9"/>
        <v>#DIV/0!</v>
      </c>
      <c r="W190" s="191" t="e">
        <f t="shared" si="10"/>
        <v>#DIV/0!</v>
      </c>
    </row>
    <row r="191" spans="1:23">
      <c r="A191" s="204">
        <v>35405</v>
      </c>
      <c r="B191" s="184" t="s">
        <v>168</v>
      </c>
      <c r="C191" s="188">
        <v>1.0081999999999999E-3</v>
      </c>
      <c r="D191" s="188">
        <v>1.0463E-3</v>
      </c>
      <c r="E191" s="191">
        <v>10037729</v>
      </c>
      <c r="F191" s="190"/>
      <c r="G191" s="191">
        <v>732560</v>
      </c>
      <c r="H191" s="191">
        <v>956597</v>
      </c>
      <c r="I191" s="191">
        <v>2014314</v>
      </c>
      <c r="J191" s="191">
        <v>16380</v>
      </c>
      <c r="K191" s="190"/>
      <c r="L191" s="191">
        <v>100735</v>
      </c>
      <c r="M191" s="3"/>
      <c r="N191" s="191">
        <v>0</v>
      </c>
      <c r="O191" s="191">
        <v>321798</v>
      </c>
      <c r="P191" s="190"/>
      <c r="Q191" s="191">
        <v>2299051</v>
      </c>
      <c r="R191" s="191">
        <v>-129951</v>
      </c>
      <c r="S191" s="191">
        <v>2169100</v>
      </c>
      <c r="T191" s="191">
        <f t="shared" si="8"/>
        <v>19143650.181799997</v>
      </c>
      <c r="U191" s="191">
        <v>2396959</v>
      </c>
      <c r="V191" s="191">
        <f t="shared" si="9"/>
        <v>18987949000</v>
      </c>
      <c r="W191" s="191">
        <f t="shared" si="10"/>
        <v>2377463796.8657017</v>
      </c>
    </row>
    <row r="192" spans="1:23">
      <c r="A192" s="204">
        <v>35500</v>
      </c>
      <c r="B192" s="184" t="s">
        <v>169</v>
      </c>
      <c r="C192" s="188">
        <v>4.0768000000000002E-3</v>
      </c>
      <c r="D192" s="188">
        <v>4.1085999999999996E-3</v>
      </c>
      <c r="E192" s="191">
        <v>40588984</v>
      </c>
      <c r="F192" s="190"/>
      <c r="G192" s="191">
        <v>2962211</v>
      </c>
      <c r="H192" s="191">
        <v>3868137</v>
      </c>
      <c r="I192" s="191">
        <v>8145165</v>
      </c>
      <c r="J192" s="191">
        <v>56505</v>
      </c>
      <c r="K192" s="190"/>
      <c r="L192" s="191">
        <v>407338</v>
      </c>
      <c r="M192" s="3"/>
      <c r="N192" s="191">
        <v>0</v>
      </c>
      <c r="O192" s="191">
        <v>1233149</v>
      </c>
      <c r="P192" s="190"/>
      <c r="Q192" s="191">
        <v>9296539</v>
      </c>
      <c r="R192" s="191">
        <v>-580394</v>
      </c>
      <c r="S192" s="191">
        <v>8716145</v>
      </c>
      <c r="T192" s="191">
        <f t="shared" si="8"/>
        <v>77410070.483199999</v>
      </c>
      <c r="U192" s="191">
        <v>9692445</v>
      </c>
      <c r="V192" s="191">
        <f t="shared" si="9"/>
        <v>18987949000</v>
      </c>
      <c r="W192" s="191">
        <f t="shared" si="10"/>
        <v>2377463942.3076921</v>
      </c>
    </row>
    <row r="193" spans="1:23">
      <c r="A193" s="204">
        <v>35600</v>
      </c>
      <c r="B193" s="184" t="s">
        <v>170</v>
      </c>
      <c r="C193" s="188">
        <v>1.7534E-3</v>
      </c>
      <c r="D193" s="188">
        <v>1.7339E-3</v>
      </c>
      <c r="E193" s="191">
        <v>17457006</v>
      </c>
      <c r="F193" s="190"/>
      <c r="G193" s="191">
        <v>1274024</v>
      </c>
      <c r="H193" s="191">
        <v>1663656</v>
      </c>
      <c r="I193" s="191">
        <v>3503172</v>
      </c>
      <c r="J193" s="191">
        <v>31290</v>
      </c>
      <c r="K193" s="190"/>
      <c r="L193" s="191">
        <v>175193</v>
      </c>
      <c r="M193" s="3"/>
      <c r="N193" s="191">
        <v>0</v>
      </c>
      <c r="O193" s="191">
        <v>17985</v>
      </c>
      <c r="P193" s="190"/>
      <c r="Q193" s="191">
        <v>3998369</v>
      </c>
      <c r="R193" s="191">
        <v>-57401</v>
      </c>
      <c r="S193" s="191">
        <v>3940968</v>
      </c>
      <c r="T193" s="191">
        <f t="shared" si="8"/>
        <v>33293469.7766</v>
      </c>
      <c r="U193" s="191">
        <v>4168645</v>
      </c>
      <c r="V193" s="191">
        <f t="shared" si="9"/>
        <v>18987949000</v>
      </c>
      <c r="W193" s="191">
        <f t="shared" si="10"/>
        <v>2377463784.6469717</v>
      </c>
    </row>
    <row r="194" spans="1:23">
      <c r="A194" s="204">
        <v>35700</v>
      </c>
      <c r="B194" s="184" t="s">
        <v>171</v>
      </c>
      <c r="C194" s="188">
        <v>9.4209999999999997E-4</v>
      </c>
      <c r="D194" s="188">
        <v>9.5529999999999996E-4</v>
      </c>
      <c r="E194" s="191">
        <v>9379631</v>
      </c>
      <c r="F194" s="190"/>
      <c r="G194" s="191">
        <v>684532</v>
      </c>
      <c r="H194" s="191">
        <v>893880</v>
      </c>
      <c r="I194" s="191">
        <v>1882251</v>
      </c>
      <c r="J194" s="191">
        <v>7662</v>
      </c>
      <c r="K194" s="190"/>
      <c r="L194" s="191">
        <v>94131</v>
      </c>
      <c r="M194" s="3"/>
      <c r="N194" s="191">
        <v>0</v>
      </c>
      <c r="O194" s="191">
        <v>199652</v>
      </c>
      <c r="P194" s="190"/>
      <c r="Q194" s="191">
        <v>2148320</v>
      </c>
      <c r="R194" s="191">
        <v>-112687</v>
      </c>
      <c r="S194" s="191">
        <v>2035633</v>
      </c>
      <c r="T194" s="191">
        <f t="shared" si="8"/>
        <v>17888546.752900001</v>
      </c>
      <c r="U194" s="191">
        <v>2239809</v>
      </c>
      <c r="V194" s="191">
        <f t="shared" si="9"/>
        <v>18987949000</v>
      </c>
      <c r="W194" s="191">
        <f t="shared" si="10"/>
        <v>2377464175.7775183</v>
      </c>
    </row>
    <row r="195" spans="1:23">
      <c r="A195" s="204">
        <v>35800</v>
      </c>
      <c r="B195" s="184" t="s">
        <v>172</v>
      </c>
      <c r="C195" s="188">
        <v>1.2757999999999999E-3</v>
      </c>
      <c r="D195" s="188">
        <v>1.3487E-3</v>
      </c>
      <c r="E195" s="191">
        <v>12701978</v>
      </c>
      <c r="F195" s="190"/>
      <c r="G195" s="191">
        <v>926999</v>
      </c>
      <c r="H195" s="191">
        <v>1210501</v>
      </c>
      <c r="I195" s="191">
        <v>2548960</v>
      </c>
      <c r="J195" s="191">
        <v>0</v>
      </c>
      <c r="K195" s="190"/>
      <c r="L195" s="191">
        <v>127473</v>
      </c>
      <c r="M195" s="3"/>
      <c r="N195" s="191">
        <v>0</v>
      </c>
      <c r="O195" s="191">
        <v>317392</v>
      </c>
      <c r="P195" s="190"/>
      <c r="Q195" s="191">
        <v>2909273</v>
      </c>
      <c r="R195" s="191">
        <v>-169023</v>
      </c>
      <c r="S195" s="191">
        <v>2740250</v>
      </c>
      <c r="T195" s="191">
        <f t="shared" si="8"/>
        <v>24224825.334199999</v>
      </c>
      <c r="U195" s="191">
        <v>3033169</v>
      </c>
      <c r="V195" s="191">
        <f t="shared" si="9"/>
        <v>18987949000</v>
      </c>
      <c r="W195" s="191">
        <f t="shared" si="10"/>
        <v>2377464336.1028376</v>
      </c>
    </row>
    <row r="196" spans="1:23">
      <c r="A196" s="204">
        <v>35805</v>
      </c>
      <c r="B196" s="184" t="s">
        <v>173</v>
      </c>
      <c r="C196" s="188">
        <v>2.433E-4</v>
      </c>
      <c r="D196" s="188">
        <v>2.3470000000000001E-4</v>
      </c>
      <c r="E196" s="191">
        <v>2422316</v>
      </c>
      <c r="F196" s="190"/>
      <c r="G196" s="191">
        <v>176782</v>
      </c>
      <c r="H196" s="191">
        <v>230847</v>
      </c>
      <c r="I196" s="191">
        <v>486097</v>
      </c>
      <c r="J196" s="191">
        <v>234924</v>
      </c>
      <c r="K196" s="190"/>
      <c r="L196" s="191">
        <v>24310</v>
      </c>
      <c r="M196" s="3"/>
      <c r="N196" s="191">
        <v>0</v>
      </c>
      <c r="O196" s="191">
        <v>8308</v>
      </c>
      <c r="P196" s="190"/>
      <c r="Q196" s="191">
        <v>554810</v>
      </c>
      <c r="R196" s="191">
        <v>97932</v>
      </c>
      <c r="S196" s="191">
        <v>652742</v>
      </c>
      <c r="T196" s="191">
        <f t="shared" si="8"/>
        <v>4619767.9917000001</v>
      </c>
      <c r="U196" s="191">
        <v>578437</v>
      </c>
      <c r="V196" s="191">
        <f t="shared" si="9"/>
        <v>18987949000</v>
      </c>
      <c r="W196" s="191">
        <f t="shared" si="10"/>
        <v>2377464036.1693382</v>
      </c>
    </row>
    <row r="197" spans="1:23">
      <c r="A197" s="204">
        <v>35900</v>
      </c>
      <c r="B197" s="184" t="s">
        <v>174</v>
      </c>
      <c r="C197" s="188">
        <v>2.4933999999999998E-3</v>
      </c>
      <c r="D197" s="188">
        <v>2.4949E-3</v>
      </c>
      <c r="E197" s="191">
        <v>24824512</v>
      </c>
      <c r="F197" s="190"/>
      <c r="G197" s="191">
        <v>1811709</v>
      </c>
      <c r="H197" s="191">
        <v>2365780</v>
      </c>
      <c r="I197" s="191">
        <v>4981641</v>
      </c>
      <c r="J197" s="191">
        <v>0</v>
      </c>
      <c r="K197" s="190"/>
      <c r="L197" s="191">
        <v>249131</v>
      </c>
      <c r="M197" s="3"/>
      <c r="N197" s="191">
        <v>0</v>
      </c>
      <c r="O197" s="191">
        <v>456512</v>
      </c>
      <c r="P197" s="190"/>
      <c r="Q197" s="191">
        <v>5685830</v>
      </c>
      <c r="R197" s="191">
        <v>-348353</v>
      </c>
      <c r="S197" s="191">
        <v>5337477</v>
      </c>
      <c r="T197" s="191">
        <f t="shared" si="8"/>
        <v>47344552.036599994</v>
      </c>
      <c r="U197" s="191">
        <v>5927969</v>
      </c>
      <c r="V197" s="191">
        <f t="shared" si="9"/>
        <v>18987949000</v>
      </c>
      <c r="W197" s="191">
        <f t="shared" si="10"/>
        <v>2377464105.2378283</v>
      </c>
    </row>
    <row r="198" spans="1:23">
      <c r="A198" s="204">
        <v>35905</v>
      </c>
      <c r="B198" s="184" t="s">
        <v>175</v>
      </c>
      <c r="C198" s="188">
        <v>3.1530000000000002E-4</v>
      </c>
      <c r="D198" s="188">
        <v>3.5080000000000002E-4</v>
      </c>
      <c r="E198" s="191">
        <v>3139155</v>
      </c>
      <c r="F198" s="190"/>
      <c r="G198" s="191">
        <v>229098</v>
      </c>
      <c r="H198" s="191">
        <v>299162</v>
      </c>
      <c r="I198" s="191">
        <v>629948</v>
      </c>
      <c r="J198" s="191">
        <v>46166</v>
      </c>
      <c r="K198" s="190"/>
      <c r="L198" s="191">
        <v>31504</v>
      </c>
      <c r="M198" s="3"/>
      <c r="N198" s="191">
        <v>0</v>
      </c>
      <c r="O198" s="191">
        <v>70873</v>
      </c>
      <c r="P198" s="190"/>
      <c r="Q198" s="191">
        <v>718995</v>
      </c>
      <c r="R198" s="191">
        <v>7224</v>
      </c>
      <c r="S198" s="191">
        <v>726219</v>
      </c>
      <c r="T198" s="191">
        <f t="shared" si="8"/>
        <v>5986900.3197000008</v>
      </c>
      <c r="U198" s="191">
        <v>749614</v>
      </c>
      <c r="V198" s="191">
        <f t="shared" si="9"/>
        <v>18987949000</v>
      </c>
      <c r="W198" s="191">
        <f t="shared" si="10"/>
        <v>2377462733.9042182</v>
      </c>
    </row>
    <row r="199" spans="1:23">
      <c r="A199" s="204">
        <v>36000</v>
      </c>
      <c r="B199" s="184" t="s">
        <v>176</v>
      </c>
      <c r="C199" s="188">
        <v>6.0296500000000003E-2</v>
      </c>
      <c r="D199" s="188">
        <v>5.97805E-2</v>
      </c>
      <c r="E199" s="191">
        <v>600317320</v>
      </c>
      <c r="F199" s="190"/>
      <c r="G199" s="191">
        <v>43811557</v>
      </c>
      <c r="H199" s="191">
        <v>57210344</v>
      </c>
      <c r="I199" s="191">
        <v>120468247</v>
      </c>
      <c r="J199" s="191">
        <v>549068</v>
      </c>
      <c r="K199" s="190"/>
      <c r="L199" s="191">
        <v>6024585</v>
      </c>
      <c r="M199" s="3"/>
      <c r="N199" s="191">
        <v>0</v>
      </c>
      <c r="O199" s="191">
        <v>6410872</v>
      </c>
      <c r="P199" s="190"/>
      <c r="Q199" s="191">
        <v>137497244</v>
      </c>
      <c r="R199" s="191">
        <v>-3849334</v>
      </c>
      <c r="S199" s="191">
        <v>133647910</v>
      </c>
      <c r="T199" s="191">
        <f t="shared" si="8"/>
        <v>1144906866.8785</v>
      </c>
      <c r="U199" s="191">
        <v>143352758</v>
      </c>
      <c r="V199" s="191">
        <f t="shared" si="9"/>
        <v>18987949000</v>
      </c>
      <c r="W199" s="191">
        <f t="shared" si="10"/>
        <v>2377463998.739562</v>
      </c>
    </row>
    <row r="200" spans="1:23">
      <c r="A200" s="204">
        <v>36001</v>
      </c>
      <c r="B200" s="184" t="s">
        <v>177</v>
      </c>
      <c r="C200" s="188">
        <v>0</v>
      </c>
      <c r="D200" s="188">
        <v>2.8799999999999999E-5</v>
      </c>
      <c r="E200" s="191">
        <v>0</v>
      </c>
      <c r="F200" s="190"/>
      <c r="G200" s="191">
        <v>0</v>
      </c>
      <c r="H200" s="191">
        <v>0</v>
      </c>
      <c r="I200" s="191">
        <v>0</v>
      </c>
      <c r="J200" s="191">
        <v>0</v>
      </c>
      <c r="K200" s="190"/>
      <c r="L200" s="191">
        <v>0</v>
      </c>
      <c r="M200" s="3"/>
      <c r="N200" s="191">
        <v>0</v>
      </c>
      <c r="O200" s="191">
        <v>150032</v>
      </c>
      <c r="P200" s="190"/>
      <c r="Q200" s="191">
        <v>0</v>
      </c>
      <c r="R200" s="191">
        <v>-79676</v>
      </c>
      <c r="S200" s="191">
        <v>-79676</v>
      </c>
      <c r="T200" s="191">
        <f t="shared" si="8"/>
        <v>0</v>
      </c>
      <c r="U200" s="191">
        <v>0</v>
      </c>
      <c r="V200" s="191" t="e">
        <f t="shared" si="9"/>
        <v>#DIV/0!</v>
      </c>
      <c r="W200" s="191" t="e">
        <f t="shared" si="10"/>
        <v>#DIV/0!</v>
      </c>
    </row>
    <row r="201" spans="1:23">
      <c r="A201" s="204">
        <v>36002</v>
      </c>
      <c r="B201" s="184" t="s">
        <v>459</v>
      </c>
      <c r="C201" s="188">
        <v>0</v>
      </c>
      <c r="D201" s="188">
        <v>0</v>
      </c>
      <c r="E201" s="191">
        <v>0</v>
      </c>
      <c r="F201" s="190"/>
      <c r="G201" s="191">
        <v>0</v>
      </c>
      <c r="H201" s="191">
        <v>0</v>
      </c>
      <c r="I201" s="191">
        <v>0</v>
      </c>
      <c r="J201" s="191">
        <v>0</v>
      </c>
      <c r="K201" s="190"/>
      <c r="L201" s="191">
        <v>0</v>
      </c>
      <c r="M201" s="3"/>
      <c r="N201" s="191">
        <v>0</v>
      </c>
      <c r="O201" s="191">
        <v>512087</v>
      </c>
      <c r="P201" s="190"/>
      <c r="Q201" s="191">
        <v>0</v>
      </c>
      <c r="R201" s="191">
        <v>-263163</v>
      </c>
      <c r="S201" s="191">
        <v>-263163</v>
      </c>
      <c r="T201" s="191">
        <f t="shared" ref="T201:T264" si="11">C201*18987949000</f>
        <v>0</v>
      </c>
      <c r="U201" s="191">
        <v>0</v>
      </c>
      <c r="V201" s="191" t="e">
        <f t="shared" ref="V201:V264" si="12">+T201/C201</f>
        <v>#DIV/0!</v>
      </c>
      <c r="W201" s="191" t="e">
        <f t="shared" ref="W201:W264" si="13">+U201/C201</f>
        <v>#DIV/0!</v>
      </c>
    </row>
    <row r="202" spans="1:23">
      <c r="A202" s="204">
        <v>36003</v>
      </c>
      <c r="B202" s="184" t="s">
        <v>179</v>
      </c>
      <c r="C202" s="188">
        <v>4.281E-4</v>
      </c>
      <c r="D202" s="188">
        <v>4.3980000000000001E-4</v>
      </c>
      <c r="E202" s="191">
        <v>4262202</v>
      </c>
      <c r="F202" s="190"/>
      <c r="G202" s="191">
        <v>311058</v>
      </c>
      <c r="H202" s="191">
        <v>406189</v>
      </c>
      <c r="I202" s="191">
        <v>855314</v>
      </c>
      <c r="J202" s="191">
        <v>0</v>
      </c>
      <c r="K202" s="190"/>
      <c r="L202" s="191">
        <v>42774</v>
      </c>
      <c r="M202" s="3"/>
      <c r="N202" s="191">
        <v>0</v>
      </c>
      <c r="O202" s="191">
        <v>250957</v>
      </c>
      <c r="P202" s="190"/>
      <c r="Q202" s="191">
        <v>976219</v>
      </c>
      <c r="R202" s="191">
        <v>-116224</v>
      </c>
      <c r="S202" s="191">
        <v>859995</v>
      </c>
      <c r="T202" s="191">
        <f t="shared" si="11"/>
        <v>8128740.9669000003</v>
      </c>
      <c r="U202" s="191">
        <v>1017792</v>
      </c>
      <c r="V202" s="191">
        <f t="shared" si="12"/>
        <v>18987949000</v>
      </c>
      <c r="W202" s="191">
        <f t="shared" si="13"/>
        <v>2377463209.5304837</v>
      </c>
    </row>
    <row r="203" spans="1:23">
      <c r="A203" s="204">
        <v>36004</v>
      </c>
      <c r="B203" s="184" t="s">
        <v>396</v>
      </c>
      <c r="C203" s="188">
        <v>2.541E-4</v>
      </c>
      <c r="D203" s="188">
        <v>2.397E-4</v>
      </c>
      <c r="E203" s="191">
        <v>2529842</v>
      </c>
      <c r="F203" s="190"/>
      <c r="G203" s="191">
        <v>184630</v>
      </c>
      <c r="H203" s="191">
        <v>241094</v>
      </c>
      <c r="I203" s="191">
        <v>507674</v>
      </c>
      <c r="J203" s="191">
        <v>140785</v>
      </c>
      <c r="K203" s="190"/>
      <c r="L203" s="191">
        <v>25389</v>
      </c>
      <c r="M203" s="3"/>
      <c r="N203" s="191">
        <v>0</v>
      </c>
      <c r="O203" s="191">
        <v>0</v>
      </c>
      <c r="P203" s="190"/>
      <c r="Q203" s="191">
        <v>579437</v>
      </c>
      <c r="R203" s="191">
        <v>224991</v>
      </c>
      <c r="S203" s="191">
        <v>804428</v>
      </c>
      <c r="T203" s="191">
        <f t="shared" si="11"/>
        <v>4824837.8409000002</v>
      </c>
      <c r="U203" s="191">
        <v>604114</v>
      </c>
      <c r="V203" s="191">
        <f t="shared" si="12"/>
        <v>18987949000</v>
      </c>
      <c r="W203" s="191">
        <f t="shared" si="13"/>
        <v>2377465564.7382922</v>
      </c>
    </row>
    <row r="204" spans="1:23">
      <c r="A204" s="204">
        <v>36005</v>
      </c>
      <c r="B204" s="184" t="s">
        <v>180</v>
      </c>
      <c r="C204" s="188">
        <v>5.0277999999999998E-3</v>
      </c>
      <c r="D204" s="188">
        <v>5.0964000000000001E-3</v>
      </c>
      <c r="E204" s="191">
        <v>50057224</v>
      </c>
      <c r="F204" s="190"/>
      <c r="G204" s="191">
        <v>3653210</v>
      </c>
      <c r="H204" s="191">
        <v>4770462</v>
      </c>
      <c r="I204" s="191">
        <v>10045197</v>
      </c>
      <c r="J204" s="191">
        <v>564702</v>
      </c>
      <c r="K204" s="190"/>
      <c r="L204" s="191">
        <v>502358</v>
      </c>
      <c r="M204" s="3"/>
      <c r="N204" s="191">
        <v>0</v>
      </c>
      <c r="O204" s="191">
        <v>261119</v>
      </c>
      <c r="P204" s="190"/>
      <c r="Q204" s="191">
        <v>11465154</v>
      </c>
      <c r="R204" s="191">
        <v>722717</v>
      </c>
      <c r="S204" s="191">
        <v>12187871</v>
      </c>
      <c r="T204" s="191">
        <f t="shared" si="11"/>
        <v>95467609.982199997</v>
      </c>
      <c r="U204" s="191">
        <v>11953413</v>
      </c>
      <c r="V204" s="191">
        <f t="shared" si="12"/>
        <v>18987949000</v>
      </c>
      <c r="W204" s="191">
        <f t="shared" si="13"/>
        <v>2377463900.7120414</v>
      </c>
    </row>
    <row r="205" spans="1:23">
      <c r="A205" s="204">
        <v>36006</v>
      </c>
      <c r="B205" s="184" t="s">
        <v>181</v>
      </c>
      <c r="C205" s="188">
        <v>6.4610000000000004E-4</v>
      </c>
      <c r="D205" s="188">
        <v>5.5060000000000005E-4</v>
      </c>
      <c r="E205" s="191">
        <v>6432629</v>
      </c>
      <c r="F205" s="190"/>
      <c r="G205" s="191">
        <v>469458</v>
      </c>
      <c r="H205" s="191">
        <v>613031</v>
      </c>
      <c r="I205" s="191">
        <v>1290863</v>
      </c>
      <c r="J205" s="191">
        <v>276514</v>
      </c>
      <c r="K205" s="190"/>
      <c r="L205" s="191">
        <v>64556</v>
      </c>
      <c r="M205" s="3"/>
      <c r="N205" s="191">
        <v>0</v>
      </c>
      <c r="O205" s="191">
        <v>80566</v>
      </c>
      <c r="P205" s="190"/>
      <c r="Q205" s="191">
        <v>1473335</v>
      </c>
      <c r="R205" s="191">
        <v>43039</v>
      </c>
      <c r="S205" s="191">
        <v>1516374</v>
      </c>
      <c r="T205" s="191">
        <f t="shared" si="11"/>
        <v>12268113.848900001</v>
      </c>
      <c r="U205" s="191">
        <v>1536079</v>
      </c>
      <c r="V205" s="191">
        <f t="shared" si="12"/>
        <v>18987949000</v>
      </c>
      <c r="W205" s="191">
        <f t="shared" si="13"/>
        <v>2377463240.9843674</v>
      </c>
    </row>
    <row r="206" spans="1:23">
      <c r="A206" s="204">
        <v>36007</v>
      </c>
      <c r="B206" s="184" t="s">
        <v>182</v>
      </c>
      <c r="C206" s="188">
        <v>2.028E-4</v>
      </c>
      <c r="D206" s="188">
        <v>1.94E-4</v>
      </c>
      <c r="E206" s="191">
        <v>2019095</v>
      </c>
      <c r="F206" s="190"/>
      <c r="G206" s="191">
        <v>147355</v>
      </c>
      <c r="H206" s="191">
        <v>192420</v>
      </c>
      <c r="I206" s="191">
        <v>405180</v>
      </c>
      <c r="J206" s="191">
        <v>38417</v>
      </c>
      <c r="K206" s="190"/>
      <c r="L206" s="191">
        <v>20263</v>
      </c>
      <c r="M206" s="3"/>
      <c r="N206" s="191">
        <v>0</v>
      </c>
      <c r="O206" s="191">
        <v>25645</v>
      </c>
      <c r="P206" s="190"/>
      <c r="Q206" s="191">
        <v>462455</v>
      </c>
      <c r="R206" s="191">
        <v>7465</v>
      </c>
      <c r="S206" s="191">
        <v>469920</v>
      </c>
      <c r="T206" s="191">
        <f t="shared" si="11"/>
        <v>3850756.0572000002</v>
      </c>
      <c r="U206" s="191">
        <v>482150</v>
      </c>
      <c r="V206" s="191">
        <f t="shared" si="12"/>
        <v>18987949000</v>
      </c>
      <c r="W206" s="191">
        <f t="shared" si="13"/>
        <v>2377465483.234714</v>
      </c>
    </row>
    <row r="207" spans="1:23">
      <c r="A207" s="204">
        <v>36008</v>
      </c>
      <c r="B207" s="184" t="s">
        <v>183</v>
      </c>
      <c r="C207" s="188">
        <v>5.7669999999999998E-4</v>
      </c>
      <c r="D207" s="188">
        <v>6.1220000000000003E-4</v>
      </c>
      <c r="E207" s="191">
        <v>5741677</v>
      </c>
      <c r="F207" s="190"/>
      <c r="G207" s="191">
        <v>419031</v>
      </c>
      <c r="H207" s="191">
        <v>547183</v>
      </c>
      <c r="I207" s="191">
        <v>1152207</v>
      </c>
      <c r="J207" s="191">
        <v>75246</v>
      </c>
      <c r="K207" s="190"/>
      <c r="L207" s="191">
        <v>57622</v>
      </c>
      <c r="M207" s="3"/>
      <c r="N207" s="191">
        <v>0</v>
      </c>
      <c r="O207" s="191">
        <v>336759</v>
      </c>
      <c r="P207" s="190"/>
      <c r="Q207" s="191">
        <v>1315079</v>
      </c>
      <c r="R207" s="191">
        <v>-78891</v>
      </c>
      <c r="S207" s="191">
        <v>1236188</v>
      </c>
      <c r="T207" s="191">
        <f t="shared" si="11"/>
        <v>10950350.188299999</v>
      </c>
      <c r="U207" s="191">
        <v>1371083</v>
      </c>
      <c r="V207" s="191">
        <f t="shared" si="12"/>
        <v>18987949000</v>
      </c>
      <c r="W207" s="191">
        <f t="shared" si="13"/>
        <v>2377463152.4189353</v>
      </c>
    </row>
    <row r="208" spans="1:23">
      <c r="A208" s="204">
        <v>36009</v>
      </c>
      <c r="B208" s="184" t="s">
        <v>184</v>
      </c>
      <c r="C208" s="188">
        <v>1.292E-4</v>
      </c>
      <c r="D208" s="188">
        <v>1.416E-4</v>
      </c>
      <c r="E208" s="191">
        <v>1286327</v>
      </c>
      <c r="F208" s="190"/>
      <c r="G208" s="191">
        <v>93877</v>
      </c>
      <c r="H208" s="191">
        <v>122587</v>
      </c>
      <c r="I208" s="191">
        <v>258133</v>
      </c>
      <c r="J208" s="191">
        <v>51545</v>
      </c>
      <c r="K208" s="190"/>
      <c r="L208" s="191">
        <v>12909</v>
      </c>
      <c r="M208" s="3"/>
      <c r="N208" s="191">
        <v>0</v>
      </c>
      <c r="O208" s="191">
        <v>195050</v>
      </c>
      <c r="P208" s="190"/>
      <c r="Q208" s="191">
        <v>294621</v>
      </c>
      <c r="R208" s="191">
        <v>-1080</v>
      </c>
      <c r="S208" s="191">
        <v>293541</v>
      </c>
      <c r="T208" s="191">
        <f t="shared" si="11"/>
        <v>2453243.0107999998</v>
      </c>
      <c r="U208" s="191">
        <v>307168</v>
      </c>
      <c r="V208" s="191">
        <f t="shared" si="12"/>
        <v>18987949000</v>
      </c>
      <c r="W208" s="191">
        <f t="shared" si="13"/>
        <v>2377461300.3095975</v>
      </c>
    </row>
    <row r="209" spans="1:23">
      <c r="A209" s="204">
        <v>36100</v>
      </c>
      <c r="B209" s="184" t="s">
        <v>185</v>
      </c>
      <c r="C209" s="188">
        <v>7.3010000000000002E-4</v>
      </c>
      <c r="D209" s="188">
        <v>7.4960000000000001E-4</v>
      </c>
      <c r="E209" s="191">
        <v>7268941</v>
      </c>
      <c r="F209" s="190"/>
      <c r="G209" s="191">
        <v>530492</v>
      </c>
      <c r="H209" s="191">
        <v>692731</v>
      </c>
      <c r="I209" s="191">
        <v>1458689</v>
      </c>
      <c r="J209" s="191">
        <v>2071</v>
      </c>
      <c r="K209" s="190"/>
      <c r="L209" s="191">
        <v>72949</v>
      </c>
      <c r="M209" s="3"/>
      <c r="N209" s="191">
        <v>0</v>
      </c>
      <c r="O209" s="191">
        <v>81260</v>
      </c>
      <c r="P209" s="190"/>
      <c r="Q209" s="191">
        <v>1664885</v>
      </c>
      <c r="R209" s="191">
        <v>-64100</v>
      </c>
      <c r="S209" s="191">
        <v>1600785</v>
      </c>
      <c r="T209" s="191">
        <f t="shared" si="11"/>
        <v>13863101.5649</v>
      </c>
      <c r="U209" s="191">
        <v>1735786</v>
      </c>
      <c r="V209" s="191">
        <f t="shared" si="12"/>
        <v>18987949000</v>
      </c>
      <c r="W209" s="191">
        <f t="shared" si="13"/>
        <v>2377463361.1833997</v>
      </c>
    </row>
    <row r="210" spans="1:23">
      <c r="A210" s="204">
        <v>36102</v>
      </c>
      <c r="B210" s="184" t="s">
        <v>186</v>
      </c>
      <c r="C210" s="188">
        <v>2.6370000000000001E-4</v>
      </c>
      <c r="D210" s="188">
        <v>2.1670000000000001E-4</v>
      </c>
      <c r="E210" s="191">
        <v>2625421</v>
      </c>
      <c r="F210" s="190"/>
      <c r="G210" s="191">
        <v>191605</v>
      </c>
      <c r="H210" s="191">
        <v>250203</v>
      </c>
      <c r="I210" s="191">
        <v>526854</v>
      </c>
      <c r="J210" s="191">
        <v>283604</v>
      </c>
      <c r="K210" s="190"/>
      <c r="L210" s="191">
        <v>26348</v>
      </c>
      <c r="M210" s="3"/>
      <c r="N210" s="191">
        <v>0</v>
      </c>
      <c r="O210" s="191">
        <v>34566</v>
      </c>
      <c r="P210" s="190"/>
      <c r="Q210" s="191">
        <v>601329</v>
      </c>
      <c r="R210" s="191">
        <v>64172</v>
      </c>
      <c r="S210" s="191">
        <v>665501</v>
      </c>
      <c r="T210" s="191">
        <f t="shared" si="11"/>
        <v>5007122.1513</v>
      </c>
      <c r="U210" s="191">
        <v>626937</v>
      </c>
      <c r="V210" s="191">
        <f t="shared" si="12"/>
        <v>18987949000</v>
      </c>
      <c r="W210" s="191">
        <f t="shared" si="13"/>
        <v>2377463026.1660976</v>
      </c>
    </row>
    <row r="211" spans="1:23">
      <c r="A211" s="204">
        <v>36105</v>
      </c>
      <c r="B211" s="184" t="s">
        <v>187</v>
      </c>
      <c r="C211" s="188">
        <v>3.968E-4</v>
      </c>
      <c r="D211" s="188">
        <v>4.148E-4</v>
      </c>
      <c r="E211" s="191">
        <v>3950576</v>
      </c>
      <c r="F211" s="190"/>
      <c r="G211" s="191">
        <v>288316</v>
      </c>
      <c r="H211" s="191">
        <v>376491</v>
      </c>
      <c r="I211" s="191">
        <v>792779</v>
      </c>
      <c r="J211" s="191">
        <v>45565</v>
      </c>
      <c r="K211" s="190"/>
      <c r="L211" s="191">
        <v>39647</v>
      </c>
      <c r="M211" s="3"/>
      <c r="N211" s="191">
        <v>0</v>
      </c>
      <c r="O211" s="191">
        <v>54918</v>
      </c>
      <c r="P211" s="190"/>
      <c r="Q211" s="191">
        <v>904844</v>
      </c>
      <c r="R211" s="191">
        <v>-3999</v>
      </c>
      <c r="S211" s="191">
        <v>900845</v>
      </c>
      <c r="T211" s="191">
        <f t="shared" si="11"/>
        <v>7534418.1632000003</v>
      </c>
      <c r="U211" s="191">
        <v>943378</v>
      </c>
      <c r="V211" s="191">
        <f t="shared" si="12"/>
        <v>18987949000</v>
      </c>
      <c r="W211" s="191">
        <f t="shared" si="13"/>
        <v>2377464717.7419357</v>
      </c>
    </row>
    <row r="212" spans="1:23">
      <c r="A212" s="204">
        <v>36200</v>
      </c>
      <c r="B212" s="184" t="s">
        <v>188</v>
      </c>
      <c r="C212" s="188">
        <v>1.5866999999999999E-3</v>
      </c>
      <c r="D212" s="188">
        <v>1.593E-3</v>
      </c>
      <c r="E212" s="191">
        <v>15797326</v>
      </c>
      <c r="F212" s="190"/>
      <c r="G212" s="191">
        <v>1152899</v>
      </c>
      <c r="H212" s="191">
        <v>1505488</v>
      </c>
      <c r="I212" s="191">
        <v>3170117</v>
      </c>
      <c r="J212" s="191">
        <v>79371</v>
      </c>
      <c r="K212" s="190"/>
      <c r="L212" s="191">
        <v>158537</v>
      </c>
      <c r="M212" s="3"/>
      <c r="N212" s="191">
        <v>0</v>
      </c>
      <c r="O212" s="191">
        <v>106336</v>
      </c>
      <c r="P212" s="190"/>
      <c r="Q212" s="191">
        <v>3618235</v>
      </c>
      <c r="R212" s="191">
        <v>-3897</v>
      </c>
      <c r="S212" s="191">
        <v>3614338</v>
      </c>
      <c r="T212" s="191">
        <f t="shared" si="11"/>
        <v>30128178.678299997</v>
      </c>
      <c r="U212" s="191">
        <v>3772322</v>
      </c>
      <c r="V212" s="191">
        <f t="shared" si="12"/>
        <v>18987949000</v>
      </c>
      <c r="W212" s="191">
        <f t="shared" si="13"/>
        <v>2377463918.8252349</v>
      </c>
    </row>
    <row r="213" spans="1:23">
      <c r="A213" s="204">
        <v>36205</v>
      </c>
      <c r="B213" s="184" t="s">
        <v>189</v>
      </c>
      <c r="C213" s="188">
        <v>2.9270000000000001E-4</v>
      </c>
      <c r="D213" s="188">
        <v>2.875E-4</v>
      </c>
      <c r="E213" s="191">
        <v>2914147</v>
      </c>
      <c r="F213" s="190"/>
      <c r="G213" s="191">
        <v>212676</v>
      </c>
      <c r="H213" s="191">
        <v>277719</v>
      </c>
      <c r="I213" s="191">
        <v>584794</v>
      </c>
      <c r="J213" s="191">
        <v>56342</v>
      </c>
      <c r="K213" s="190"/>
      <c r="L213" s="191">
        <v>29245</v>
      </c>
      <c r="M213" s="3"/>
      <c r="N213" s="191">
        <v>0</v>
      </c>
      <c r="O213" s="191">
        <v>0</v>
      </c>
      <c r="P213" s="190"/>
      <c r="Q213" s="191">
        <v>667459</v>
      </c>
      <c r="R213" s="191">
        <v>49722</v>
      </c>
      <c r="S213" s="191">
        <v>717181</v>
      </c>
      <c r="T213" s="191">
        <f t="shared" si="11"/>
        <v>5557772.6723000007</v>
      </c>
      <c r="U213" s="191">
        <v>695884</v>
      </c>
      <c r="V213" s="191">
        <f t="shared" si="12"/>
        <v>18987949000</v>
      </c>
      <c r="W213" s="191">
        <f t="shared" si="13"/>
        <v>2377464981.2094293</v>
      </c>
    </row>
    <row r="214" spans="1:23">
      <c r="A214" s="204">
        <v>36300</v>
      </c>
      <c r="B214" s="184" t="s">
        <v>190</v>
      </c>
      <c r="C214" s="188">
        <v>4.9592000000000004E-3</v>
      </c>
      <c r="D214" s="188">
        <v>5.0737999999999998E-3</v>
      </c>
      <c r="E214" s="191">
        <v>49374237</v>
      </c>
      <c r="F214" s="190"/>
      <c r="G214" s="191">
        <v>3603365</v>
      </c>
      <c r="H214" s="191">
        <v>4705373</v>
      </c>
      <c r="I214" s="191">
        <v>9908139</v>
      </c>
      <c r="J214" s="191">
        <v>244056</v>
      </c>
      <c r="K214" s="190"/>
      <c r="L214" s="191">
        <v>495503</v>
      </c>
      <c r="M214" s="3"/>
      <c r="N214" s="191">
        <v>0</v>
      </c>
      <c r="O214" s="191">
        <v>852989</v>
      </c>
      <c r="P214" s="190"/>
      <c r="Q214" s="191">
        <v>11308722</v>
      </c>
      <c r="R214" s="191">
        <v>-185902</v>
      </c>
      <c r="S214" s="191">
        <v>11122820</v>
      </c>
      <c r="T214" s="191">
        <f t="shared" si="11"/>
        <v>94165036.680800006</v>
      </c>
      <c r="U214" s="191">
        <v>11790319</v>
      </c>
      <c r="V214" s="191">
        <f t="shared" si="12"/>
        <v>18987949000</v>
      </c>
      <c r="W214" s="191">
        <f t="shared" si="13"/>
        <v>2377463905.4686236</v>
      </c>
    </row>
    <row r="215" spans="1:23">
      <c r="A215" s="204">
        <v>36301</v>
      </c>
      <c r="B215" s="184" t="s">
        <v>191</v>
      </c>
      <c r="C215" s="188">
        <v>8.3900000000000006E-5</v>
      </c>
      <c r="D215" s="188">
        <v>7.8100000000000001E-5</v>
      </c>
      <c r="E215" s="191">
        <v>835316</v>
      </c>
      <c r="F215" s="190"/>
      <c r="G215" s="191">
        <v>60962</v>
      </c>
      <c r="H215" s="191">
        <v>79606</v>
      </c>
      <c r="I215" s="191">
        <v>167626</v>
      </c>
      <c r="J215" s="191">
        <v>52525</v>
      </c>
      <c r="K215" s="190"/>
      <c r="L215" s="191">
        <v>8383</v>
      </c>
      <c r="M215" s="3"/>
      <c r="N215" s="191">
        <v>0</v>
      </c>
      <c r="O215" s="191">
        <v>0</v>
      </c>
      <c r="P215" s="190"/>
      <c r="Q215" s="191">
        <v>191322</v>
      </c>
      <c r="R215" s="191">
        <v>29256</v>
      </c>
      <c r="S215" s="191">
        <v>220578</v>
      </c>
      <c r="T215" s="191">
        <f t="shared" si="11"/>
        <v>1593088.9211000002</v>
      </c>
      <c r="U215" s="191">
        <v>199469</v>
      </c>
      <c r="V215" s="191">
        <f t="shared" si="12"/>
        <v>18987949000</v>
      </c>
      <c r="W215" s="191">
        <f t="shared" si="13"/>
        <v>2377461263.4088197</v>
      </c>
    </row>
    <row r="216" spans="1:23">
      <c r="A216" s="204">
        <v>36302</v>
      </c>
      <c r="B216" s="184" t="s">
        <v>192</v>
      </c>
      <c r="C216" s="188">
        <v>1.2640000000000001E-4</v>
      </c>
      <c r="D216" s="188">
        <v>1.194E-4</v>
      </c>
      <c r="E216" s="191">
        <v>1258450</v>
      </c>
      <c r="F216" s="190"/>
      <c r="G216" s="191">
        <v>91842</v>
      </c>
      <c r="H216" s="191">
        <v>119930</v>
      </c>
      <c r="I216" s="191">
        <v>252538</v>
      </c>
      <c r="J216" s="191">
        <v>23469</v>
      </c>
      <c r="K216" s="190"/>
      <c r="L216" s="191">
        <v>12629</v>
      </c>
      <c r="M216" s="3"/>
      <c r="N216" s="191">
        <v>0</v>
      </c>
      <c r="O216" s="191">
        <v>38171</v>
      </c>
      <c r="P216" s="190"/>
      <c r="Q216" s="191">
        <v>288236</v>
      </c>
      <c r="R216" s="191">
        <v>9737</v>
      </c>
      <c r="S216" s="191">
        <v>297973</v>
      </c>
      <c r="T216" s="191">
        <f t="shared" si="11"/>
        <v>2400076.7536000004</v>
      </c>
      <c r="U216" s="191">
        <v>300511</v>
      </c>
      <c r="V216" s="191">
        <f t="shared" si="12"/>
        <v>18987949000</v>
      </c>
      <c r="W216" s="191">
        <f t="shared" si="13"/>
        <v>2377460443.0379744</v>
      </c>
    </row>
    <row r="217" spans="1:23">
      <c r="A217" s="204">
        <v>36303</v>
      </c>
      <c r="B217" s="184" t="s">
        <v>397</v>
      </c>
      <c r="C217" s="188">
        <v>1.751E-4</v>
      </c>
      <c r="D217" s="188">
        <v>0</v>
      </c>
      <c r="E217" s="191">
        <v>1743311</v>
      </c>
      <c r="F217" s="190"/>
      <c r="G217" s="191">
        <v>127228</v>
      </c>
      <c r="H217" s="191">
        <v>166138</v>
      </c>
      <c r="I217" s="191">
        <v>349838</v>
      </c>
      <c r="J217" s="191">
        <v>703379</v>
      </c>
      <c r="K217" s="190"/>
      <c r="L217" s="191">
        <v>17495</v>
      </c>
      <c r="M217" s="3"/>
      <c r="N217" s="191">
        <v>0</v>
      </c>
      <c r="O217" s="191">
        <v>0</v>
      </c>
      <c r="P217" s="190"/>
      <c r="Q217" s="191">
        <v>399290</v>
      </c>
      <c r="R217" s="191">
        <v>234460</v>
      </c>
      <c r="S217" s="191">
        <v>633750</v>
      </c>
      <c r="T217" s="191">
        <f t="shared" si="11"/>
        <v>3324789.8698999998</v>
      </c>
      <c r="U217" s="191">
        <v>416294</v>
      </c>
      <c r="V217" s="191">
        <f t="shared" si="12"/>
        <v>18987949000</v>
      </c>
      <c r="W217" s="191">
        <f t="shared" si="13"/>
        <v>2377464306.1107936</v>
      </c>
    </row>
    <row r="218" spans="1:23">
      <c r="A218" s="204">
        <v>36305</v>
      </c>
      <c r="B218" s="184" t="s">
        <v>193</v>
      </c>
      <c r="C218" s="188">
        <v>9.502E-4</v>
      </c>
      <c r="D218" s="188">
        <v>9.5120000000000003E-4</v>
      </c>
      <c r="E218" s="191">
        <v>9460276</v>
      </c>
      <c r="F218" s="190"/>
      <c r="G218" s="191">
        <v>690417</v>
      </c>
      <c r="H218" s="191">
        <v>901566</v>
      </c>
      <c r="I218" s="191">
        <v>1898434</v>
      </c>
      <c r="J218" s="191">
        <v>203694</v>
      </c>
      <c r="K218" s="190"/>
      <c r="L218" s="191">
        <v>94940</v>
      </c>
      <c r="M218" s="3"/>
      <c r="N218" s="191">
        <v>0</v>
      </c>
      <c r="O218" s="191">
        <v>33405</v>
      </c>
      <c r="P218" s="190"/>
      <c r="Q218" s="191">
        <v>2166790</v>
      </c>
      <c r="R218" s="191">
        <v>81103</v>
      </c>
      <c r="S218" s="191">
        <v>2247893</v>
      </c>
      <c r="T218" s="191">
        <f t="shared" si="11"/>
        <v>18042349.139800001</v>
      </c>
      <c r="U218" s="191">
        <v>2259066</v>
      </c>
      <c r="V218" s="191">
        <f t="shared" si="12"/>
        <v>18987949000</v>
      </c>
      <c r="W218" s="191">
        <f t="shared" si="13"/>
        <v>2377463691.8543463</v>
      </c>
    </row>
    <row r="219" spans="1:23">
      <c r="A219" s="204">
        <v>36310</v>
      </c>
      <c r="B219" s="184" t="s">
        <v>381</v>
      </c>
      <c r="C219" s="188">
        <v>0</v>
      </c>
      <c r="D219" s="188">
        <v>3.8000000000000002E-5</v>
      </c>
      <c r="E219" s="191">
        <v>0</v>
      </c>
      <c r="F219" s="190"/>
      <c r="G219" s="191">
        <v>0</v>
      </c>
      <c r="H219" s="191">
        <v>0</v>
      </c>
      <c r="I219" s="191">
        <v>0</v>
      </c>
      <c r="J219" s="191">
        <v>92182</v>
      </c>
      <c r="K219" s="190"/>
      <c r="L219" s="191">
        <v>0</v>
      </c>
      <c r="M219" s="3"/>
      <c r="N219" s="191">
        <v>0</v>
      </c>
      <c r="O219" s="191">
        <v>158683</v>
      </c>
      <c r="P219" s="190"/>
      <c r="Q219" s="191">
        <v>0</v>
      </c>
      <c r="R219" s="191">
        <v>-6804</v>
      </c>
      <c r="S219" s="191">
        <v>-6804</v>
      </c>
      <c r="T219" s="191">
        <f t="shared" si="11"/>
        <v>0</v>
      </c>
      <c r="U219" s="191">
        <v>0</v>
      </c>
      <c r="V219" s="191" t="e">
        <f t="shared" si="12"/>
        <v>#DIV/0!</v>
      </c>
      <c r="W219" s="191" t="e">
        <f t="shared" si="13"/>
        <v>#DIV/0!</v>
      </c>
    </row>
    <row r="220" spans="1:23">
      <c r="A220" s="204">
        <v>36400</v>
      </c>
      <c r="B220" s="184" t="s">
        <v>194</v>
      </c>
      <c r="C220" s="188">
        <v>5.5005000000000002E-3</v>
      </c>
      <c r="D220" s="188">
        <v>5.6394000000000001E-3</v>
      </c>
      <c r="E220" s="191">
        <v>54763468</v>
      </c>
      <c r="F220" s="190"/>
      <c r="G220" s="191">
        <v>3996674</v>
      </c>
      <c r="H220" s="191">
        <v>5218968</v>
      </c>
      <c r="I220" s="191">
        <v>10989619</v>
      </c>
      <c r="J220" s="191">
        <v>479132</v>
      </c>
      <c r="K220" s="190"/>
      <c r="L220" s="191">
        <v>549588</v>
      </c>
      <c r="M220" s="3"/>
      <c r="N220" s="191">
        <v>0</v>
      </c>
      <c r="O220" s="191">
        <v>656448</v>
      </c>
      <c r="P220" s="190"/>
      <c r="Q220" s="191">
        <v>12543076</v>
      </c>
      <c r="R220" s="191">
        <v>-516551</v>
      </c>
      <c r="S220" s="191">
        <v>12026525</v>
      </c>
      <c r="T220" s="191">
        <f t="shared" si="11"/>
        <v>104443213.4745</v>
      </c>
      <c r="U220" s="191">
        <v>13077241</v>
      </c>
      <c r="V220" s="191">
        <f t="shared" si="12"/>
        <v>18987949000</v>
      </c>
      <c r="W220" s="191">
        <f t="shared" si="13"/>
        <v>2377464048.7228432</v>
      </c>
    </row>
    <row r="221" spans="1:23">
      <c r="A221" s="204">
        <v>36405</v>
      </c>
      <c r="B221" s="184" t="s">
        <v>398</v>
      </c>
      <c r="C221" s="188">
        <v>9.0129999999999995E-4</v>
      </c>
      <c r="D221" s="188">
        <v>9.7380000000000003E-4</v>
      </c>
      <c r="E221" s="191">
        <v>8973423</v>
      </c>
      <c r="F221" s="190"/>
      <c r="G221" s="191">
        <v>654886</v>
      </c>
      <c r="H221" s="191">
        <v>855169</v>
      </c>
      <c r="I221" s="191">
        <v>1800735</v>
      </c>
      <c r="J221" s="191">
        <v>111121</v>
      </c>
      <c r="K221" s="190"/>
      <c r="L221" s="191">
        <v>90054</v>
      </c>
      <c r="M221" s="3"/>
      <c r="N221" s="191">
        <v>0</v>
      </c>
      <c r="O221" s="191">
        <v>331386</v>
      </c>
      <c r="P221" s="190"/>
      <c r="Q221" s="191">
        <v>2055281</v>
      </c>
      <c r="R221" s="191">
        <v>31839</v>
      </c>
      <c r="S221" s="191">
        <v>2087120</v>
      </c>
      <c r="T221" s="191">
        <f t="shared" si="11"/>
        <v>17113838.433699999</v>
      </c>
      <c r="U221" s="191">
        <v>2142808</v>
      </c>
      <c r="V221" s="191">
        <f t="shared" si="12"/>
        <v>18987949000</v>
      </c>
      <c r="W221" s="191">
        <f t="shared" si="13"/>
        <v>2377463663.5970268</v>
      </c>
    </row>
    <row r="222" spans="1:23">
      <c r="A222" s="204">
        <v>36500</v>
      </c>
      <c r="B222" s="184" t="s">
        <v>196</v>
      </c>
      <c r="C222" s="188">
        <v>1.10864E-2</v>
      </c>
      <c r="D222" s="188">
        <v>1.0977199999999999E-2</v>
      </c>
      <c r="E222" s="191">
        <v>110377185</v>
      </c>
      <c r="F222" s="190"/>
      <c r="G222" s="191">
        <v>8055400</v>
      </c>
      <c r="H222" s="191">
        <v>10518965</v>
      </c>
      <c r="I222" s="191">
        <v>22149862</v>
      </c>
      <c r="J222" s="191">
        <v>541864</v>
      </c>
      <c r="K222" s="190"/>
      <c r="L222" s="191">
        <v>1107709</v>
      </c>
      <c r="M222" s="3"/>
      <c r="N222" s="191">
        <v>0</v>
      </c>
      <c r="O222" s="191">
        <v>211502</v>
      </c>
      <c r="P222" s="190"/>
      <c r="Q222" s="191">
        <v>25280894</v>
      </c>
      <c r="R222" s="191">
        <v>610429</v>
      </c>
      <c r="S222" s="191">
        <v>25891323</v>
      </c>
      <c r="T222" s="191">
        <f t="shared" si="11"/>
        <v>210507997.79359999</v>
      </c>
      <c r="U222" s="191">
        <v>26357517</v>
      </c>
      <c r="V222" s="191">
        <f t="shared" si="12"/>
        <v>18987949000</v>
      </c>
      <c r="W222" s="191">
        <f t="shared" si="13"/>
        <v>2377464009.958147</v>
      </c>
    </row>
    <row r="223" spans="1:23">
      <c r="A223" s="204">
        <v>36501</v>
      </c>
      <c r="B223" s="184" t="s">
        <v>197</v>
      </c>
      <c r="C223" s="188">
        <v>1.4410000000000001E-4</v>
      </c>
      <c r="D223" s="188">
        <v>1.429E-4</v>
      </c>
      <c r="E223" s="191">
        <v>1434672</v>
      </c>
      <c r="F223" s="190"/>
      <c r="G223" s="191">
        <v>104703</v>
      </c>
      <c r="H223" s="191">
        <v>136725</v>
      </c>
      <c r="I223" s="191">
        <v>287902</v>
      </c>
      <c r="J223" s="191">
        <v>43596</v>
      </c>
      <c r="K223" s="190"/>
      <c r="L223" s="191">
        <v>14398</v>
      </c>
      <c r="M223" s="3"/>
      <c r="N223" s="191">
        <v>0</v>
      </c>
      <c r="O223" s="191">
        <v>23203</v>
      </c>
      <c r="P223" s="190"/>
      <c r="Q223" s="191">
        <v>328599</v>
      </c>
      <c r="R223" s="191">
        <v>20074</v>
      </c>
      <c r="S223" s="191">
        <v>348673</v>
      </c>
      <c r="T223" s="191">
        <f t="shared" si="11"/>
        <v>2736163.4509000001</v>
      </c>
      <c r="U223" s="191">
        <v>342593</v>
      </c>
      <c r="V223" s="191">
        <f t="shared" si="12"/>
        <v>18987949000</v>
      </c>
      <c r="W223" s="191">
        <f t="shared" si="13"/>
        <v>2377467036.7800136</v>
      </c>
    </row>
    <row r="224" spans="1:23">
      <c r="A224" s="204">
        <v>36502</v>
      </c>
      <c r="B224" s="184" t="s">
        <v>198</v>
      </c>
      <c r="C224" s="188">
        <v>5.1100000000000002E-5</v>
      </c>
      <c r="D224" s="188">
        <v>4.9200000000000003E-5</v>
      </c>
      <c r="E224" s="191">
        <v>508756</v>
      </c>
      <c r="F224" s="190"/>
      <c r="G224" s="191">
        <v>37129</v>
      </c>
      <c r="H224" s="191">
        <v>48485</v>
      </c>
      <c r="I224" s="191">
        <v>102094</v>
      </c>
      <c r="J224" s="191">
        <v>7247</v>
      </c>
      <c r="K224" s="190"/>
      <c r="L224" s="191">
        <v>5106</v>
      </c>
      <c r="M224" s="3"/>
      <c r="N224" s="191">
        <v>0</v>
      </c>
      <c r="O224" s="191">
        <v>15111</v>
      </c>
      <c r="P224" s="190"/>
      <c r="Q224" s="191">
        <v>116526</v>
      </c>
      <c r="R224" s="191">
        <v>556</v>
      </c>
      <c r="S224" s="191">
        <v>117082</v>
      </c>
      <c r="T224" s="191">
        <f t="shared" si="11"/>
        <v>970284.19390000007</v>
      </c>
      <c r="U224" s="191">
        <v>121488</v>
      </c>
      <c r="V224" s="191">
        <f t="shared" si="12"/>
        <v>18987949000</v>
      </c>
      <c r="W224" s="191">
        <f t="shared" si="13"/>
        <v>2377455968.6888452</v>
      </c>
    </row>
    <row r="225" spans="1:23">
      <c r="A225" s="204">
        <v>36505</v>
      </c>
      <c r="B225" s="184" t="s">
        <v>199</v>
      </c>
      <c r="C225" s="188">
        <v>2.1537000000000001E-3</v>
      </c>
      <c r="D225" s="188">
        <v>2.2230000000000001E-3</v>
      </c>
      <c r="E225" s="191">
        <v>21442429</v>
      </c>
      <c r="F225" s="190"/>
      <c r="G225" s="191">
        <v>1564883</v>
      </c>
      <c r="H225" s="191">
        <v>2043467</v>
      </c>
      <c r="I225" s="191">
        <v>4302944</v>
      </c>
      <c r="J225" s="191">
        <v>343058</v>
      </c>
      <c r="K225" s="190"/>
      <c r="L225" s="191">
        <v>215189</v>
      </c>
      <c r="M225" s="3"/>
      <c r="N225" s="191">
        <v>0</v>
      </c>
      <c r="O225" s="191">
        <v>288851</v>
      </c>
      <c r="P225" s="190"/>
      <c r="Q225" s="191">
        <v>4911194</v>
      </c>
      <c r="R225" s="191">
        <v>141250</v>
      </c>
      <c r="S225" s="191">
        <v>5052444</v>
      </c>
      <c r="T225" s="191">
        <f t="shared" si="11"/>
        <v>40894345.761300005</v>
      </c>
      <c r="U225" s="191">
        <v>5120344</v>
      </c>
      <c r="V225" s="191">
        <f t="shared" si="12"/>
        <v>18987949000</v>
      </c>
      <c r="W225" s="191">
        <f t="shared" si="13"/>
        <v>2377463899.3360262</v>
      </c>
    </row>
    <row r="226" spans="1:23">
      <c r="A226" s="204">
        <v>36600</v>
      </c>
      <c r="B226" s="184" t="s">
        <v>200</v>
      </c>
      <c r="C226" s="188">
        <v>7.672E-4</v>
      </c>
      <c r="D226" s="188">
        <v>7.8490000000000005E-4</v>
      </c>
      <c r="E226" s="191">
        <v>7638311</v>
      </c>
      <c r="F226" s="190"/>
      <c r="G226" s="191">
        <v>557449</v>
      </c>
      <c r="H226" s="191">
        <v>727932</v>
      </c>
      <c r="I226" s="191">
        <v>1532813</v>
      </c>
      <c r="J226" s="191">
        <v>32979</v>
      </c>
      <c r="K226" s="190"/>
      <c r="L226" s="191">
        <v>76656</v>
      </c>
      <c r="M226" s="3"/>
      <c r="N226" s="191">
        <v>0</v>
      </c>
      <c r="O226" s="191">
        <v>68111</v>
      </c>
      <c r="P226" s="190"/>
      <c r="Q226" s="191">
        <v>1749486</v>
      </c>
      <c r="R226" s="191">
        <v>-76667</v>
      </c>
      <c r="S226" s="191">
        <v>1672819</v>
      </c>
      <c r="T226" s="191">
        <f t="shared" si="11"/>
        <v>14567554.4728</v>
      </c>
      <c r="U226" s="191">
        <v>1823990</v>
      </c>
      <c r="V226" s="191">
        <f t="shared" si="12"/>
        <v>18987949000</v>
      </c>
      <c r="W226" s="191">
        <f t="shared" si="13"/>
        <v>2377463503.6496348</v>
      </c>
    </row>
    <row r="227" spans="1:23">
      <c r="A227" s="204">
        <v>36601</v>
      </c>
      <c r="B227" s="184" t="s">
        <v>201</v>
      </c>
      <c r="C227" s="188">
        <v>4.7469999999999999E-4</v>
      </c>
      <c r="D227" s="188">
        <v>4.5150000000000002E-4</v>
      </c>
      <c r="E227" s="191">
        <v>4726155</v>
      </c>
      <c r="F227" s="190"/>
      <c r="G227" s="191">
        <v>344918</v>
      </c>
      <c r="H227" s="191">
        <v>450403</v>
      </c>
      <c r="I227" s="191">
        <v>948418</v>
      </c>
      <c r="J227" s="191">
        <v>124219</v>
      </c>
      <c r="K227" s="190"/>
      <c r="L227" s="191">
        <v>47430</v>
      </c>
      <c r="M227" s="3"/>
      <c r="N227" s="191">
        <v>0</v>
      </c>
      <c r="O227" s="191">
        <v>17939</v>
      </c>
      <c r="P227" s="190"/>
      <c r="Q227" s="191">
        <v>1082483</v>
      </c>
      <c r="R227" s="191">
        <v>115356</v>
      </c>
      <c r="S227" s="191">
        <v>1197839</v>
      </c>
      <c r="T227" s="191">
        <f t="shared" si="11"/>
        <v>9013579.3903000001</v>
      </c>
      <c r="U227" s="191">
        <v>1128582</v>
      </c>
      <c r="V227" s="191">
        <f t="shared" si="12"/>
        <v>18987949000</v>
      </c>
      <c r="W227" s="191">
        <f t="shared" si="13"/>
        <v>2377463661.2597432</v>
      </c>
    </row>
    <row r="228" spans="1:23">
      <c r="A228" s="204">
        <v>36700</v>
      </c>
      <c r="B228" s="184" t="s">
        <v>202</v>
      </c>
      <c r="C228" s="188">
        <v>9.4205999999999995E-3</v>
      </c>
      <c r="D228" s="188">
        <v>9.1883999999999993E-3</v>
      </c>
      <c r="E228" s="191">
        <v>93792332</v>
      </c>
      <c r="F228" s="190"/>
      <c r="G228" s="191">
        <v>6845027</v>
      </c>
      <c r="H228" s="191">
        <v>8938425</v>
      </c>
      <c r="I228" s="191">
        <v>18821709</v>
      </c>
      <c r="J228" s="191">
        <v>590618</v>
      </c>
      <c r="K228" s="190"/>
      <c r="L228" s="191">
        <v>941269</v>
      </c>
      <c r="M228" s="3"/>
      <c r="N228" s="191">
        <v>0</v>
      </c>
      <c r="O228" s="191">
        <v>882970</v>
      </c>
      <c r="P228" s="190"/>
      <c r="Q228" s="191">
        <v>21482284</v>
      </c>
      <c r="R228" s="191">
        <v>26721</v>
      </c>
      <c r="S228" s="191">
        <v>21509005</v>
      </c>
      <c r="T228" s="191">
        <f t="shared" si="11"/>
        <v>178877872.34939998</v>
      </c>
      <c r="U228" s="191">
        <v>22397137</v>
      </c>
      <c r="V228" s="191">
        <f t="shared" si="12"/>
        <v>18987949000</v>
      </c>
      <c r="W228" s="191">
        <f t="shared" si="13"/>
        <v>2377463961.9557142</v>
      </c>
    </row>
    <row r="229" spans="1:23">
      <c r="A229" s="204">
        <v>36701</v>
      </c>
      <c r="B229" s="184" t="s">
        <v>203</v>
      </c>
      <c r="C229" s="188">
        <v>3.3099999999999998E-5</v>
      </c>
      <c r="D229" s="188">
        <v>3.2400000000000001E-5</v>
      </c>
      <c r="E229" s="191">
        <v>329547</v>
      </c>
      <c r="F229" s="190"/>
      <c r="G229" s="191">
        <v>24051</v>
      </c>
      <c r="H229" s="191">
        <v>31406</v>
      </c>
      <c r="I229" s="191">
        <v>66132</v>
      </c>
      <c r="J229" s="191">
        <v>22510</v>
      </c>
      <c r="K229" s="190"/>
      <c r="L229" s="191">
        <v>3307</v>
      </c>
      <c r="M229" s="3"/>
      <c r="N229" s="191">
        <v>0</v>
      </c>
      <c r="O229" s="191">
        <v>40636</v>
      </c>
      <c r="P229" s="190"/>
      <c r="Q229" s="191">
        <v>75480</v>
      </c>
      <c r="R229" s="191">
        <v>23667</v>
      </c>
      <c r="S229" s="191">
        <v>99147</v>
      </c>
      <c r="T229" s="191">
        <f t="shared" si="11"/>
        <v>628501.11190000002</v>
      </c>
      <c r="U229" s="191">
        <v>78694</v>
      </c>
      <c r="V229" s="191">
        <f t="shared" si="12"/>
        <v>18987949000</v>
      </c>
      <c r="W229" s="191">
        <f t="shared" si="13"/>
        <v>2377462235.6495471</v>
      </c>
    </row>
    <row r="230" spans="1:23">
      <c r="A230" s="204">
        <v>36705</v>
      </c>
      <c r="B230" s="184" t="s">
        <v>204</v>
      </c>
      <c r="C230" s="188">
        <v>1.1186E-3</v>
      </c>
      <c r="D230" s="188">
        <v>1.0859000000000001E-3</v>
      </c>
      <c r="E230" s="191">
        <v>11136881</v>
      </c>
      <c r="F230" s="190"/>
      <c r="G230" s="191">
        <v>812777</v>
      </c>
      <c r="H230" s="191">
        <v>1061347</v>
      </c>
      <c r="I230" s="191">
        <v>2234886</v>
      </c>
      <c r="J230" s="191">
        <v>279542</v>
      </c>
      <c r="K230" s="190"/>
      <c r="L230" s="191">
        <v>111766</v>
      </c>
      <c r="M230" s="3"/>
      <c r="N230" s="191">
        <v>0</v>
      </c>
      <c r="O230" s="191">
        <v>0</v>
      </c>
      <c r="P230" s="190"/>
      <c r="Q230" s="191">
        <v>2550802</v>
      </c>
      <c r="R230" s="191">
        <v>108569</v>
      </c>
      <c r="S230" s="191">
        <v>2659371</v>
      </c>
      <c r="T230" s="191">
        <f t="shared" si="11"/>
        <v>21239919.751400001</v>
      </c>
      <c r="U230" s="191">
        <v>2659431</v>
      </c>
      <c r="V230" s="191">
        <f t="shared" si="12"/>
        <v>18987949000</v>
      </c>
      <c r="W230" s="191">
        <f t="shared" si="13"/>
        <v>2377463794.0282497</v>
      </c>
    </row>
    <row r="231" spans="1:23">
      <c r="A231" s="204">
        <v>36800</v>
      </c>
      <c r="B231" s="184" t="s">
        <v>205</v>
      </c>
      <c r="C231" s="188">
        <v>3.5387000000000001E-3</v>
      </c>
      <c r="D231" s="188">
        <v>3.5022999999999999E-3</v>
      </c>
      <c r="E231" s="191">
        <v>35231612</v>
      </c>
      <c r="F231" s="190"/>
      <c r="G231" s="191">
        <v>2571226</v>
      </c>
      <c r="H231" s="191">
        <v>3357579</v>
      </c>
      <c r="I231" s="191">
        <v>7070078</v>
      </c>
      <c r="J231" s="191">
        <v>377410</v>
      </c>
      <c r="K231" s="190"/>
      <c r="L231" s="191">
        <v>353573</v>
      </c>
      <c r="M231" s="3"/>
      <c r="N231" s="191">
        <v>0</v>
      </c>
      <c r="O231" s="191">
        <v>0</v>
      </c>
      <c r="P231" s="190"/>
      <c r="Q231" s="191">
        <v>8069482</v>
      </c>
      <c r="R231" s="191">
        <v>218019</v>
      </c>
      <c r="S231" s="191">
        <v>8287501</v>
      </c>
      <c r="T231" s="191">
        <f t="shared" si="11"/>
        <v>67192655.126300007</v>
      </c>
      <c r="U231" s="191">
        <v>8413132</v>
      </c>
      <c r="V231" s="191">
        <f t="shared" si="12"/>
        <v>18987949000</v>
      </c>
      <c r="W231" s="191">
        <f t="shared" si="13"/>
        <v>2377464040.4668379</v>
      </c>
    </row>
    <row r="232" spans="1:23">
      <c r="A232" s="204">
        <v>36801</v>
      </c>
      <c r="B232" s="184" t="s">
        <v>460</v>
      </c>
      <c r="C232" s="188">
        <v>0</v>
      </c>
      <c r="D232" s="188">
        <v>0</v>
      </c>
      <c r="E232" s="191">
        <v>0</v>
      </c>
      <c r="F232" s="190"/>
      <c r="G232" s="191">
        <v>0</v>
      </c>
      <c r="H232" s="191">
        <v>0</v>
      </c>
      <c r="I232" s="191">
        <v>0</v>
      </c>
      <c r="J232" s="191">
        <v>0</v>
      </c>
      <c r="K232" s="190"/>
      <c r="L232" s="191">
        <v>0</v>
      </c>
      <c r="M232" s="3"/>
      <c r="N232" s="191">
        <v>0</v>
      </c>
      <c r="O232" s="191">
        <v>92668</v>
      </c>
      <c r="P232" s="190"/>
      <c r="Q232" s="191">
        <v>0</v>
      </c>
      <c r="R232" s="191">
        <v>-69991</v>
      </c>
      <c r="S232" s="191">
        <v>-69991</v>
      </c>
      <c r="T232" s="191">
        <f t="shared" si="11"/>
        <v>0</v>
      </c>
      <c r="U232" s="191">
        <v>0</v>
      </c>
      <c r="V232" s="191" t="e">
        <f t="shared" si="12"/>
        <v>#DIV/0!</v>
      </c>
      <c r="W232" s="191" t="e">
        <f t="shared" si="13"/>
        <v>#DIV/0!</v>
      </c>
    </row>
    <row r="233" spans="1:23">
      <c r="A233" s="204">
        <v>36802</v>
      </c>
      <c r="B233" s="184" t="s">
        <v>207</v>
      </c>
      <c r="C233" s="188">
        <v>2.0110000000000001E-4</v>
      </c>
      <c r="D233" s="188">
        <v>1.2549999999999999E-4</v>
      </c>
      <c r="E233" s="191">
        <v>2002169</v>
      </c>
      <c r="F233" s="190"/>
      <c r="G233" s="191">
        <v>146120</v>
      </c>
      <c r="H233" s="191">
        <v>190807</v>
      </c>
      <c r="I233" s="191">
        <v>401784</v>
      </c>
      <c r="J233" s="191">
        <v>345952</v>
      </c>
      <c r="K233" s="190"/>
      <c r="L233" s="191">
        <v>20093</v>
      </c>
      <c r="M233" s="3"/>
      <c r="N233" s="191">
        <v>0</v>
      </c>
      <c r="O233" s="191">
        <v>4541</v>
      </c>
      <c r="P233" s="190"/>
      <c r="Q233" s="191">
        <v>458579</v>
      </c>
      <c r="R233" s="191">
        <v>108507</v>
      </c>
      <c r="S233" s="191">
        <v>567086</v>
      </c>
      <c r="T233" s="191">
        <f t="shared" si="11"/>
        <v>3818476.5439000004</v>
      </c>
      <c r="U233" s="191">
        <v>478108</v>
      </c>
      <c r="V233" s="191">
        <f t="shared" si="12"/>
        <v>18987949000</v>
      </c>
      <c r="W233" s="191">
        <f t="shared" si="13"/>
        <v>2377463948.2844353</v>
      </c>
    </row>
    <row r="234" spans="1:23">
      <c r="A234" s="204">
        <v>36810</v>
      </c>
      <c r="B234" s="184" t="s">
        <v>399</v>
      </c>
      <c r="C234" s="188">
        <v>6.6909999999999999E-3</v>
      </c>
      <c r="D234" s="188">
        <v>6.5713000000000004E-3</v>
      </c>
      <c r="E234" s="191">
        <v>66616191</v>
      </c>
      <c r="F234" s="190"/>
      <c r="G234" s="191">
        <v>4861694</v>
      </c>
      <c r="H234" s="191">
        <v>6348535</v>
      </c>
      <c r="I234" s="191">
        <v>13368156</v>
      </c>
      <c r="J234" s="191">
        <v>128997</v>
      </c>
      <c r="K234" s="190"/>
      <c r="L234" s="191">
        <v>668538</v>
      </c>
      <c r="M234" s="3"/>
      <c r="N234" s="191">
        <v>0</v>
      </c>
      <c r="O234" s="191">
        <v>418373</v>
      </c>
      <c r="P234" s="190"/>
      <c r="Q234" s="191">
        <v>15257835</v>
      </c>
      <c r="R234" s="191">
        <v>-16843</v>
      </c>
      <c r="S234" s="191">
        <v>15240992</v>
      </c>
      <c r="T234" s="191">
        <f t="shared" si="11"/>
        <v>127048366.759</v>
      </c>
      <c r="U234" s="191">
        <v>15907612</v>
      </c>
      <c r="V234" s="191">
        <f t="shared" si="12"/>
        <v>18987949000</v>
      </c>
      <c r="W234" s="191">
        <f t="shared" si="13"/>
        <v>2377464056.1948886</v>
      </c>
    </row>
    <row r="235" spans="1:23">
      <c r="A235" s="204">
        <v>36900</v>
      </c>
      <c r="B235" s="184" t="s">
        <v>209</v>
      </c>
      <c r="C235" s="188">
        <v>6.3949999999999999E-4</v>
      </c>
      <c r="D235" s="188">
        <v>6.4899999999999995E-4</v>
      </c>
      <c r="E235" s="191">
        <v>6366919</v>
      </c>
      <c r="F235" s="190"/>
      <c r="G235" s="191">
        <v>464662</v>
      </c>
      <c r="H235" s="191">
        <v>606768</v>
      </c>
      <c r="I235" s="191">
        <v>1277677</v>
      </c>
      <c r="J235" s="191">
        <v>26829</v>
      </c>
      <c r="K235" s="190"/>
      <c r="L235" s="191">
        <v>63896</v>
      </c>
      <c r="M235" s="3"/>
      <c r="N235" s="191">
        <v>0</v>
      </c>
      <c r="O235" s="191">
        <v>53280</v>
      </c>
      <c r="P235" s="190"/>
      <c r="Q235" s="191">
        <v>1458285</v>
      </c>
      <c r="R235" s="191">
        <v>1028</v>
      </c>
      <c r="S235" s="191">
        <v>1459313</v>
      </c>
      <c r="T235" s="191">
        <f t="shared" si="11"/>
        <v>12142793.385499999</v>
      </c>
      <c r="U235" s="191">
        <v>1520388</v>
      </c>
      <c r="V235" s="191">
        <f t="shared" si="12"/>
        <v>18987949000</v>
      </c>
      <c r="W235" s="191">
        <f t="shared" si="13"/>
        <v>2377463643.4714622</v>
      </c>
    </row>
    <row r="236" spans="1:23">
      <c r="A236" s="204">
        <v>36901</v>
      </c>
      <c r="B236" s="184" t="s">
        <v>210</v>
      </c>
      <c r="C236" s="188">
        <v>2.377E-4</v>
      </c>
      <c r="D236" s="188">
        <v>2.232E-4</v>
      </c>
      <c r="E236" s="191">
        <v>2366562</v>
      </c>
      <c r="F236" s="190"/>
      <c r="G236" s="191">
        <v>172713</v>
      </c>
      <c r="H236" s="191">
        <v>225534</v>
      </c>
      <c r="I236" s="191">
        <v>474908</v>
      </c>
      <c r="J236" s="191">
        <v>98999</v>
      </c>
      <c r="K236" s="190"/>
      <c r="L236" s="191">
        <v>23750</v>
      </c>
      <c r="M236" s="3"/>
      <c r="N236" s="191">
        <v>0</v>
      </c>
      <c r="O236" s="191">
        <v>0</v>
      </c>
      <c r="P236" s="190"/>
      <c r="Q236" s="191">
        <v>542040</v>
      </c>
      <c r="R236" s="191">
        <v>53900</v>
      </c>
      <c r="S236" s="191">
        <v>595940</v>
      </c>
      <c r="T236" s="191">
        <f t="shared" si="11"/>
        <v>4513435.4773000004</v>
      </c>
      <c r="U236" s="191">
        <v>565123</v>
      </c>
      <c r="V236" s="191">
        <f t="shared" si="12"/>
        <v>18987949000</v>
      </c>
      <c r="W236" s="191">
        <f t="shared" si="13"/>
        <v>2377463188.8935633</v>
      </c>
    </row>
    <row r="237" spans="1:23">
      <c r="A237" s="204">
        <v>36905</v>
      </c>
      <c r="B237" s="184" t="s">
        <v>211</v>
      </c>
      <c r="C237" s="188">
        <v>2.2570000000000001E-4</v>
      </c>
      <c r="D237" s="188">
        <v>2.2240000000000001E-4</v>
      </c>
      <c r="E237" s="191">
        <v>2247089</v>
      </c>
      <c r="F237" s="190"/>
      <c r="G237" s="191">
        <v>163994</v>
      </c>
      <c r="H237" s="191">
        <v>214148</v>
      </c>
      <c r="I237" s="191">
        <v>450933</v>
      </c>
      <c r="J237" s="191">
        <v>125002</v>
      </c>
      <c r="K237" s="190"/>
      <c r="L237" s="191">
        <v>22551</v>
      </c>
      <c r="M237" s="3"/>
      <c r="N237" s="191">
        <v>0</v>
      </c>
      <c r="O237" s="191">
        <v>132</v>
      </c>
      <c r="P237" s="190"/>
      <c r="Q237" s="191">
        <v>514675</v>
      </c>
      <c r="R237" s="191">
        <v>67499</v>
      </c>
      <c r="S237" s="191">
        <v>582174</v>
      </c>
      <c r="T237" s="191">
        <f t="shared" si="11"/>
        <v>4285580.0893000001</v>
      </c>
      <c r="U237" s="191">
        <v>536594</v>
      </c>
      <c r="V237" s="191">
        <f t="shared" si="12"/>
        <v>18987949000</v>
      </c>
      <c r="W237" s="191">
        <f t="shared" si="13"/>
        <v>2377465662.3836951</v>
      </c>
    </row>
    <row r="238" spans="1:23">
      <c r="A238" s="204">
        <v>37000</v>
      </c>
      <c r="B238" s="184" t="s">
        <v>212</v>
      </c>
      <c r="C238" s="188">
        <v>2.1862000000000001E-3</v>
      </c>
      <c r="D238" s="188">
        <v>2.1825E-3</v>
      </c>
      <c r="E238" s="191">
        <v>21766002</v>
      </c>
      <c r="F238" s="190"/>
      <c r="G238" s="191">
        <v>1588497</v>
      </c>
      <c r="H238" s="191">
        <v>2074304</v>
      </c>
      <c r="I238" s="191">
        <v>4367877</v>
      </c>
      <c r="J238" s="191">
        <v>187844</v>
      </c>
      <c r="K238" s="190"/>
      <c r="L238" s="191">
        <v>218436</v>
      </c>
      <c r="M238" s="3"/>
      <c r="N238" s="191">
        <v>0</v>
      </c>
      <c r="O238" s="191">
        <v>397677</v>
      </c>
      <c r="P238" s="190"/>
      <c r="Q238" s="191">
        <v>4985306</v>
      </c>
      <c r="R238" s="191">
        <v>-101874</v>
      </c>
      <c r="S238" s="191">
        <v>4883432</v>
      </c>
      <c r="T238" s="191">
        <f t="shared" si="11"/>
        <v>41511454.103799999</v>
      </c>
      <c r="U238" s="191">
        <v>5197612</v>
      </c>
      <c r="V238" s="191">
        <f t="shared" si="12"/>
        <v>18987949000</v>
      </c>
      <c r="W238" s="191">
        <f t="shared" si="13"/>
        <v>2377464092.9466653</v>
      </c>
    </row>
    <row r="239" spans="1:23">
      <c r="A239" s="204">
        <v>37001</v>
      </c>
      <c r="B239" s="184" t="s">
        <v>368</v>
      </c>
      <c r="C239" s="188">
        <v>1.119E-4</v>
      </c>
      <c r="D239" s="188">
        <v>8.7800000000000006E-5</v>
      </c>
      <c r="E239" s="191">
        <v>1114086</v>
      </c>
      <c r="F239" s="190"/>
      <c r="G239" s="191">
        <v>81307</v>
      </c>
      <c r="H239" s="191">
        <v>106173</v>
      </c>
      <c r="I239" s="191">
        <v>223568</v>
      </c>
      <c r="J239" s="191">
        <v>245441</v>
      </c>
      <c r="K239" s="190"/>
      <c r="L239" s="191">
        <v>11181</v>
      </c>
      <c r="M239" s="3"/>
      <c r="N239" s="191">
        <v>0</v>
      </c>
      <c r="O239" s="191">
        <v>0</v>
      </c>
      <c r="P239" s="190"/>
      <c r="Q239" s="191">
        <v>255171</v>
      </c>
      <c r="R239" s="191">
        <v>119408</v>
      </c>
      <c r="S239" s="191">
        <v>374579</v>
      </c>
      <c r="T239" s="191">
        <f t="shared" si="11"/>
        <v>2124751.4931000001</v>
      </c>
      <c r="U239" s="191">
        <v>266038</v>
      </c>
      <c r="V239" s="191">
        <f t="shared" si="12"/>
        <v>18987949000</v>
      </c>
      <c r="W239" s="191">
        <f t="shared" si="13"/>
        <v>2377462019.6604114</v>
      </c>
    </row>
    <row r="240" spans="1:23">
      <c r="A240" s="204">
        <v>37005</v>
      </c>
      <c r="B240" s="184" t="s">
        <v>213</v>
      </c>
      <c r="C240" s="188">
        <v>5.2159999999999999E-4</v>
      </c>
      <c r="D240" s="188">
        <v>5.287E-4</v>
      </c>
      <c r="E240" s="191">
        <v>5193096</v>
      </c>
      <c r="F240" s="190"/>
      <c r="G240" s="191">
        <v>378996</v>
      </c>
      <c r="H240" s="191">
        <v>494903</v>
      </c>
      <c r="I240" s="191">
        <v>1042121</v>
      </c>
      <c r="J240" s="191">
        <v>82805</v>
      </c>
      <c r="K240" s="190"/>
      <c r="L240" s="191">
        <v>52116</v>
      </c>
      <c r="M240" s="3"/>
      <c r="N240" s="191">
        <v>0</v>
      </c>
      <c r="O240" s="191">
        <v>0</v>
      </c>
      <c r="P240" s="190"/>
      <c r="Q240" s="191">
        <v>1189432</v>
      </c>
      <c r="R240" s="191">
        <v>48946</v>
      </c>
      <c r="S240" s="191">
        <v>1238378</v>
      </c>
      <c r="T240" s="191">
        <f t="shared" si="11"/>
        <v>9904114.1984000001</v>
      </c>
      <c r="U240" s="191">
        <v>1240085</v>
      </c>
      <c r="V240" s="191">
        <f t="shared" si="12"/>
        <v>18987949000</v>
      </c>
      <c r="W240" s="191">
        <f t="shared" si="13"/>
        <v>2377463573.6196318</v>
      </c>
    </row>
    <row r="241" spans="1:23">
      <c r="A241" s="204">
        <v>37100</v>
      </c>
      <c r="B241" s="184" t="s">
        <v>214</v>
      </c>
      <c r="C241" s="188">
        <v>3.2702E-3</v>
      </c>
      <c r="D241" s="188">
        <v>3.2637999999999999E-3</v>
      </c>
      <c r="E241" s="191">
        <v>32558402</v>
      </c>
      <c r="F241" s="190"/>
      <c r="G241" s="191">
        <v>2376134</v>
      </c>
      <c r="H241" s="191">
        <v>3102821</v>
      </c>
      <c r="I241" s="191">
        <v>6533634</v>
      </c>
      <c r="J241" s="191">
        <v>206704</v>
      </c>
      <c r="K241" s="190"/>
      <c r="L241" s="191">
        <v>326745</v>
      </c>
      <c r="M241" s="3"/>
      <c r="N241" s="191">
        <v>0</v>
      </c>
      <c r="O241" s="191">
        <v>235261</v>
      </c>
      <c r="P241" s="190"/>
      <c r="Q241" s="191">
        <v>7457207</v>
      </c>
      <c r="R241" s="191">
        <v>-22862</v>
      </c>
      <c r="S241" s="191">
        <v>7434345</v>
      </c>
      <c r="T241" s="191">
        <f t="shared" si="11"/>
        <v>62094390.819799997</v>
      </c>
      <c r="U241" s="191">
        <v>7774783</v>
      </c>
      <c r="V241" s="191">
        <f t="shared" si="12"/>
        <v>18987949000</v>
      </c>
      <c r="W241" s="191">
        <f t="shared" si="13"/>
        <v>2377464069.475873</v>
      </c>
    </row>
    <row r="242" spans="1:23">
      <c r="A242" s="204">
        <v>37200</v>
      </c>
      <c r="B242" s="184" t="s">
        <v>215</v>
      </c>
      <c r="C242" s="188">
        <v>6.8619999999999998E-4</v>
      </c>
      <c r="D242" s="188">
        <v>7.2869999999999999E-4</v>
      </c>
      <c r="E242" s="191">
        <v>6831868</v>
      </c>
      <c r="F242" s="190"/>
      <c r="G242" s="191">
        <v>498594</v>
      </c>
      <c r="H242" s="191">
        <v>651078</v>
      </c>
      <c r="I242" s="191">
        <v>1370980</v>
      </c>
      <c r="J242" s="191">
        <v>33847</v>
      </c>
      <c r="K242" s="190"/>
      <c r="L242" s="191">
        <v>68562</v>
      </c>
      <c r="M242" s="3"/>
      <c r="N242" s="191">
        <v>0</v>
      </c>
      <c r="O242" s="191">
        <v>221776</v>
      </c>
      <c r="P242" s="190"/>
      <c r="Q242" s="191">
        <v>1564778</v>
      </c>
      <c r="R242" s="191">
        <v>-71080</v>
      </c>
      <c r="S242" s="191">
        <v>1493698</v>
      </c>
      <c r="T242" s="191">
        <f t="shared" si="11"/>
        <v>13029530.603799999</v>
      </c>
      <c r="U242" s="191">
        <v>1631416</v>
      </c>
      <c r="V242" s="191">
        <f t="shared" si="12"/>
        <v>18987949000</v>
      </c>
      <c r="W242" s="191">
        <f t="shared" si="13"/>
        <v>2377464296.123579</v>
      </c>
    </row>
    <row r="243" spans="1:23">
      <c r="A243" s="204">
        <v>37300</v>
      </c>
      <c r="B243" s="184" t="s">
        <v>216</v>
      </c>
      <c r="C243" s="188">
        <v>1.9419999999999999E-3</v>
      </c>
      <c r="D243" s="188">
        <v>1.9358999999999999E-3</v>
      </c>
      <c r="E243" s="191">
        <v>19334725</v>
      </c>
      <c r="F243" s="190"/>
      <c r="G243" s="191">
        <v>1411061</v>
      </c>
      <c r="H243" s="191">
        <v>1842603</v>
      </c>
      <c r="I243" s="191">
        <v>3879982</v>
      </c>
      <c r="J243" s="191">
        <v>62415</v>
      </c>
      <c r="K243" s="190"/>
      <c r="L243" s="191">
        <v>194037</v>
      </c>
      <c r="M243" s="3"/>
      <c r="N243" s="191">
        <v>0</v>
      </c>
      <c r="O243" s="191">
        <v>159671</v>
      </c>
      <c r="P243" s="190"/>
      <c r="Q243" s="191">
        <v>4428444</v>
      </c>
      <c r="R243" s="191">
        <v>-156014</v>
      </c>
      <c r="S243" s="191">
        <v>4272430</v>
      </c>
      <c r="T243" s="191">
        <f t="shared" si="11"/>
        <v>36874596.957999997</v>
      </c>
      <c r="U243" s="191">
        <v>4617035</v>
      </c>
      <c r="V243" s="191">
        <f t="shared" si="12"/>
        <v>18987949000</v>
      </c>
      <c r="W243" s="191">
        <f t="shared" si="13"/>
        <v>2377463954.6858912</v>
      </c>
    </row>
    <row r="244" spans="1:23">
      <c r="A244" s="204">
        <v>37301</v>
      </c>
      <c r="B244" s="184" t="s">
        <v>217</v>
      </c>
      <c r="C244" s="188">
        <v>2.1240000000000001E-4</v>
      </c>
      <c r="D244" s="188">
        <v>2.153E-4</v>
      </c>
      <c r="E244" s="191">
        <v>2114673</v>
      </c>
      <c r="F244" s="190"/>
      <c r="G244" s="191">
        <v>154330</v>
      </c>
      <c r="H244" s="191">
        <v>201529</v>
      </c>
      <c r="I244" s="191">
        <v>424361</v>
      </c>
      <c r="J244" s="191">
        <v>47895</v>
      </c>
      <c r="K244" s="190"/>
      <c r="L244" s="191">
        <v>21222</v>
      </c>
      <c r="M244" s="3"/>
      <c r="N244" s="191">
        <v>0</v>
      </c>
      <c r="O244" s="191">
        <v>23201</v>
      </c>
      <c r="P244" s="190"/>
      <c r="Q244" s="191">
        <v>484347</v>
      </c>
      <c r="R244" s="191">
        <v>40267</v>
      </c>
      <c r="S244" s="191">
        <v>524614</v>
      </c>
      <c r="T244" s="191">
        <f t="shared" si="11"/>
        <v>4033040.3676000005</v>
      </c>
      <c r="U244" s="191">
        <v>504973</v>
      </c>
      <c r="V244" s="191">
        <f t="shared" si="12"/>
        <v>18987949000</v>
      </c>
      <c r="W244" s="191">
        <f t="shared" si="13"/>
        <v>2377462335.2165723</v>
      </c>
    </row>
    <row r="245" spans="1:23">
      <c r="A245" s="204">
        <v>37305</v>
      </c>
      <c r="B245" s="184" t="s">
        <v>218</v>
      </c>
      <c r="C245" s="188">
        <v>4.75E-4</v>
      </c>
      <c r="D245" s="188">
        <v>5.2039999999999996E-4</v>
      </c>
      <c r="E245" s="191">
        <v>4729142</v>
      </c>
      <c r="F245" s="190"/>
      <c r="G245" s="191">
        <v>345136</v>
      </c>
      <c r="H245" s="191">
        <v>450688</v>
      </c>
      <c r="I245" s="191">
        <v>949017</v>
      </c>
      <c r="J245" s="191">
        <v>0</v>
      </c>
      <c r="K245" s="190"/>
      <c r="L245" s="191">
        <v>47460</v>
      </c>
      <c r="M245" s="3"/>
      <c r="N245" s="191">
        <v>0</v>
      </c>
      <c r="O245" s="191">
        <v>218593</v>
      </c>
      <c r="P245" s="190"/>
      <c r="Q245" s="191">
        <v>1083167</v>
      </c>
      <c r="R245" s="191">
        <v>-186739</v>
      </c>
      <c r="S245" s="191">
        <v>896428</v>
      </c>
      <c r="T245" s="191">
        <f t="shared" si="11"/>
        <v>9019275.7750000004</v>
      </c>
      <c r="U245" s="191">
        <v>1129295</v>
      </c>
      <c r="V245" s="191">
        <f t="shared" si="12"/>
        <v>18987949000</v>
      </c>
      <c r="W245" s="191">
        <f t="shared" si="13"/>
        <v>2377463157.8947368</v>
      </c>
    </row>
    <row r="246" spans="1:23">
      <c r="A246" s="204">
        <v>37400</v>
      </c>
      <c r="B246" s="184" t="s">
        <v>219</v>
      </c>
      <c r="C246" s="188">
        <v>9.0224999999999993E-3</v>
      </c>
      <c r="D246" s="188">
        <v>8.9949000000000001E-3</v>
      </c>
      <c r="E246" s="191">
        <v>89828813</v>
      </c>
      <c r="F246" s="190"/>
      <c r="G246" s="191">
        <v>6555767</v>
      </c>
      <c r="H246" s="191">
        <v>8560701</v>
      </c>
      <c r="I246" s="191">
        <v>18026332</v>
      </c>
      <c r="J246" s="191">
        <v>23914</v>
      </c>
      <c r="K246" s="190"/>
      <c r="L246" s="191">
        <v>901492</v>
      </c>
      <c r="M246" s="3"/>
      <c r="N246" s="191">
        <v>0</v>
      </c>
      <c r="O246" s="191">
        <v>2025455</v>
      </c>
      <c r="P246" s="190"/>
      <c r="Q246" s="191">
        <v>20574476</v>
      </c>
      <c r="R246" s="191">
        <v>-1063574</v>
      </c>
      <c r="S246" s="191">
        <v>19510902</v>
      </c>
      <c r="T246" s="191">
        <f t="shared" si="11"/>
        <v>171318769.85249999</v>
      </c>
      <c r="U246" s="191">
        <v>21450669</v>
      </c>
      <c r="V246" s="191">
        <f t="shared" si="12"/>
        <v>18987949000</v>
      </c>
      <c r="W246" s="191">
        <f t="shared" si="13"/>
        <v>2377464006.6500416</v>
      </c>
    </row>
    <row r="247" spans="1:23">
      <c r="A247" s="204">
        <v>37405</v>
      </c>
      <c r="B247" s="184" t="s">
        <v>220</v>
      </c>
      <c r="C247" s="188">
        <v>2.0397000000000002E-3</v>
      </c>
      <c r="D247" s="188">
        <v>2.1207999999999999E-3</v>
      </c>
      <c r="E247" s="191">
        <v>20307435</v>
      </c>
      <c r="F247" s="190"/>
      <c r="G247" s="191">
        <v>1482050</v>
      </c>
      <c r="H247" s="191">
        <v>1935302</v>
      </c>
      <c r="I247" s="191">
        <v>4075180</v>
      </c>
      <c r="J247" s="191">
        <v>202137</v>
      </c>
      <c r="K247" s="190"/>
      <c r="L247" s="191">
        <v>203799</v>
      </c>
      <c r="M247" s="3"/>
      <c r="N247" s="191">
        <v>0</v>
      </c>
      <c r="O247" s="191">
        <v>414527</v>
      </c>
      <c r="P247" s="190"/>
      <c r="Q247" s="191">
        <v>4651234</v>
      </c>
      <c r="R247" s="191">
        <v>95176</v>
      </c>
      <c r="S247" s="191">
        <v>4746410</v>
      </c>
      <c r="T247" s="191">
        <f t="shared" si="11"/>
        <v>38729719.575300001</v>
      </c>
      <c r="U247" s="191">
        <v>4849313</v>
      </c>
      <c r="V247" s="191">
        <f t="shared" si="12"/>
        <v>18987949000</v>
      </c>
      <c r="W247" s="191">
        <f t="shared" si="13"/>
        <v>2377463842.7219687</v>
      </c>
    </row>
    <row r="248" spans="1:23">
      <c r="A248" s="204">
        <v>37500</v>
      </c>
      <c r="B248" s="184" t="s">
        <v>221</v>
      </c>
      <c r="C248" s="188">
        <v>9.9740000000000007E-4</v>
      </c>
      <c r="D248" s="188">
        <v>1.0158000000000001E-3</v>
      </c>
      <c r="E248" s="191">
        <v>9930203</v>
      </c>
      <c r="F248" s="190"/>
      <c r="G248" s="191">
        <v>724713</v>
      </c>
      <c r="H248" s="191">
        <v>946350</v>
      </c>
      <c r="I248" s="191">
        <v>1992736</v>
      </c>
      <c r="J248" s="191">
        <v>41140</v>
      </c>
      <c r="K248" s="190"/>
      <c r="L248" s="191">
        <v>99656</v>
      </c>
      <c r="M248" s="3"/>
      <c r="N248" s="191">
        <v>0</v>
      </c>
      <c r="O248" s="191">
        <v>86209</v>
      </c>
      <c r="P248" s="190"/>
      <c r="Q248" s="191">
        <v>2274423</v>
      </c>
      <c r="R248" s="191">
        <v>51832</v>
      </c>
      <c r="S248" s="191">
        <v>2326255</v>
      </c>
      <c r="T248" s="191">
        <f t="shared" si="11"/>
        <v>18938580.332600001</v>
      </c>
      <c r="U248" s="191">
        <v>2371283</v>
      </c>
      <c r="V248" s="191">
        <f t="shared" si="12"/>
        <v>18987949000</v>
      </c>
      <c r="W248" s="191">
        <f t="shared" si="13"/>
        <v>2377464407.4593945</v>
      </c>
    </row>
    <row r="249" spans="1:23">
      <c r="A249" s="204">
        <v>37600</v>
      </c>
      <c r="B249" s="184" t="s">
        <v>222</v>
      </c>
      <c r="C249" s="188">
        <v>6.1789999999999996E-3</v>
      </c>
      <c r="D249" s="188">
        <v>6.3562999999999996E-3</v>
      </c>
      <c r="E249" s="191">
        <v>61518674</v>
      </c>
      <c r="F249" s="190"/>
      <c r="G249" s="191">
        <v>4489674</v>
      </c>
      <c r="H249" s="191">
        <v>5862740</v>
      </c>
      <c r="I249" s="191">
        <v>12345216</v>
      </c>
      <c r="J249" s="191">
        <v>0</v>
      </c>
      <c r="K249" s="190"/>
      <c r="L249" s="191">
        <v>617381</v>
      </c>
      <c r="M249" s="3"/>
      <c r="N249" s="191">
        <v>0</v>
      </c>
      <c r="O249" s="191">
        <v>1930498</v>
      </c>
      <c r="P249" s="190"/>
      <c r="Q249" s="191">
        <v>14090295</v>
      </c>
      <c r="R249" s="191">
        <v>-1026375</v>
      </c>
      <c r="S249" s="191">
        <v>13063920</v>
      </c>
      <c r="T249" s="191">
        <f t="shared" si="11"/>
        <v>117326536.87099999</v>
      </c>
      <c r="U249" s="191">
        <v>14690350</v>
      </c>
      <c r="V249" s="191">
        <f t="shared" si="12"/>
        <v>18987949000</v>
      </c>
      <c r="W249" s="191">
        <f t="shared" si="13"/>
        <v>2377463990.9370451</v>
      </c>
    </row>
    <row r="250" spans="1:23">
      <c r="A250" s="204">
        <v>37601</v>
      </c>
      <c r="B250" s="184" t="s">
        <v>223</v>
      </c>
      <c r="C250" s="188">
        <v>3.0689999999999998E-4</v>
      </c>
      <c r="D250" s="188">
        <v>2.5470000000000001E-4</v>
      </c>
      <c r="E250" s="191">
        <v>3055524</v>
      </c>
      <c r="F250" s="190"/>
      <c r="G250" s="191">
        <v>222994</v>
      </c>
      <c r="H250" s="191">
        <v>291192</v>
      </c>
      <c r="I250" s="191">
        <v>613165</v>
      </c>
      <c r="J250" s="191">
        <v>428642</v>
      </c>
      <c r="K250" s="190"/>
      <c r="L250" s="191">
        <v>30664</v>
      </c>
      <c r="M250" s="3"/>
      <c r="N250" s="191">
        <v>0</v>
      </c>
      <c r="O250" s="191">
        <v>0</v>
      </c>
      <c r="P250" s="190"/>
      <c r="Q250" s="191">
        <v>699840</v>
      </c>
      <c r="R250" s="191">
        <v>290114</v>
      </c>
      <c r="S250" s="191">
        <v>989954</v>
      </c>
      <c r="T250" s="191">
        <f t="shared" si="11"/>
        <v>5827401.5480999993</v>
      </c>
      <c r="U250" s="191">
        <v>729644</v>
      </c>
      <c r="V250" s="191">
        <f t="shared" si="12"/>
        <v>18987949000</v>
      </c>
      <c r="W250" s="191">
        <f t="shared" si="13"/>
        <v>2377464972.3036823</v>
      </c>
    </row>
    <row r="251" spans="1:23">
      <c r="A251" s="204">
        <v>37605</v>
      </c>
      <c r="B251" s="184" t="s">
        <v>224</v>
      </c>
      <c r="C251" s="188">
        <v>7.7570000000000004E-4</v>
      </c>
      <c r="D251" s="188">
        <v>7.8950000000000005E-4</v>
      </c>
      <c r="E251" s="191">
        <v>7722938</v>
      </c>
      <c r="F251" s="190"/>
      <c r="G251" s="191">
        <v>563625</v>
      </c>
      <c r="H251" s="191">
        <v>735997</v>
      </c>
      <c r="I251" s="191">
        <v>1549795</v>
      </c>
      <c r="J251" s="191">
        <v>58279</v>
      </c>
      <c r="K251" s="190"/>
      <c r="L251" s="191">
        <v>77505</v>
      </c>
      <c r="M251" s="3"/>
      <c r="N251" s="191">
        <v>0</v>
      </c>
      <c r="O251" s="191">
        <v>99261</v>
      </c>
      <c r="P251" s="190"/>
      <c r="Q251" s="191">
        <v>1768869</v>
      </c>
      <c r="R251" s="191">
        <v>-4473</v>
      </c>
      <c r="S251" s="191">
        <v>1764396</v>
      </c>
      <c r="T251" s="191">
        <f t="shared" si="11"/>
        <v>14728952.0393</v>
      </c>
      <c r="U251" s="191">
        <v>1844199</v>
      </c>
      <c r="V251" s="191">
        <f t="shared" si="12"/>
        <v>18987949000</v>
      </c>
      <c r="W251" s="191">
        <f t="shared" si="13"/>
        <v>2377464225.8605127</v>
      </c>
    </row>
    <row r="252" spans="1:23">
      <c r="A252" s="204">
        <v>37610</v>
      </c>
      <c r="B252" s="184" t="s">
        <v>225</v>
      </c>
      <c r="C252" s="188">
        <v>1.9051000000000001E-3</v>
      </c>
      <c r="D252" s="188">
        <v>1.9607000000000001E-3</v>
      </c>
      <c r="E252" s="191">
        <v>18967345</v>
      </c>
      <c r="F252" s="190"/>
      <c r="G252" s="191">
        <v>1384249</v>
      </c>
      <c r="H252" s="191">
        <v>1807591</v>
      </c>
      <c r="I252" s="191">
        <v>3806258</v>
      </c>
      <c r="J252" s="191">
        <v>0</v>
      </c>
      <c r="K252" s="190"/>
      <c r="L252" s="191">
        <v>190350</v>
      </c>
      <c r="M252" s="3"/>
      <c r="N252" s="191">
        <v>0</v>
      </c>
      <c r="O252" s="191">
        <v>847186</v>
      </c>
      <c r="P252" s="190"/>
      <c r="Q252" s="191">
        <v>4344299</v>
      </c>
      <c r="R252" s="191">
        <v>-454629</v>
      </c>
      <c r="S252" s="191">
        <v>3889670</v>
      </c>
      <c r="T252" s="191">
        <f t="shared" si="11"/>
        <v>36173941.639899999</v>
      </c>
      <c r="U252" s="191">
        <v>4529307</v>
      </c>
      <c r="V252" s="191">
        <f t="shared" si="12"/>
        <v>18987949000</v>
      </c>
      <c r="W252" s="191">
        <f t="shared" si="13"/>
        <v>2377464175.1089182</v>
      </c>
    </row>
    <row r="253" spans="1:23">
      <c r="A253" s="204">
        <v>37700</v>
      </c>
      <c r="B253" s="184" t="s">
        <v>226</v>
      </c>
      <c r="C253" s="188">
        <v>2.6251E-3</v>
      </c>
      <c r="D253" s="188">
        <v>2.6852E-3</v>
      </c>
      <c r="E253" s="191">
        <v>26135729</v>
      </c>
      <c r="F253" s="190"/>
      <c r="G253" s="191">
        <v>1907403</v>
      </c>
      <c r="H253" s="191">
        <v>2490740</v>
      </c>
      <c r="I253" s="191">
        <v>5244769</v>
      </c>
      <c r="J253" s="191">
        <v>23568</v>
      </c>
      <c r="K253" s="190"/>
      <c r="L253" s="191">
        <v>262289</v>
      </c>
      <c r="M253" s="3"/>
      <c r="N253" s="191">
        <v>0</v>
      </c>
      <c r="O253" s="191">
        <v>519100</v>
      </c>
      <c r="P253" s="190"/>
      <c r="Q253" s="191">
        <v>5986152</v>
      </c>
      <c r="R253" s="191">
        <v>-260076</v>
      </c>
      <c r="S253" s="191">
        <v>5726076</v>
      </c>
      <c r="T253" s="191">
        <f t="shared" si="11"/>
        <v>49845264.9199</v>
      </c>
      <c r="U253" s="191">
        <v>6241081</v>
      </c>
      <c r="V253" s="191">
        <f t="shared" si="12"/>
        <v>18987949000</v>
      </c>
      <c r="W253" s="191">
        <f t="shared" si="13"/>
        <v>2377464096.6058435</v>
      </c>
    </row>
    <row r="254" spans="1:23">
      <c r="A254" s="204">
        <v>37705</v>
      </c>
      <c r="B254" s="184" t="s">
        <v>227</v>
      </c>
      <c r="C254" s="188">
        <v>8.3020000000000001E-4</v>
      </c>
      <c r="D254" s="188">
        <v>8.0670000000000004E-4</v>
      </c>
      <c r="E254" s="191">
        <v>8265545</v>
      </c>
      <c r="F254" s="190"/>
      <c r="G254" s="191">
        <v>603225</v>
      </c>
      <c r="H254" s="191">
        <v>787708</v>
      </c>
      <c r="I254" s="191">
        <v>1658682</v>
      </c>
      <c r="J254" s="191">
        <v>107634</v>
      </c>
      <c r="K254" s="190"/>
      <c r="L254" s="191">
        <v>82950</v>
      </c>
      <c r="M254" s="3"/>
      <c r="N254" s="191">
        <v>0</v>
      </c>
      <c r="O254" s="191">
        <v>621</v>
      </c>
      <c r="P254" s="190"/>
      <c r="Q254" s="191">
        <v>1893148</v>
      </c>
      <c r="R254" s="191">
        <v>121246</v>
      </c>
      <c r="S254" s="191">
        <v>2014394</v>
      </c>
      <c r="T254" s="191">
        <f t="shared" si="11"/>
        <v>15763795.2598</v>
      </c>
      <c r="U254" s="191">
        <v>1973771</v>
      </c>
      <c r="V254" s="191">
        <f t="shared" si="12"/>
        <v>18987949000</v>
      </c>
      <c r="W254" s="191">
        <f t="shared" si="13"/>
        <v>2377464466.39364</v>
      </c>
    </row>
    <row r="255" spans="1:23">
      <c r="A255" s="204">
        <v>37800</v>
      </c>
      <c r="B255" s="184" t="s">
        <v>228</v>
      </c>
      <c r="C255" s="188">
        <v>8.3592000000000007E-3</v>
      </c>
      <c r="D255" s="188">
        <v>8.3280000000000003E-3</v>
      </c>
      <c r="E255" s="191">
        <v>83224939</v>
      </c>
      <c r="F255" s="190"/>
      <c r="G255" s="191">
        <v>6073811</v>
      </c>
      <c r="H255" s="191">
        <v>7931351</v>
      </c>
      <c r="I255" s="191">
        <v>16701105</v>
      </c>
      <c r="J255" s="191">
        <v>55846</v>
      </c>
      <c r="K255" s="190"/>
      <c r="L255" s="191">
        <v>835218</v>
      </c>
      <c r="M255" s="3"/>
      <c r="N255" s="191">
        <v>0</v>
      </c>
      <c r="O255" s="191">
        <v>137647</v>
      </c>
      <c r="P255" s="190"/>
      <c r="Q255" s="191">
        <v>19061918</v>
      </c>
      <c r="R255" s="191">
        <v>14141</v>
      </c>
      <c r="S255" s="191">
        <v>19076059</v>
      </c>
      <c r="T255" s="191">
        <f t="shared" si="11"/>
        <v>158724063.28080001</v>
      </c>
      <c r="U255" s="191">
        <v>19873697</v>
      </c>
      <c r="V255" s="191">
        <f t="shared" si="12"/>
        <v>18987949000</v>
      </c>
      <c r="W255" s="191">
        <f t="shared" si="13"/>
        <v>2377463991.769547</v>
      </c>
    </row>
    <row r="256" spans="1:23">
      <c r="A256" s="204">
        <v>37801</v>
      </c>
      <c r="B256" s="184" t="s">
        <v>229</v>
      </c>
      <c r="C256" s="188">
        <v>6.5400000000000004E-5</v>
      </c>
      <c r="D256" s="188">
        <v>6.2799999999999995E-5</v>
      </c>
      <c r="E256" s="191">
        <v>651128</v>
      </c>
      <c r="F256" s="190"/>
      <c r="G256" s="191">
        <v>47520</v>
      </c>
      <c r="H256" s="191">
        <v>62053</v>
      </c>
      <c r="I256" s="191">
        <v>130665</v>
      </c>
      <c r="J256" s="191">
        <v>29128</v>
      </c>
      <c r="K256" s="190"/>
      <c r="L256" s="191">
        <v>6535</v>
      </c>
      <c r="M256" s="3"/>
      <c r="N256" s="191">
        <v>0</v>
      </c>
      <c r="O256" s="191">
        <v>11183</v>
      </c>
      <c r="P256" s="190"/>
      <c r="Q256" s="191">
        <v>149135</v>
      </c>
      <c r="R256" s="191">
        <v>59095</v>
      </c>
      <c r="S256" s="191">
        <v>208230</v>
      </c>
      <c r="T256" s="191">
        <f t="shared" si="11"/>
        <v>1241811.8646</v>
      </c>
      <c r="U256" s="191">
        <v>155486</v>
      </c>
      <c r="V256" s="191">
        <f t="shared" si="12"/>
        <v>18987949000</v>
      </c>
      <c r="W256" s="191">
        <f t="shared" si="13"/>
        <v>2377461773.7003055</v>
      </c>
    </row>
    <row r="257" spans="1:23">
      <c r="A257" s="204">
        <v>37805</v>
      </c>
      <c r="B257" s="184" t="s">
        <v>230</v>
      </c>
      <c r="C257" s="188">
        <v>6.0420000000000005E-4</v>
      </c>
      <c r="D257" s="188">
        <v>6.332E-4</v>
      </c>
      <c r="E257" s="191">
        <v>6015469</v>
      </c>
      <c r="F257" s="190"/>
      <c r="G257" s="191">
        <v>439013</v>
      </c>
      <c r="H257" s="191">
        <v>573275</v>
      </c>
      <c r="I257" s="191">
        <v>1207150</v>
      </c>
      <c r="J257" s="191">
        <v>0</v>
      </c>
      <c r="K257" s="190"/>
      <c r="L257" s="191">
        <v>60369</v>
      </c>
      <c r="M257" s="3"/>
      <c r="N257" s="191">
        <v>0</v>
      </c>
      <c r="O257" s="191">
        <v>292359</v>
      </c>
      <c r="P257" s="190"/>
      <c r="Q257" s="191">
        <v>1377789</v>
      </c>
      <c r="R257" s="191">
        <v>-170514</v>
      </c>
      <c r="S257" s="191">
        <v>1207275</v>
      </c>
      <c r="T257" s="191">
        <f t="shared" si="11"/>
        <v>11472518.785800001</v>
      </c>
      <c r="U257" s="191">
        <v>1436464</v>
      </c>
      <c r="V257" s="191">
        <f t="shared" si="12"/>
        <v>18987949000</v>
      </c>
      <c r="W257" s="191">
        <f t="shared" si="13"/>
        <v>2377464415.756372</v>
      </c>
    </row>
    <row r="258" spans="1:23">
      <c r="A258" s="204">
        <v>37900</v>
      </c>
      <c r="B258" s="184" t="s">
        <v>231</v>
      </c>
      <c r="C258" s="188">
        <v>4.2322999999999996E-3</v>
      </c>
      <c r="D258" s="188">
        <v>4.3984999999999996E-3</v>
      </c>
      <c r="E258" s="191">
        <v>42137155</v>
      </c>
      <c r="F258" s="190"/>
      <c r="G258" s="191">
        <v>3075198</v>
      </c>
      <c r="H258" s="191">
        <v>4015678</v>
      </c>
      <c r="I258" s="191">
        <v>8455843</v>
      </c>
      <c r="J258" s="191">
        <v>0</v>
      </c>
      <c r="K258" s="190"/>
      <c r="L258" s="191">
        <v>422874</v>
      </c>
      <c r="M258" s="3"/>
      <c r="N258" s="191">
        <v>0</v>
      </c>
      <c r="O258" s="191">
        <v>1593582</v>
      </c>
      <c r="P258" s="190"/>
      <c r="Q258" s="191">
        <v>9651134</v>
      </c>
      <c r="R258" s="191">
        <v>-829242</v>
      </c>
      <c r="S258" s="191">
        <v>8821892</v>
      </c>
      <c r="T258" s="191">
        <f t="shared" si="11"/>
        <v>80362696.552699998</v>
      </c>
      <c r="U258" s="191">
        <v>10062141</v>
      </c>
      <c r="V258" s="191">
        <f t="shared" si="12"/>
        <v>18987949000</v>
      </c>
      <c r="W258" s="191">
        <f t="shared" si="13"/>
        <v>2377464026.6521749</v>
      </c>
    </row>
    <row r="259" spans="1:23">
      <c r="A259" s="204">
        <v>37901</v>
      </c>
      <c r="B259" s="184" t="s">
        <v>232</v>
      </c>
      <c r="C259" s="188">
        <v>8.3100000000000001E-5</v>
      </c>
      <c r="D259" s="188">
        <v>5.91E-5</v>
      </c>
      <c r="E259" s="191">
        <v>827351</v>
      </c>
      <c r="F259" s="190"/>
      <c r="G259" s="191">
        <v>60381</v>
      </c>
      <c r="H259" s="191">
        <v>78847</v>
      </c>
      <c r="I259" s="191">
        <v>166028</v>
      </c>
      <c r="J259" s="191">
        <v>96738</v>
      </c>
      <c r="K259" s="190"/>
      <c r="L259" s="191">
        <v>8303</v>
      </c>
      <c r="M259" s="3"/>
      <c r="N259" s="191">
        <v>0</v>
      </c>
      <c r="O259" s="191">
        <v>11208</v>
      </c>
      <c r="P259" s="190"/>
      <c r="Q259" s="191">
        <v>189497</v>
      </c>
      <c r="R259" s="191">
        <v>25944</v>
      </c>
      <c r="S259" s="191">
        <v>215441</v>
      </c>
      <c r="T259" s="191">
        <f t="shared" si="11"/>
        <v>1577898.5619000001</v>
      </c>
      <c r="U259" s="191">
        <v>197567</v>
      </c>
      <c r="V259" s="191">
        <f t="shared" si="12"/>
        <v>18987949000</v>
      </c>
      <c r="W259" s="191">
        <f t="shared" si="13"/>
        <v>2377460890.4933815</v>
      </c>
    </row>
    <row r="260" spans="1:23">
      <c r="A260" s="204">
        <v>37905</v>
      </c>
      <c r="B260" s="184" t="s">
        <v>233</v>
      </c>
      <c r="C260" s="188">
        <v>4.7429999999999998E-4</v>
      </c>
      <c r="D260" s="188">
        <v>5.3850000000000002E-4</v>
      </c>
      <c r="E260" s="191">
        <v>4722173</v>
      </c>
      <c r="F260" s="190"/>
      <c r="G260" s="191">
        <v>344627</v>
      </c>
      <c r="H260" s="191">
        <v>450024</v>
      </c>
      <c r="I260" s="191">
        <v>947619</v>
      </c>
      <c r="J260" s="191">
        <v>111226</v>
      </c>
      <c r="K260" s="190"/>
      <c r="L260" s="191">
        <v>47390</v>
      </c>
      <c r="M260" s="3"/>
      <c r="N260" s="191">
        <v>0</v>
      </c>
      <c r="O260" s="191">
        <v>204212</v>
      </c>
      <c r="P260" s="190"/>
      <c r="Q260" s="191">
        <v>1081571</v>
      </c>
      <c r="R260" s="191">
        <v>-22662</v>
      </c>
      <c r="S260" s="191">
        <v>1058909</v>
      </c>
      <c r="T260" s="191">
        <f t="shared" si="11"/>
        <v>9005984.2106999997</v>
      </c>
      <c r="U260" s="191">
        <v>1127631</v>
      </c>
      <c r="V260" s="191">
        <f t="shared" si="12"/>
        <v>18987949000</v>
      </c>
      <c r="W260" s="191">
        <f t="shared" si="13"/>
        <v>2377463630.6135359</v>
      </c>
    </row>
    <row r="261" spans="1:23">
      <c r="A261" s="204">
        <v>38000</v>
      </c>
      <c r="B261" s="184" t="s">
        <v>234</v>
      </c>
      <c r="C261" s="188">
        <v>7.2515000000000001E-3</v>
      </c>
      <c r="D261" s="188">
        <v>7.2432E-3</v>
      </c>
      <c r="E261" s="191">
        <v>72196579</v>
      </c>
      <c r="F261" s="190"/>
      <c r="G261" s="191">
        <v>5268954</v>
      </c>
      <c r="H261" s="191">
        <v>6880346</v>
      </c>
      <c r="I261" s="191">
        <v>14487997</v>
      </c>
      <c r="J261" s="191">
        <v>0</v>
      </c>
      <c r="K261" s="190"/>
      <c r="L261" s="191">
        <v>724541</v>
      </c>
      <c r="M261" s="3"/>
      <c r="N261" s="191">
        <v>0</v>
      </c>
      <c r="O261" s="191">
        <v>422967</v>
      </c>
      <c r="P261" s="190"/>
      <c r="Q261" s="191">
        <v>16535973</v>
      </c>
      <c r="R261" s="191">
        <v>-724767</v>
      </c>
      <c r="S261" s="191">
        <v>15811206</v>
      </c>
      <c r="T261" s="191">
        <f t="shared" si="11"/>
        <v>137691112.1735</v>
      </c>
      <c r="U261" s="191">
        <v>17240180</v>
      </c>
      <c r="V261" s="191">
        <f t="shared" si="12"/>
        <v>18987949000</v>
      </c>
      <c r="W261" s="191">
        <f t="shared" si="13"/>
        <v>2377463972.9711094</v>
      </c>
    </row>
    <row r="262" spans="1:23">
      <c r="A262" s="204">
        <v>38005</v>
      </c>
      <c r="B262" s="184" t="s">
        <v>235</v>
      </c>
      <c r="C262" s="188">
        <v>1.3576E-3</v>
      </c>
      <c r="D262" s="188">
        <v>1.3967000000000001E-3</v>
      </c>
      <c r="E262" s="191">
        <v>13516386</v>
      </c>
      <c r="F262" s="190"/>
      <c r="G262" s="191">
        <v>986435</v>
      </c>
      <c r="H262" s="191">
        <v>1288114</v>
      </c>
      <c r="I262" s="191">
        <v>2712391</v>
      </c>
      <c r="J262" s="191">
        <v>104399</v>
      </c>
      <c r="K262" s="190"/>
      <c r="L262" s="191">
        <v>135646</v>
      </c>
      <c r="M262" s="3"/>
      <c r="N262" s="191">
        <v>0</v>
      </c>
      <c r="O262" s="191">
        <v>395372</v>
      </c>
      <c r="P262" s="190"/>
      <c r="Q262" s="191">
        <v>3095806</v>
      </c>
      <c r="R262" s="191">
        <v>-33613</v>
      </c>
      <c r="S262" s="191">
        <v>3062193</v>
      </c>
      <c r="T262" s="191">
        <f t="shared" si="11"/>
        <v>25778039.562400002</v>
      </c>
      <c r="U262" s="191">
        <v>3227645</v>
      </c>
      <c r="V262" s="191">
        <f t="shared" si="12"/>
        <v>18987949000</v>
      </c>
      <c r="W262" s="191">
        <f t="shared" si="13"/>
        <v>2377463906.8945198</v>
      </c>
    </row>
    <row r="263" spans="1:23">
      <c r="A263" s="204">
        <v>38100</v>
      </c>
      <c r="B263" s="184" t="s">
        <v>236</v>
      </c>
      <c r="C263" s="188">
        <v>3.2553E-3</v>
      </c>
      <c r="D263" s="188">
        <v>3.2550999999999999E-3</v>
      </c>
      <c r="E263" s="191">
        <v>32410057</v>
      </c>
      <c r="F263" s="190"/>
      <c r="G263" s="191">
        <v>2365307</v>
      </c>
      <c r="H263" s="191">
        <v>3088684</v>
      </c>
      <c r="I263" s="191">
        <v>6503865</v>
      </c>
      <c r="J263" s="191">
        <v>0</v>
      </c>
      <c r="K263" s="190"/>
      <c r="L263" s="191">
        <v>325257</v>
      </c>
      <c r="M263" s="3"/>
      <c r="N263" s="191">
        <v>0</v>
      </c>
      <c r="O263" s="191">
        <v>243538</v>
      </c>
      <c r="P263" s="190"/>
      <c r="Q263" s="191">
        <v>7423230</v>
      </c>
      <c r="R263" s="191">
        <v>-310883</v>
      </c>
      <c r="S263" s="191">
        <v>7112347</v>
      </c>
      <c r="T263" s="191">
        <f t="shared" si="11"/>
        <v>61811470.379699998</v>
      </c>
      <c r="U263" s="191">
        <v>7739359</v>
      </c>
      <c r="V263" s="191">
        <f t="shared" si="12"/>
        <v>18987949000</v>
      </c>
      <c r="W263" s="191">
        <f t="shared" si="13"/>
        <v>2377464135.4099469</v>
      </c>
    </row>
    <row r="264" spans="1:23">
      <c r="A264" s="204">
        <v>38105</v>
      </c>
      <c r="B264" s="184" t="s">
        <v>237</v>
      </c>
      <c r="C264" s="188">
        <v>6.3889999999999997E-4</v>
      </c>
      <c r="D264" s="188">
        <v>6.6710000000000001E-4</v>
      </c>
      <c r="E264" s="191">
        <v>6360945</v>
      </c>
      <c r="F264" s="190"/>
      <c r="G264" s="191">
        <v>464226</v>
      </c>
      <c r="H264" s="191">
        <v>606199</v>
      </c>
      <c r="I264" s="191">
        <v>1276478</v>
      </c>
      <c r="J264" s="191">
        <v>0</v>
      </c>
      <c r="K264" s="190"/>
      <c r="L264" s="191">
        <v>63836</v>
      </c>
      <c r="M264" s="3"/>
      <c r="N264" s="191">
        <v>0</v>
      </c>
      <c r="O264" s="191">
        <v>180927</v>
      </c>
      <c r="P264" s="190"/>
      <c r="Q264" s="191">
        <v>1456917</v>
      </c>
      <c r="R264" s="191">
        <v>-93410</v>
      </c>
      <c r="S264" s="191">
        <v>1363507</v>
      </c>
      <c r="T264" s="191">
        <f t="shared" si="11"/>
        <v>12131400.6161</v>
      </c>
      <c r="U264" s="191">
        <v>1518962</v>
      </c>
      <c r="V264" s="191">
        <f t="shared" si="12"/>
        <v>18987949000</v>
      </c>
      <c r="W264" s="191">
        <f t="shared" si="13"/>
        <v>2377464391.9236188</v>
      </c>
    </row>
    <row r="265" spans="1:23">
      <c r="A265" s="204">
        <v>38200</v>
      </c>
      <c r="B265" s="184" t="s">
        <v>238</v>
      </c>
      <c r="C265" s="188">
        <v>3.0682999999999999E-3</v>
      </c>
      <c r="D265" s="188">
        <v>3.1018E-3</v>
      </c>
      <c r="E265" s="191">
        <v>30548268</v>
      </c>
      <c r="F265" s="190"/>
      <c r="G265" s="191">
        <v>2229433</v>
      </c>
      <c r="H265" s="191">
        <v>2911255</v>
      </c>
      <c r="I265" s="191">
        <v>6130252</v>
      </c>
      <c r="J265" s="191">
        <v>0</v>
      </c>
      <c r="K265" s="190"/>
      <c r="L265" s="191">
        <v>306572</v>
      </c>
      <c r="M265" s="3"/>
      <c r="N265" s="191">
        <v>0</v>
      </c>
      <c r="O265" s="191">
        <v>830869</v>
      </c>
      <c r="P265" s="190"/>
      <c r="Q265" s="191">
        <v>6996804</v>
      </c>
      <c r="R265" s="191">
        <v>-392200</v>
      </c>
      <c r="S265" s="191">
        <v>6604604</v>
      </c>
      <c r="T265" s="191">
        <f t="shared" ref="T265:T310" si="14">C265*18987949000</f>
        <v>58260723.916699998</v>
      </c>
      <c r="U265" s="191">
        <v>7294773</v>
      </c>
      <c r="V265" s="191">
        <f t="shared" ref="V265:V310" si="15">+T265/C265</f>
        <v>18987949000</v>
      </c>
      <c r="W265" s="191">
        <f t="shared" ref="W265:W310" si="16">+U265/C265</f>
        <v>2377464068.0507121</v>
      </c>
    </row>
    <row r="266" spans="1:23">
      <c r="A266" s="204">
        <v>38205</v>
      </c>
      <c r="B266" s="184" t="s">
        <v>239</v>
      </c>
      <c r="C266" s="188">
        <v>4.459E-4</v>
      </c>
      <c r="D266" s="188">
        <v>4.6220000000000001E-4</v>
      </c>
      <c r="E266" s="191">
        <v>4439420</v>
      </c>
      <c r="F266" s="190"/>
      <c r="G266" s="191">
        <v>323992</v>
      </c>
      <c r="H266" s="191">
        <v>423078</v>
      </c>
      <c r="I266" s="191">
        <v>890877</v>
      </c>
      <c r="J266" s="191">
        <v>55015</v>
      </c>
      <c r="K266" s="190"/>
      <c r="L266" s="191">
        <v>44553</v>
      </c>
      <c r="M266" s="3"/>
      <c r="N266" s="191">
        <v>0</v>
      </c>
      <c r="O266" s="191">
        <v>77510</v>
      </c>
      <c r="P266" s="190"/>
      <c r="Q266" s="191">
        <v>1016809</v>
      </c>
      <c r="R266" s="191">
        <v>-23807</v>
      </c>
      <c r="S266" s="191">
        <v>993002</v>
      </c>
      <c r="T266" s="191">
        <f t="shared" si="14"/>
        <v>8466726.4591000006</v>
      </c>
      <c r="U266" s="191">
        <v>1060111</v>
      </c>
      <c r="V266" s="191">
        <f t="shared" si="15"/>
        <v>18987949000</v>
      </c>
      <c r="W266" s="191">
        <f t="shared" si="16"/>
        <v>2377463556.8513122</v>
      </c>
    </row>
    <row r="267" spans="1:23">
      <c r="A267" s="204">
        <v>38210</v>
      </c>
      <c r="B267" s="184" t="s">
        <v>240</v>
      </c>
      <c r="C267" s="188">
        <v>1.1900999999999999E-3</v>
      </c>
      <c r="D267" s="188">
        <v>1.1766000000000001E-3</v>
      </c>
      <c r="E267" s="191">
        <v>11848742</v>
      </c>
      <c r="F267" s="190"/>
      <c r="G267" s="191">
        <v>864729</v>
      </c>
      <c r="H267" s="191">
        <v>1129187</v>
      </c>
      <c r="I267" s="191">
        <v>2377738</v>
      </c>
      <c r="J267" s="191">
        <v>18539</v>
      </c>
      <c r="K267" s="190"/>
      <c r="L267" s="191">
        <v>118910</v>
      </c>
      <c r="M267" s="3"/>
      <c r="N267" s="191">
        <v>0</v>
      </c>
      <c r="O267" s="191">
        <v>63232</v>
      </c>
      <c r="P267" s="190"/>
      <c r="Q267" s="191">
        <v>2713847</v>
      </c>
      <c r="R267" s="191">
        <v>-16122</v>
      </c>
      <c r="S267" s="191">
        <v>2697725</v>
      </c>
      <c r="T267" s="191">
        <f t="shared" si="14"/>
        <v>22597558.104899999</v>
      </c>
      <c r="U267" s="191">
        <v>2829420</v>
      </c>
      <c r="V267" s="191">
        <f t="shared" si="15"/>
        <v>18987949000</v>
      </c>
      <c r="W267" s="191">
        <f t="shared" si="16"/>
        <v>2377464078.6488533</v>
      </c>
    </row>
    <row r="268" spans="1:23">
      <c r="A268" s="204">
        <v>38300</v>
      </c>
      <c r="B268" s="184" t="s">
        <v>241</v>
      </c>
      <c r="C268" s="188">
        <v>2.4432999999999998E-3</v>
      </c>
      <c r="D268" s="188">
        <v>2.4562E-3</v>
      </c>
      <c r="E268" s="191">
        <v>24325712</v>
      </c>
      <c r="F268" s="190"/>
      <c r="G268" s="191">
        <v>1775307</v>
      </c>
      <c r="H268" s="191">
        <v>2318245</v>
      </c>
      <c r="I268" s="191">
        <v>4881545</v>
      </c>
      <c r="J268" s="191">
        <v>0</v>
      </c>
      <c r="K268" s="190"/>
      <c r="L268" s="191">
        <v>244125</v>
      </c>
      <c r="M268" s="3"/>
      <c r="N268" s="191">
        <v>0</v>
      </c>
      <c r="O268" s="191">
        <v>449269</v>
      </c>
      <c r="P268" s="190"/>
      <c r="Q268" s="191">
        <v>5571584</v>
      </c>
      <c r="R268" s="191">
        <v>-390271</v>
      </c>
      <c r="S268" s="191">
        <v>5181313</v>
      </c>
      <c r="T268" s="191">
        <f t="shared" si="14"/>
        <v>46393255.791699998</v>
      </c>
      <c r="U268" s="191">
        <v>5808858</v>
      </c>
      <c r="V268" s="191">
        <f t="shared" si="15"/>
        <v>18987949000</v>
      </c>
      <c r="W268" s="191">
        <f t="shared" si="16"/>
        <v>2377464085.4581919</v>
      </c>
    </row>
    <row r="269" spans="1:23">
      <c r="A269" s="204">
        <v>38400</v>
      </c>
      <c r="B269" s="184" t="s">
        <v>242</v>
      </c>
      <c r="C269" s="188">
        <v>2.9957999999999999E-3</v>
      </c>
      <c r="D269" s="188">
        <v>3.0192000000000001E-3</v>
      </c>
      <c r="E269" s="191">
        <v>29826451</v>
      </c>
      <c r="F269" s="190"/>
      <c r="G269" s="191">
        <v>2176754</v>
      </c>
      <c r="H269" s="191">
        <v>2842466</v>
      </c>
      <c r="I269" s="191">
        <v>5985402</v>
      </c>
      <c r="J269" s="191">
        <v>1972</v>
      </c>
      <c r="K269" s="190"/>
      <c r="L269" s="191">
        <v>299328</v>
      </c>
      <c r="M269" s="3"/>
      <c r="N269" s="191">
        <v>0</v>
      </c>
      <c r="O269" s="191">
        <v>582159</v>
      </c>
      <c r="P269" s="190"/>
      <c r="Q269" s="191">
        <v>6831479</v>
      </c>
      <c r="R269" s="191">
        <v>-480739</v>
      </c>
      <c r="S269" s="191">
        <v>6350740</v>
      </c>
      <c r="T269" s="191">
        <f t="shared" si="14"/>
        <v>56884097.614199996</v>
      </c>
      <c r="U269" s="191">
        <v>7122407</v>
      </c>
      <c r="V269" s="191">
        <f t="shared" si="15"/>
        <v>18987949000</v>
      </c>
      <c r="W269" s="191">
        <f t="shared" si="16"/>
        <v>2377464116.4296684</v>
      </c>
    </row>
    <row r="270" spans="1:23">
      <c r="A270" s="204">
        <v>38402</v>
      </c>
      <c r="B270" s="184" t="s">
        <v>243</v>
      </c>
      <c r="C270" s="188">
        <v>2.018E-4</v>
      </c>
      <c r="D270" s="188">
        <v>1.2290000000000001E-4</v>
      </c>
      <c r="E270" s="191">
        <v>2009139</v>
      </c>
      <c r="F270" s="190"/>
      <c r="G270" s="191">
        <v>146628</v>
      </c>
      <c r="H270" s="191">
        <v>191471</v>
      </c>
      <c r="I270" s="191">
        <v>403182</v>
      </c>
      <c r="J270" s="191">
        <v>332115</v>
      </c>
      <c r="K270" s="190"/>
      <c r="L270" s="191">
        <v>20163</v>
      </c>
      <c r="M270" s="3"/>
      <c r="N270" s="191">
        <v>0</v>
      </c>
      <c r="O270" s="191">
        <v>10043</v>
      </c>
      <c r="P270" s="190"/>
      <c r="Q270" s="191">
        <v>460175</v>
      </c>
      <c r="R270" s="191">
        <v>116097</v>
      </c>
      <c r="S270" s="191">
        <v>576272</v>
      </c>
      <c r="T270" s="191">
        <f t="shared" si="14"/>
        <v>3831768.1082000001</v>
      </c>
      <c r="U270" s="191">
        <v>479772</v>
      </c>
      <c r="V270" s="191">
        <f t="shared" si="15"/>
        <v>18987949000</v>
      </c>
      <c r="W270" s="191">
        <f t="shared" si="16"/>
        <v>2377462834.4895935</v>
      </c>
    </row>
    <row r="271" spans="1:23">
      <c r="A271" s="204">
        <v>38405</v>
      </c>
      <c r="B271" s="184" t="s">
        <v>244</v>
      </c>
      <c r="C271" s="188">
        <v>8.1890000000000001E-4</v>
      </c>
      <c r="D271" s="188">
        <v>7.9290000000000003E-4</v>
      </c>
      <c r="E271" s="191">
        <v>8153041</v>
      </c>
      <c r="F271" s="190"/>
      <c r="G271" s="191">
        <v>595014</v>
      </c>
      <c r="H271" s="191">
        <v>776986</v>
      </c>
      <c r="I271" s="191">
        <v>1636106</v>
      </c>
      <c r="J271" s="191">
        <v>76945</v>
      </c>
      <c r="K271" s="190"/>
      <c r="L271" s="191">
        <v>81821</v>
      </c>
      <c r="M271" s="3"/>
      <c r="N271" s="191">
        <v>0</v>
      </c>
      <c r="O271" s="191">
        <v>24114</v>
      </c>
      <c r="P271" s="190"/>
      <c r="Q271" s="191">
        <v>1867380</v>
      </c>
      <c r="R271" s="191">
        <v>-21066</v>
      </c>
      <c r="S271" s="191">
        <v>1846314</v>
      </c>
      <c r="T271" s="191">
        <f t="shared" si="14"/>
        <v>15549231.436100001</v>
      </c>
      <c r="U271" s="191">
        <v>1946905</v>
      </c>
      <c r="V271" s="191">
        <f t="shared" si="15"/>
        <v>18987949000</v>
      </c>
      <c r="W271" s="191">
        <f t="shared" si="16"/>
        <v>2377463670.7778726</v>
      </c>
    </row>
    <row r="272" spans="1:23">
      <c r="A272" s="204">
        <v>38500</v>
      </c>
      <c r="B272" s="184" t="s">
        <v>245</v>
      </c>
      <c r="C272" s="188">
        <v>2.3157E-3</v>
      </c>
      <c r="D272" s="188">
        <v>2.3335999999999999E-3</v>
      </c>
      <c r="E272" s="191">
        <v>23055315</v>
      </c>
      <c r="F272" s="190"/>
      <c r="G272" s="191">
        <v>1682592</v>
      </c>
      <c r="H272" s="191">
        <v>2197176</v>
      </c>
      <c r="I272" s="191">
        <v>4626609</v>
      </c>
      <c r="J272" s="191">
        <v>0</v>
      </c>
      <c r="K272" s="190"/>
      <c r="L272" s="191">
        <v>231375</v>
      </c>
      <c r="M272" s="3"/>
      <c r="N272" s="191">
        <v>0</v>
      </c>
      <c r="O272" s="191">
        <v>707679</v>
      </c>
      <c r="P272" s="190"/>
      <c r="Q272" s="191">
        <v>5280611</v>
      </c>
      <c r="R272" s="191">
        <v>-468628</v>
      </c>
      <c r="S272" s="191">
        <v>4811983</v>
      </c>
      <c r="T272" s="191">
        <f t="shared" si="14"/>
        <v>43970393.499299996</v>
      </c>
      <c r="U272" s="191">
        <v>5505493</v>
      </c>
      <c r="V272" s="191">
        <f t="shared" si="15"/>
        <v>18987949000</v>
      </c>
      <c r="W272" s="191">
        <f t="shared" si="16"/>
        <v>2377463833.8299437</v>
      </c>
    </row>
    <row r="273" spans="1:23">
      <c r="A273" s="204">
        <v>38600</v>
      </c>
      <c r="B273" s="184" t="s">
        <v>246</v>
      </c>
      <c r="C273" s="188">
        <v>2.9732999999999999E-3</v>
      </c>
      <c r="D273" s="188">
        <v>3.0501E-3</v>
      </c>
      <c r="E273" s="191">
        <v>29602439</v>
      </c>
      <c r="F273" s="190"/>
      <c r="G273" s="191">
        <v>2160406</v>
      </c>
      <c r="H273" s="191">
        <v>2821118</v>
      </c>
      <c r="I273" s="191">
        <v>5940448</v>
      </c>
      <c r="J273" s="191">
        <v>967</v>
      </c>
      <c r="K273" s="190"/>
      <c r="L273" s="191">
        <v>297080</v>
      </c>
      <c r="M273" s="3"/>
      <c r="N273" s="191">
        <v>0</v>
      </c>
      <c r="O273" s="191">
        <v>705851</v>
      </c>
      <c r="P273" s="190"/>
      <c r="Q273" s="191">
        <v>6780171</v>
      </c>
      <c r="R273" s="191">
        <v>-470237</v>
      </c>
      <c r="S273" s="191">
        <v>6309934</v>
      </c>
      <c r="T273" s="191">
        <f t="shared" si="14"/>
        <v>56456868.761699997</v>
      </c>
      <c r="U273" s="191">
        <v>7068914</v>
      </c>
      <c r="V273" s="191">
        <f t="shared" si="15"/>
        <v>18987949000</v>
      </c>
      <c r="W273" s="191">
        <f t="shared" si="16"/>
        <v>2377464097.131134</v>
      </c>
    </row>
    <row r="274" spans="1:23">
      <c r="A274" s="204">
        <v>38601</v>
      </c>
      <c r="B274" s="184" t="s">
        <v>247</v>
      </c>
      <c r="C274" s="188">
        <v>4.0899999999999998E-5</v>
      </c>
      <c r="D274" s="188">
        <v>3.4900000000000001E-5</v>
      </c>
      <c r="E274" s="191">
        <v>407204</v>
      </c>
      <c r="F274" s="190"/>
      <c r="G274" s="191">
        <v>29718</v>
      </c>
      <c r="H274" s="191">
        <v>38807</v>
      </c>
      <c r="I274" s="191">
        <v>81715</v>
      </c>
      <c r="J274" s="191">
        <v>19815</v>
      </c>
      <c r="K274" s="190"/>
      <c r="L274" s="191">
        <v>4087</v>
      </c>
      <c r="M274" s="3"/>
      <c r="N274" s="191">
        <v>0</v>
      </c>
      <c r="O274" s="191">
        <v>18954</v>
      </c>
      <c r="P274" s="190"/>
      <c r="Q274" s="191">
        <v>93266</v>
      </c>
      <c r="R274" s="191">
        <v>5412</v>
      </c>
      <c r="S274" s="191">
        <v>98678</v>
      </c>
      <c r="T274" s="191">
        <f t="shared" si="14"/>
        <v>776607.11410000001</v>
      </c>
      <c r="U274" s="191">
        <v>97238</v>
      </c>
      <c r="V274" s="191">
        <f t="shared" si="15"/>
        <v>18987949000</v>
      </c>
      <c r="W274" s="191">
        <f t="shared" si="16"/>
        <v>2377457212.7139363</v>
      </c>
    </row>
    <row r="275" spans="1:23">
      <c r="A275" s="204">
        <v>38602</v>
      </c>
      <c r="B275" s="184" t="s">
        <v>248</v>
      </c>
      <c r="C275" s="188">
        <v>2.5500000000000002E-4</v>
      </c>
      <c r="D275" s="188">
        <v>2.2479999999999999E-4</v>
      </c>
      <c r="E275" s="191">
        <v>2538803</v>
      </c>
      <c r="F275" s="190"/>
      <c r="G275" s="191">
        <v>185284</v>
      </c>
      <c r="H275" s="191">
        <v>241948</v>
      </c>
      <c r="I275" s="191">
        <v>509472</v>
      </c>
      <c r="J275" s="191">
        <v>227676</v>
      </c>
      <c r="K275" s="190"/>
      <c r="L275" s="191">
        <v>25479</v>
      </c>
      <c r="M275" s="3"/>
      <c r="N275" s="191">
        <v>0</v>
      </c>
      <c r="O275" s="191">
        <v>0</v>
      </c>
      <c r="P275" s="190"/>
      <c r="Q275" s="191">
        <v>581490</v>
      </c>
      <c r="R275" s="191">
        <v>115961</v>
      </c>
      <c r="S275" s="191">
        <v>697451</v>
      </c>
      <c r="T275" s="191">
        <f t="shared" si="14"/>
        <v>4841926.9950000001</v>
      </c>
      <c r="U275" s="191">
        <v>606253</v>
      </c>
      <c r="V275" s="191">
        <f t="shared" si="15"/>
        <v>18987949000</v>
      </c>
      <c r="W275" s="191">
        <f t="shared" si="16"/>
        <v>2377462745.0980392</v>
      </c>
    </row>
    <row r="276" spans="1:23">
      <c r="A276" s="204">
        <v>38605</v>
      </c>
      <c r="B276" s="184" t="s">
        <v>249</v>
      </c>
      <c r="C276" s="188">
        <v>7.9750000000000003E-4</v>
      </c>
      <c r="D276" s="188">
        <v>8.4170000000000002E-4</v>
      </c>
      <c r="E276" s="191">
        <v>7939981</v>
      </c>
      <c r="F276" s="190"/>
      <c r="G276" s="191">
        <v>579465</v>
      </c>
      <c r="H276" s="191">
        <v>756682</v>
      </c>
      <c r="I276" s="191">
        <v>1593350</v>
      </c>
      <c r="J276" s="191">
        <v>8206</v>
      </c>
      <c r="K276" s="190"/>
      <c r="L276" s="191">
        <v>79683</v>
      </c>
      <c r="M276" s="3"/>
      <c r="N276" s="191">
        <v>0</v>
      </c>
      <c r="O276" s="191">
        <v>203799</v>
      </c>
      <c r="P276" s="190"/>
      <c r="Q276" s="191">
        <v>1818581</v>
      </c>
      <c r="R276" s="191">
        <v>-63908</v>
      </c>
      <c r="S276" s="191">
        <v>1754673</v>
      </c>
      <c r="T276" s="191">
        <f t="shared" si="14"/>
        <v>15142889.327500001</v>
      </c>
      <c r="U276" s="191">
        <v>1896028</v>
      </c>
      <c r="V276" s="191">
        <f t="shared" si="15"/>
        <v>18987949000</v>
      </c>
      <c r="W276" s="191">
        <f t="shared" si="16"/>
        <v>2377464576.8025079</v>
      </c>
    </row>
    <row r="277" spans="1:23">
      <c r="A277" s="204">
        <v>38610</v>
      </c>
      <c r="B277" s="184" t="s">
        <v>250</v>
      </c>
      <c r="C277" s="188">
        <v>6.0260000000000001E-4</v>
      </c>
      <c r="D277" s="188">
        <v>5.9389999999999996E-4</v>
      </c>
      <c r="E277" s="191">
        <v>5999539</v>
      </c>
      <c r="F277" s="190"/>
      <c r="G277" s="191">
        <v>437850</v>
      </c>
      <c r="H277" s="191">
        <v>571757</v>
      </c>
      <c r="I277" s="191">
        <v>1203953</v>
      </c>
      <c r="J277" s="191">
        <v>77440</v>
      </c>
      <c r="K277" s="190"/>
      <c r="L277" s="191">
        <v>60209</v>
      </c>
      <c r="M277" s="3"/>
      <c r="N277" s="191">
        <v>0</v>
      </c>
      <c r="O277" s="191">
        <v>67814</v>
      </c>
      <c r="P277" s="190"/>
      <c r="Q277" s="191">
        <v>1374140</v>
      </c>
      <c r="R277" s="191">
        <v>5778</v>
      </c>
      <c r="S277" s="191">
        <v>1379918</v>
      </c>
      <c r="T277" s="191">
        <f t="shared" si="14"/>
        <v>11442138.067400001</v>
      </c>
      <c r="U277" s="191">
        <v>1432660</v>
      </c>
      <c r="V277" s="191">
        <f t="shared" si="15"/>
        <v>18987949000</v>
      </c>
      <c r="W277" s="191">
        <f t="shared" si="16"/>
        <v>2377464321.274477</v>
      </c>
    </row>
    <row r="278" spans="1:23">
      <c r="A278" s="204">
        <v>38620</v>
      </c>
      <c r="B278" s="184" t="s">
        <v>251</v>
      </c>
      <c r="C278" s="188">
        <v>4.7419999999999998E-4</v>
      </c>
      <c r="D278" s="188">
        <v>4.9620000000000003E-4</v>
      </c>
      <c r="E278" s="191">
        <v>4721177</v>
      </c>
      <c r="F278" s="190"/>
      <c r="G278" s="191">
        <v>344555</v>
      </c>
      <c r="H278" s="191">
        <v>449929</v>
      </c>
      <c r="I278" s="191">
        <v>947419</v>
      </c>
      <c r="J278" s="191">
        <v>23916</v>
      </c>
      <c r="K278" s="190"/>
      <c r="L278" s="191">
        <v>47380</v>
      </c>
      <c r="M278" s="3"/>
      <c r="N278" s="191">
        <v>0</v>
      </c>
      <c r="O278" s="191">
        <v>181045</v>
      </c>
      <c r="P278" s="190"/>
      <c r="Q278" s="191">
        <v>1081343</v>
      </c>
      <c r="R278" s="191">
        <v>-38880</v>
      </c>
      <c r="S278" s="191">
        <v>1042463</v>
      </c>
      <c r="T278" s="191">
        <f t="shared" si="14"/>
        <v>9004085.4157999996</v>
      </c>
      <c r="U278" s="191">
        <v>1127393</v>
      </c>
      <c r="V278" s="191">
        <f t="shared" si="15"/>
        <v>18987949000</v>
      </c>
      <c r="W278" s="191">
        <f t="shared" si="16"/>
        <v>2377463095.7401943</v>
      </c>
    </row>
    <row r="279" spans="1:23">
      <c r="A279" s="204">
        <v>38700</v>
      </c>
      <c r="B279" s="184" t="s">
        <v>252</v>
      </c>
      <c r="C279" s="188">
        <v>8.7690000000000001E-4</v>
      </c>
      <c r="D279" s="188">
        <v>9.0870000000000002E-4</v>
      </c>
      <c r="E279" s="191">
        <v>8730494</v>
      </c>
      <c r="F279" s="190"/>
      <c r="G279" s="191">
        <v>637157</v>
      </c>
      <c r="H279" s="191">
        <v>832018</v>
      </c>
      <c r="I279" s="191">
        <v>1751986</v>
      </c>
      <c r="J279" s="191">
        <v>50219</v>
      </c>
      <c r="K279" s="190"/>
      <c r="L279" s="191">
        <v>87616</v>
      </c>
      <c r="M279" s="3"/>
      <c r="N279" s="191">
        <v>0</v>
      </c>
      <c r="O279" s="191">
        <v>267123</v>
      </c>
      <c r="P279" s="190"/>
      <c r="Q279" s="191">
        <v>1999641</v>
      </c>
      <c r="R279" s="191">
        <v>-16286</v>
      </c>
      <c r="S279" s="191">
        <v>1983355</v>
      </c>
      <c r="T279" s="191">
        <f t="shared" si="14"/>
        <v>16650532.4781</v>
      </c>
      <c r="U279" s="191">
        <v>2084798</v>
      </c>
      <c r="V279" s="191">
        <f t="shared" si="15"/>
        <v>18987949000</v>
      </c>
      <c r="W279" s="191">
        <f t="shared" si="16"/>
        <v>2377463792.9068308</v>
      </c>
    </row>
    <row r="280" spans="1:23">
      <c r="A280" s="204">
        <v>38701</v>
      </c>
      <c r="B280" s="184" t="s">
        <v>253</v>
      </c>
      <c r="C280" s="188">
        <v>5.4599999999999999E-5</v>
      </c>
      <c r="D280" s="188">
        <v>5.2200000000000002E-5</v>
      </c>
      <c r="E280" s="191">
        <v>543602</v>
      </c>
      <c r="F280" s="190"/>
      <c r="G280" s="191">
        <v>39672</v>
      </c>
      <c r="H280" s="191">
        <v>51805</v>
      </c>
      <c r="I280" s="191">
        <v>109087</v>
      </c>
      <c r="J280" s="191">
        <v>12024</v>
      </c>
      <c r="K280" s="190"/>
      <c r="L280" s="191">
        <v>5455</v>
      </c>
      <c r="M280" s="3"/>
      <c r="N280" s="191">
        <v>0</v>
      </c>
      <c r="O280" s="191">
        <v>26507</v>
      </c>
      <c r="P280" s="190"/>
      <c r="Q280" s="191">
        <v>124507</v>
      </c>
      <c r="R280" s="191">
        <v>-21108</v>
      </c>
      <c r="S280" s="191">
        <v>103399</v>
      </c>
      <c r="T280" s="191">
        <f t="shared" si="14"/>
        <v>1036742.0154</v>
      </c>
      <c r="U280" s="191">
        <v>129810</v>
      </c>
      <c r="V280" s="191">
        <f t="shared" si="15"/>
        <v>18987949000</v>
      </c>
      <c r="W280" s="191">
        <f t="shared" si="16"/>
        <v>2377472527.4725275</v>
      </c>
    </row>
    <row r="281" spans="1:23">
      <c r="A281" s="204">
        <v>38800</v>
      </c>
      <c r="B281" s="184" t="s">
        <v>254</v>
      </c>
      <c r="C281" s="188">
        <v>1.5223000000000001E-3</v>
      </c>
      <c r="D281" s="188">
        <v>1.5397E-3</v>
      </c>
      <c r="E281" s="191">
        <v>15156154</v>
      </c>
      <c r="F281" s="190"/>
      <c r="G281" s="191">
        <v>1106106</v>
      </c>
      <c r="H281" s="191">
        <v>1444384</v>
      </c>
      <c r="I281" s="191">
        <v>3041450</v>
      </c>
      <c r="J281" s="191">
        <v>33831</v>
      </c>
      <c r="K281" s="190"/>
      <c r="L281" s="191">
        <v>152102</v>
      </c>
      <c r="M281" s="3"/>
      <c r="N281" s="191">
        <v>0</v>
      </c>
      <c r="O281" s="191">
        <v>249919</v>
      </c>
      <c r="P281" s="190"/>
      <c r="Q281" s="191">
        <v>3471380</v>
      </c>
      <c r="R281" s="191">
        <v>-66533</v>
      </c>
      <c r="S281" s="191">
        <v>3404847</v>
      </c>
      <c r="T281" s="191">
        <f t="shared" si="14"/>
        <v>28905354.762700003</v>
      </c>
      <c r="U281" s="191">
        <v>3619213</v>
      </c>
      <c r="V281" s="191">
        <f t="shared" si="15"/>
        <v>18987949000</v>
      </c>
      <c r="W281" s="191">
        <f t="shared" si="16"/>
        <v>2377463706.2339878</v>
      </c>
    </row>
    <row r="282" spans="1:23">
      <c r="A282" s="204">
        <v>38801</v>
      </c>
      <c r="B282" s="184" t="s">
        <v>255</v>
      </c>
      <c r="C282" s="188">
        <v>1.3750000000000001E-4</v>
      </c>
      <c r="D282" s="188">
        <v>1.261E-4</v>
      </c>
      <c r="E282" s="191">
        <v>1368962</v>
      </c>
      <c r="F282" s="190"/>
      <c r="G282" s="191">
        <v>99908</v>
      </c>
      <c r="H282" s="191">
        <v>130462</v>
      </c>
      <c r="I282" s="191">
        <v>274716</v>
      </c>
      <c r="J282" s="191">
        <v>58530</v>
      </c>
      <c r="K282" s="190"/>
      <c r="L282" s="191">
        <v>13738</v>
      </c>
      <c r="M282" s="3"/>
      <c r="N282" s="191">
        <v>0</v>
      </c>
      <c r="O282" s="191">
        <v>7642</v>
      </c>
      <c r="P282" s="190"/>
      <c r="Q282" s="191">
        <v>313548</v>
      </c>
      <c r="R282" s="191">
        <v>42825</v>
      </c>
      <c r="S282" s="191">
        <v>356373</v>
      </c>
      <c r="T282" s="191">
        <f t="shared" si="14"/>
        <v>2610842.9875000003</v>
      </c>
      <c r="U282" s="191">
        <v>326901</v>
      </c>
      <c r="V282" s="191">
        <f t="shared" si="15"/>
        <v>18987949000</v>
      </c>
      <c r="W282" s="191">
        <f t="shared" si="16"/>
        <v>2377461818.181818</v>
      </c>
    </row>
    <row r="283" spans="1:23">
      <c r="A283" s="204">
        <v>38900</v>
      </c>
      <c r="B283" s="184" t="s">
        <v>256</v>
      </c>
      <c r="C283" s="188">
        <v>3.3030000000000001E-4</v>
      </c>
      <c r="D283" s="188">
        <v>3.3700000000000001E-4</v>
      </c>
      <c r="E283" s="191">
        <v>3288496</v>
      </c>
      <c r="F283" s="190"/>
      <c r="G283" s="191">
        <v>239997</v>
      </c>
      <c r="H283" s="191">
        <v>313394</v>
      </c>
      <c r="I283" s="191">
        <v>659917</v>
      </c>
      <c r="J283" s="191">
        <v>26906</v>
      </c>
      <c r="K283" s="190"/>
      <c r="L283" s="191">
        <v>33002</v>
      </c>
      <c r="M283" s="3"/>
      <c r="N283" s="191">
        <v>0</v>
      </c>
      <c r="O283" s="191">
        <v>80407</v>
      </c>
      <c r="P283" s="190"/>
      <c r="Q283" s="191">
        <v>753200</v>
      </c>
      <c r="R283" s="191">
        <v>-36183</v>
      </c>
      <c r="S283" s="191">
        <v>717017</v>
      </c>
      <c r="T283" s="191">
        <f t="shared" si="14"/>
        <v>6271719.5547000002</v>
      </c>
      <c r="U283" s="191">
        <v>785276</v>
      </c>
      <c r="V283" s="191">
        <f t="shared" si="15"/>
        <v>18987949000</v>
      </c>
      <c r="W283" s="191">
        <f t="shared" si="16"/>
        <v>2377462912.5037842</v>
      </c>
    </row>
    <row r="284" spans="1:23">
      <c r="A284" s="204">
        <v>39000</v>
      </c>
      <c r="B284" s="184" t="s">
        <v>257</v>
      </c>
      <c r="C284" s="188">
        <v>1.55636E-2</v>
      </c>
      <c r="D284" s="188">
        <v>1.5960100000000001E-2</v>
      </c>
      <c r="E284" s="191">
        <v>154952587</v>
      </c>
      <c r="F284" s="190"/>
      <c r="G284" s="191">
        <v>11308543</v>
      </c>
      <c r="H284" s="191">
        <v>14767008</v>
      </c>
      <c r="I284" s="191">
        <v>31094999</v>
      </c>
      <c r="J284" s="191">
        <v>150438</v>
      </c>
      <c r="K284" s="190"/>
      <c r="L284" s="191">
        <v>1555053</v>
      </c>
      <c r="M284" s="3"/>
      <c r="N284" s="191">
        <v>0</v>
      </c>
      <c r="O284" s="191">
        <v>3977942</v>
      </c>
      <c r="P284" s="190"/>
      <c r="Q284" s="191">
        <v>35490486</v>
      </c>
      <c r="R284" s="191">
        <v>-1719610</v>
      </c>
      <c r="S284" s="191">
        <v>33770876</v>
      </c>
      <c r="T284" s="191">
        <f t="shared" si="14"/>
        <v>295520843.0564</v>
      </c>
      <c r="U284" s="191">
        <v>37001899</v>
      </c>
      <c r="V284" s="191">
        <f t="shared" si="15"/>
        <v>18987949000</v>
      </c>
      <c r="W284" s="191">
        <f t="shared" si="16"/>
        <v>2377464018.6075201</v>
      </c>
    </row>
    <row r="285" spans="1:23">
      <c r="A285" s="204">
        <v>39100</v>
      </c>
      <c r="B285" s="184" t="s">
        <v>258</v>
      </c>
      <c r="C285" s="188">
        <v>2.1944E-3</v>
      </c>
      <c r="D285" s="188">
        <v>2.3486000000000002E-3</v>
      </c>
      <c r="E285" s="191">
        <v>21847642</v>
      </c>
      <c r="F285" s="190"/>
      <c r="G285" s="191">
        <v>1594455</v>
      </c>
      <c r="H285" s="191">
        <v>2082084</v>
      </c>
      <c r="I285" s="191">
        <v>4384260</v>
      </c>
      <c r="J285" s="191">
        <v>0</v>
      </c>
      <c r="K285" s="190"/>
      <c r="L285" s="191">
        <v>219256</v>
      </c>
      <c r="M285" s="3"/>
      <c r="N285" s="191">
        <v>0</v>
      </c>
      <c r="O285" s="191">
        <v>742286</v>
      </c>
      <c r="P285" s="190"/>
      <c r="Q285" s="191">
        <v>5004004</v>
      </c>
      <c r="R285" s="191">
        <v>-338732</v>
      </c>
      <c r="S285" s="191">
        <v>4665272</v>
      </c>
      <c r="T285" s="191">
        <f t="shared" si="14"/>
        <v>41667155.285599999</v>
      </c>
      <c r="U285" s="191">
        <v>5217107</v>
      </c>
      <c r="V285" s="191">
        <f t="shared" si="15"/>
        <v>18987949000</v>
      </c>
      <c r="W285" s="191">
        <f t="shared" si="16"/>
        <v>2377463999.2708712</v>
      </c>
    </row>
    <row r="286" spans="1:23">
      <c r="A286" s="204">
        <v>39101</v>
      </c>
      <c r="B286" s="184" t="s">
        <v>259</v>
      </c>
      <c r="C286" s="188">
        <v>2.299E-4</v>
      </c>
      <c r="D286" s="188">
        <v>1.9579999999999999E-4</v>
      </c>
      <c r="E286" s="191">
        <v>2288905</v>
      </c>
      <c r="F286" s="190"/>
      <c r="G286" s="191">
        <v>167046</v>
      </c>
      <c r="H286" s="191">
        <v>218133</v>
      </c>
      <c r="I286" s="191">
        <v>459324</v>
      </c>
      <c r="J286" s="191">
        <v>194421</v>
      </c>
      <c r="K286" s="190"/>
      <c r="L286" s="191">
        <v>22971</v>
      </c>
      <c r="M286" s="3"/>
      <c r="N286" s="191">
        <v>0</v>
      </c>
      <c r="O286" s="191">
        <v>5713</v>
      </c>
      <c r="P286" s="190"/>
      <c r="Q286" s="191">
        <v>524253</v>
      </c>
      <c r="R286" s="191">
        <v>63190</v>
      </c>
      <c r="S286" s="191">
        <v>587443</v>
      </c>
      <c r="T286" s="191">
        <f t="shared" si="14"/>
        <v>4365329.4751000004</v>
      </c>
      <c r="U286" s="191">
        <v>546579</v>
      </c>
      <c r="V286" s="191">
        <f t="shared" si="15"/>
        <v>18987949000</v>
      </c>
      <c r="W286" s="191">
        <f t="shared" si="16"/>
        <v>2377464114.8325357</v>
      </c>
    </row>
    <row r="287" spans="1:23">
      <c r="A287" s="204">
        <v>39105</v>
      </c>
      <c r="B287" s="184" t="s">
        <v>260</v>
      </c>
      <c r="C287" s="188">
        <v>8.6089999999999995E-4</v>
      </c>
      <c r="D287" s="188">
        <v>9.7019999999999995E-4</v>
      </c>
      <c r="E287" s="191">
        <v>8571197</v>
      </c>
      <c r="F287" s="190"/>
      <c r="G287" s="191">
        <v>625532</v>
      </c>
      <c r="H287" s="191">
        <v>816837</v>
      </c>
      <c r="I287" s="191">
        <v>1720019</v>
      </c>
      <c r="J287" s="191">
        <v>9790</v>
      </c>
      <c r="K287" s="190"/>
      <c r="L287" s="191">
        <v>86018</v>
      </c>
      <c r="M287" s="3"/>
      <c r="N287" s="191">
        <v>0</v>
      </c>
      <c r="O287" s="191">
        <v>564977</v>
      </c>
      <c r="P287" s="190"/>
      <c r="Q287" s="191">
        <v>1963155</v>
      </c>
      <c r="R287" s="191">
        <v>-177057</v>
      </c>
      <c r="S287" s="191">
        <v>1786098</v>
      </c>
      <c r="T287" s="191">
        <f t="shared" si="14"/>
        <v>16346725.2941</v>
      </c>
      <c r="U287" s="191">
        <v>2046759</v>
      </c>
      <c r="V287" s="191">
        <f t="shared" si="15"/>
        <v>18987949000</v>
      </c>
      <c r="W287" s="191">
        <f t="shared" si="16"/>
        <v>2377464281.5658035</v>
      </c>
    </row>
    <row r="288" spans="1:23">
      <c r="A288" s="204">
        <v>39200</v>
      </c>
      <c r="B288" s="184" t="s">
        <v>400</v>
      </c>
      <c r="C288" s="188">
        <v>6.6363800000000001E-2</v>
      </c>
      <c r="D288" s="188">
        <v>6.5650399999999998E-2</v>
      </c>
      <c r="E288" s="191">
        <v>660723899</v>
      </c>
      <c r="F288" s="190"/>
      <c r="G288" s="191">
        <v>48220070</v>
      </c>
      <c r="H288" s="191">
        <v>62967102</v>
      </c>
      <c r="I288" s="191">
        <v>132590293</v>
      </c>
      <c r="J288" s="191">
        <v>3122016</v>
      </c>
      <c r="K288" s="190"/>
      <c r="L288" s="191">
        <v>6630805</v>
      </c>
      <c r="M288" s="3"/>
      <c r="N288" s="191">
        <v>0</v>
      </c>
      <c r="O288" s="191">
        <v>3110290</v>
      </c>
      <c r="P288" s="190"/>
      <c r="Q288" s="191">
        <v>151332824</v>
      </c>
      <c r="R288" s="191">
        <v>1860989</v>
      </c>
      <c r="S288" s="191">
        <v>153193813</v>
      </c>
      <c r="T288" s="191">
        <f t="shared" si="14"/>
        <v>1260112449.8462</v>
      </c>
      <c r="U288" s="191">
        <v>157777545</v>
      </c>
      <c r="V288" s="191">
        <f t="shared" si="15"/>
        <v>18987949000</v>
      </c>
      <c r="W288" s="191">
        <f t="shared" si="16"/>
        <v>2377463993.9243984</v>
      </c>
    </row>
    <row r="289" spans="1:23">
      <c r="A289" s="204">
        <v>39201</v>
      </c>
      <c r="B289" s="184" t="s">
        <v>262</v>
      </c>
      <c r="C289" s="188">
        <v>1.995E-4</v>
      </c>
      <c r="D289" s="188">
        <v>1.94E-4</v>
      </c>
      <c r="E289" s="191">
        <v>1986240</v>
      </c>
      <c r="F289" s="190"/>
      <c r="G289" s="191">
        <v>144957</v>
      </c>
      <c r="H289" s="191">
        <v>189289</v>
      </c>
      <c r="I289" s="191">
        <v>398587</v>
      </c>
      <c r="J289" s="191">
        <v>10802</v>
      </c>
      <c r="K289" s="190"/>
      <c r="L289" s="191">
        <v>19933</v>
      </c>
      <c r="M289" s="3"/>
      <c r="N289" s="191">
        <v>0</v>
      </c>
      <c r="O289" s="191">
        <v>80630</v>
      </c>
      <c r="P289" s="190"/>
      <c r="Q289" s="191">
        <v>454930</v>
      </c>
      <c r="R289" s="191">
        <v>-22681</v>
      </c>
      <c r="S289" s="191">
        <v>432249</v>
      </c>
      <c r="T289" s="191">
        <f t="shared" si="14"/>
        <v>3788095.8254999998</v>
      </c>
      <c r="U289" s="191">
        <v>474304</v>
      </c>
      <c r="V289" s="191">
        <f t="shared" si="15"/>
        <v>18987949000</v>
      </c>
      <c r="W289" s="191">
        <f t="shared" si="16"/>
        <v>2377463659.1478696</v>
      </c>
    </row>
    <row r="290" spans="1:23">
      <c r="A290" s="204">
        <v>39204</v>
      </c>
      <c r="B290" s="184" t="s">
        <v>263</v>
      </c>
      <c r="C290" s="188">
        <v>2.2780000000000001E-4</v>
      </c>
      <c r="D290" s="188">
        <v>1.8000000000000001E-4</v>
      </c>
      <c r="E290" s="191">
        <v>2267997</v>
      </c>
      <c r="F290" s="190"/>
      <c r="G290" s="191">
        <v>165520</v>
      </c>
      <c r="H290" s="191">
        <v>216141</v>
      </c>
      <c r="I290" s="191">
        <v>455129</v>
      </c>
      <c r="J290" s="191">
        <v>308609</v>
      </c>
      <c r="K290" s="190"/>
      <c r="L290" s="191">
        <v>22761</v>
      </c>
      <c r="M290" s="3"/>
      <c r="N290" s="191">
        <v>0</v>
      </c>
      <c r="O290" s="191">
        <v>0</v>
      </c>
      <c r="P290" s="190"/>
      <c r="Q290" s="191">
        <v>519464</v>
      </c>
      <c r="R290" s="191">
        <v>179587</v>
      </c>
      <c r="S290" s="191">
        <v>699051</v>
      </c>
      <c r="T290" s="191">
        <f t="shared" si="14"/>
        <v>4325454.7822000002</v>
      </c>
      <c r="U290" s="191">
        <v>541586</v>
      </c>
      <c r="V290" s="191">
        <f t="shared" si="15"/>
        <v>18987949000</v>
      </c>
      <c r="W290" s="191">
        <f t="shared" si="16"/>
        <v>2377462686.5671639</v>
      </c>
    </row>
    <row r="291" spans="1:23">
      <c r="A291" s="204">
        <v>39205</v>
      </c>
      <c r="B291" s="184" t="s">
        <v>264</v>
      </c>
      <c r="C291" s="188">
        <v>5.3501E-3</v>
      </c>
      <c r="D291" s="188">
        <v>5.4140000000000004E-3</v>
      </c>
      <c r="E291" s="191">
        <v>53266072</v>
      </c>
      <c r="F291" s="190"/>
      <c r="G291" s="191">
        <v>3887393</v>
      </c>
      <c r="H291" s="191">
        <v>5076266</v>
      </c>
      <c r="I291" s="191">
        <v>10689131</v>
      </c>
      <c r="J291" s="191">
        <v>1499584</v>
      </c>
      <c r="K291" s="190"/>
      <c r="L291" s="191">
        <v>534561</v>
      </c>
      <c r="M291" s="3"/>
      <c r="N291" s="191">
        <v>0</v>
      </c>
      <c r="O291" s="191">
        <v>199796</v>
      </c>
      <c r="P291" s="190"/>
      <c r="Q291" s="191">
        <v>12200111</v>
      </c>
      <c r="R291" s="191">
        <v>1448767</v>
      </c>
      <c r="S291" s="191">
        <v>13648878</v>
      </c>
      <c r="T291" s="191">
        <f t="shared" si="14"/>
        <v>101587425.94490001</v>
      </c>
      <c r="U291" s="191">
        <v>12719670</v>
      </c>
      <c r="V291" s="191">
        <f t="shared" si="15"/>
        <v>18987949000</v>
      </c>
      <c r="W291" s="191">
        <f t="shared" si="16"/>
        <v>2377463972.6360254</v>
      </c>
    </row>
    <row r="292" spans="1:23">
      <c r="A292" s="204">
        <v>39208</v>
      </c>
      <c r="B292" s="184" t="s">
        <v>401</v>
      </c>
      <c r="C292" s="188">
        <v>3.9149999999999998E-4</v>
      </c>
      <c r="D292" s="188">
        <v>3.835E-4</v>
      </c>
      <c r="E292" s="191">
        <v>3897809</v>
      </c>
      <c r="F292" s="190"/>
      <c r="G292" s="191">
        <v>284465</v>
      </c>
      <c r="H292" s="191">
        <v>371462</v>
      </c>
      <c r="I292" s="191">
        <v>782190</v>
      </c>
      <c r="J292" s="191">
        <v>0</v>
      </c>
      <c r="K292" s="190"/>
      <c r="L292" s="191">
        <v>39117</v>
      </c>
      <c r="M292" s="3"/>
      <c r="N292" s="191">
        <v>0</v>
      </c>
      <c r="O292" s="191">
        <v>162613</v>
      </c>
      <c r="P292" s="190"/>
      <c r="Q292" s="191">
        <v>892758</v>
      </c>
      <c r="R292" s="191">
        <v>-120426</v>
      </c>
      <c r="S292" s="191">
        <v>772332</v>
      </c>
      <c r="T292" s="191">
        <f t="shared" si="14"/>
        <v>7433782.0334999999</v>
      </c>
      <c r="U292" s="191">
        <v>930777</v>
      </c>
      <c r="V292" s="191">
        <f t="shared" si="15"/>
        <v>18987949000</v>
      </c>
      <c r="W292" s="191">
        <f t="shared" si="16"/>
        <v>2377463601.532567</v>
      </c>
    </row>
    <row r="293" spans="1:23">
      <c r="A293" s="204">
        <v>39209</v>
      </c>
      <c r="B293" s="184" t="s">
        <v>265</v>
      </c>
      <c r="C293" s="188">
        <v>1.9689999999999999E-4</v>
      </c>
      <c r="D293" s="188">
        <v>2.1379999999999999E-4</v>
      </c>
      <c r="E293" s="191">
        <v>1960354</v>
      </c>
      <c r="F293" s="190"/>
      <c r="G293" s="191">
        <v>143068</v>
      </c>
      <c r="H293" s="191">
        <v>186822</v>
      </c>
      <c r="I293" s="191">
        <v>393393</v>
      </c>
      <c r="J293" s="191">
        <v>27932</v>
      </c>
      <c r="K293" s="190"/>
      <c r="L293" s="191">
        <v>19673</v>
      </c>
      <c r="M293" s="3"/>
      <c r="N293" s="191">
        <v>0</v>
      </c>
      <c r="O293" s="191">
        <v>126078</v>
      </c>
      <c r="P293" s="190"/>
      <c r="Q293" s="191">
        <v>449001</v>
      </c>
      <c r="R293" s="191">
        <v>-31442</v>
      </c>
      <c r="S293" s="191">
        <v>417559</v>
      </c>
      <c r="T293" s="191">
        <f t="shared" si="14"/>
        <v>3738727.1580999997</v>
      </c>
      <c r="U293" s="191">
        <v>468123</v>
      </c>
      <c r="V293" s="191">
        <f t="shared" si="15"/>
        <v>18987949000</v>
      </c>
      <c r="W293" s="191">
        <f t="shared" si="16"/>
        <v>2377465718.6389031</v>
      </c>
    </row>
    <row r="294" spans="1:23">
      <c r="A294" s="204">
        <v>39300</v>
      </c>
      <c r="B294" s="184" t="s">
        <v>266</v>
      </c>
      <c r="C294" s="188">
        <v>8.2019999999999999E-4</v>
      </c>
      <c r="D294" s="188">
        <v>8.6319999999999995E-4</v>
      </c>
      <c r="E294" s="191">
        <v>8165984</v>
      </c>
      <c r="F294" s="190"/>
      <c r="G294" s="191">
        <v>595959</v>
      </c>
      <c r="H294" s="191">
        <v>778220</v>
      </c>
      <c r="I294" s="191">
        <v>1638703</v>
      </c>
      <c r="J294" s="191">
        <v>26131</v>
      </c>
      <c r="K294" s="190"/>
      <c r="L294" s="191">
        <v>81951</v>
      </c>
      <c r="M294" s="3"/>
      <c r="N294" s="191">
        <v>0</v>
      </c>
      <c r="O294" s="191">
        <v>346164</v>
      </c>
      <c r="P294" s="190"/>
      <c r="Q294" s="191">
        <v>1870345</v>
      </c>
      <c r="R294" s="191">
        <v>-134266</v>
      </c>
      <c r="S294" s="191">
        <v>1736079</v>
      </c>
      <c r="T294" s="191">
        <f t="shared" si="14"/>
        <v>15573915.7698</v>
      </c>
      <c r="U294" s="191">
        <v>1949996</v>
      </c>
      <c r="V294" s="191">
        <f t="shared" si="15"/>
        <v>18987949000</v>
      </c>
      <c r="W294" s="191">
        <f t="shared" si="16"/>
        <v>2377464033.1626434</v>
      </c>
    </row>
    <row r="295" spans="1:23">
      <c r="A295" s="204">
        <v>39301</v>
      </c>
      <c r="B295" s="184" t="s">
        <v>267</v>
      </c>
      <c r="C295" s="188">
        <v>3.8699999999999999E-5</v>
      </c>
      <c r="D295" s="188">
        <v>6.0099999999999997E-5</v>
      </c>
      <c r="E295" s="191">
        <v>385301</v>
      </c>
      <c r="F295" s="190"/>
      <c r="G295" s="191">
        <v>28119</v>
      </c>
      <c r="H295" s="191">
        <v>36719</v>
      </c>
      <c r="I295" s="191">
        <v>77320</v>
      </c>
      <c r="J295" s="191">
        <v>16595</v>
      </c>
      <c r="K295" s="190"/>
      <c r="L295" s="191">
        <v>3867</v>
      </c>
      <c r="M295" s="3"/>
      <c r="N295" s="191">
        <v>0</v>
      </c>
      <c r="O295" s="191">
        <v>113159</v>
      </c>
      <c r="P295" s="190"/>
      <c r="Q295" s="191">
        <v>88250</v>
      </c>
      <c r="R295" s="191">
        <v>-28365</v>
      </c>
      <c r="S295" s="191">
        <v>59885</v>
      </c>
      <c r="T295" s="191">
        <f t="shared" si="14"/>
        <v>734833.6263</v>
      </c>
      <c r="U295" s="191">
        <v>92008</v>
      </c>
      <c r="V295" s="191">
        <f t="shared" si="15"/>
        <v>18987949000</v>
      </c>
      <c r="W295" s="191">
        <f t="shared" si="16"/>
        <v>2377467700.2583981</v>
      </c>
    </row>
    <row r="296" spans="1:23">
      <c r="A296" s="204">
        <v>39400</v>
      </c>
      <c r="B296" s="184" t="s">
        <v>268</v>
      </c>
      <c r="C296" s="188">
        <v>6.0720000000000001E-4</v>
      </c>
      <c r="D296" s="188">
        <v>6.1859999999999997E-4</v>
      </c>
      <c r="E296" s="191">
        <v>6045337</v>
      </c>
      <c r="F296" s="190"/>
      <c r="G296" s="191">
        <v>441193</v>
      </c>
      <c r="H296" s="191">
        <v>576122</v>
      </c>
      <c r="I296" s="191">
        <v>1213144</v>
      </c>
      <c r="J296" s="191">
        <v>18762</v>
      </c>
      <c r="K296" s="190"/>
      <c r="L296" s="191">
        <v>60669</v>
      </c>
      <c r="M296" s="3"/>
      <c r="N296" s="191">
        <v>0</v>
      </c>
      <c r="O296" s="191">
        <v>86881</v>
      </c>
      <c r="P296" s="190"/>
      <c r="Q296" s="191">
        <v>1384630</v>
      </c>
      <c r="R296" s="191">
        <v>12186</v>
      </c>
      <c r="S296" s="191">
        <v>1396816</v>
      </c>
      <c r="T296" s="191">
        <f t="shared" si="14"/>
        <v>11529482.6328</v>
      </c>
      <c r="U296" s="191">
        <v>1443596</v>
      </c>
      <c r="V296" s="191">
        <f t="shared" si="15"/>
        <v>18987949000</v>
      </c>
      <c r="W296" s="191">
        <f t="shared" si="16"/>
        <v>2377463768.115942</v>
      </c>
    </row>
    <row r="297" spans="1:23">
      <c r="A297" s="204">
        <v>39401</v>
      </c>
      <c r="B297" s="184" t="s">
        <v>269</v>
      </c>
      <c r="C297" s="188">
        <v>3.815E-4</v>
      </c>
      <c r="D297" s="188">
        <v>3.213E-4</v>
      </c>
      <c r="E297" s="191">
        <v>3798248</v>
      </c>
      <c r="F297" s="190"/>
      <c r="G297" s="191">
        <v>277199</v>
      </c>
      <c r="H297" s="191">
        <v>361974</v>
      </c>
      <c r="I297" s="191">
        <v>762211</v>
      </c>
      <c r="J297" s="191">
        <v>437239</v>
      </c>
      <c r="K297" s="190"/>
      <c r="L297" s="191">
        <v>38118</v>
      </c>
      <c r="M297" s="3"/>
      <c r="N297" s="191">
        <v>0</v>
      </c>
      <c r="O297" s="191">
        <v>0</v>
      </c>
      <c r="P297" s="190"/>
      <c r="Q297" s="191">
        <v>869954</v>
      </c>
      <c r="R297" s="191">
        <v>269666</v>
      </c>
      <c r="S297" s="191">
        <v>1139620</v>
      </c>
      <c r="T297" s="191">
        <f t="shared" si="14"/>
        <v>7243902.5434999997</v>
      </c>
      <c r="U297" s="191">
        <v>907003</v>
      </c>
      <c r="V297" s="191">
        <f t="shared" si="15"/>
        <v>18987949000</v>
      </c>
      <c r="W297" s="191">
        <f t="shared" si="16"/>
        <v>2377465268.6762776</v>
      </c>
    </row>
    <row r="298" spans="1:23">
      <c r="A298" s="204">
        <v>39500</v>
      </c>
      <c r="B298" s="184" t="s">
        <v>270</v>
      </c>
      <c r="C298" s="188">
        <v>1.9957E-3</v>
      </c>
      <c r="D298" s="188">
        <v>1.9737000000000001E-3</v>
      </c>
      <c r="E298" s="191">
        <v>19869367</v>
      </c>
      <c r="F298" s="190"/>
      <c r="G298" s="191">
        <v>1450080</v>
      </c>
      <c r="H298" s="191">
        <v>1893554</v>
      </c>
      <c r="I298" s="191">
        <v>3987271</v>
      </c>
      <c r="J298" s="191">
        <v>19547</v>
      </c>
      <c r="K298" s="190"/>
      <c r="L298" s="191">
        <v>199402</v>
      </c>
      <c r="M298" s="3"/>
      <c r="N298" s="191">
        <v>0</v>
      </c>
      <c r="O298" s="191">
        <v>85541</v>
      </c>
      <c r="P298" s="190"/>
      <c r="Q298" s="191">
        <v>4550898</v>
      </c>
      <c r="R298" s="191">
        <v>-28467</v>
      </c>
      <c r="S298" s="191">
        <v>4522431</v>
      </c>
      <c r="T298" s="191">
        <f t="shared" si="14"/>
        <v>37894249.819300003</v>
      </c>
      <c r="U298" s="191">
        <v>4744705</v>
      </c>
      <c r="V298" s="191">
        <f t="shared" si="15"/>
        <v>18987949000</v>
      </c>
      <c r="W298" s="191">
        <f t="shared" si="16"/>
        <v>2377464047.7025604</v>
      </c>
    </row>
    <row r="299" spans="1:23">
      <c r="A299" s="204">
        <v>39501</v>
      </c>
      <c r="B299" s="184" t="s">
        <v>271</v>
      </c>
      <c r="C299" s="188">
        <v>5.7800000000000002E-5</v>
      </c>
      <c r="D299" s="188">
        <v>6.7600000000000003E-5</v>
      </c>
      <c r="E299" s="191">
        <v>575462</v>
      </c>
      <c r="F299" s="190"/>
      <c r="G299" s="191">
        <v>41998</v>
      </c>
      <c r="H299" s="191">
        <v>54842</v>
      </c>
      <c r="I299" s="191">
        <v>115480</v>
      </c>
      <c r="J299" s="191">
        <v>3296</v>
      </c>
      <c r="K299" s="190"/>
      <c r="L299" s="191">
        <v>5775</v>
      </c>
      <c r="M299" s="3"/>
      <c r="N299" s="191">
        <v>0</v>
      </c>
      <c r="O299" s="191">
        <v>57016</v>
      </c>
      <c r="P299" s="190"/>
      <c r="Q299" s="191">
        <v>131804</v>
      </c>
      <c r="R299" s="191">
        <v>-21656</v>
      </c>
      <c r="S299" s="191">
        <v>110148</v>
      </c>
      <c r="T299" s="191">
        <f t="shared" si="14"/>
        <v>1097503.4521999999</v>
      </c>
      <c r="U299" s="191">
        <v>137417</v>
      </c>
      <c r="V299" s="191">
        <f t="shared" si="15"/>
        <v>18987949000</v>
      </c>
      <c r="W299" s="191">
        <f t="shared" si="16"/>
        <v>2377456747.4048443</v>
      </c>
    </row>
    <row r="300" spans="1:23">
      <c r="A300" s="204">
        <v>39600</v>
      </c>
      <c r="B300" s="184" t="s">
        <v>272</v>
      </c>
      <c r="C300" s="188">
        <v>6.5008000000000002E-3</v>
      </c>
      <c r="D300" s="188">
        <v>6.5113000000000002E-3</v>
      </c>
      <c r="E300" s="191">
        <v>64722543</v>
      </c>
      <c r="F300" s="190"/>
      <c r="G300" s="191">
        <v>4723494</v>
      </c>
      <c r="H300" s="191">
        <v>6168070</v>
      </c>
      <c r="I300" s="191">
        <v>12988150</v>
      </c>
      <c r="J300" s="191">
        <v>52796</v>
      </c>
      <c r="K300" s="190"/>
      <c r="L300" s="191">
        <v>649534</v>
      </c>
      <c r="M300" s="3"/>
      <c r="N300" s="191">
        <v>0</v>
      </c>
      <c r="O300" s="191">
        <v>50823</v>
      </c>
      <c r="P300" s="190"/>
      <c r="Q300" s="191">
        <v>14824112</v>
      </c>
      <c r="R300" s="191">
        <v>-240622</v>
      </c>
      <c r="S300" s="191">
        <v>14583490</v>
      </c>
      <c r="T300" s="191">
        <f t="shared" si="14"/>
        <v>123436858.8592</v>
      </c>
      <c r="U300" s="191">
        <v>15455418</v>
      </c>
      <c r="V300" s="191">
        <f t="shared" si="15"/>
        <v>18987949000</v>
      </c>
      <c r="W300" s="191">
        <f t="shared" si="16"/>
        <v>2377464004.4302239</v>
      </c>
    </row>
    <row r="301" spans="1:23">
      <c r="A301" s="204">
        <v>39605</v>
      </c>
      <c r="B301" s="184" t="s">
        <v>273</v>
      </c>
      <c r="C301" s="188">
        <v>9.8069999999999993E-4</v>
      </c>
      <c r="D301" s="188">
        <v>9.6020000000000003E-4</v>
      </c>
      <c r="E301" s="191">
        <v>9763936</v>
      </c>
      <c r="F301" s="190"/>
      <c r="G301" s="191">
        <v>712579</v>
      </c>
      <c r="H301" s="191">
        <v>930505</v>
      </c>
      <c r="I301" s="191">
        <v>1959371</v>
      </c>
      <c r="J301" s="191">
        <v>183338</v>
      </c>
      <c r="K301" s="190"/>
      <c r="L301" s="191">
        <v>97988</v>
      </c>
      <c r="M301" s="3"/>
      <c r="N301" s="191">
        <v>0</v>
      </c>
      <c r="O301" s="191">
        <v>5321</v>
      </c>
      <c r="P301" s="190"/>
      <c r="Q301" s="191">
        <v>2236341</v>
      </c>
      <c r="R301" s="191">
        <v>128288</v>
      </c>
      <c r="S301" s="191">
        <v>2364629</v>
      </c>
      <c r="T301" s="191">
        <f t="shared" si="14"/>
        <v>18621481.5843</v>
      </c>
      <c r="U301" s="191">
        <v>2331579</v>
      </c>
      <c r="V301" s="191">
        <f t="shared" si="15"/>
        <v>18987949000</v>
      </c>
      <c r="W301" s="191">
        <f t="shared" si="16"/>
        <v>2377464056.2863264</v>
      </c>
    </row>
    <row r="302" spans="1:23">
      <c r="A302" s="204">
        <v>39700</v>
      </c>
      <c r="B302" s="184" t="s">
        <v>274</v>
      </c>
      <c r="C302" s="188">
        <v>3.6202000000000001E-3</v>
      </c>
      <c r="D302" s="188">
        <v>3.7607000000000001E-3</v>
      </c>
      <c r="E302" s="191">
        <v>36043033</v>
      </c>
      <c r="F302" s="190"/>
      <c r="G302" s="191">
        <v>2630445</v>
      </c>
      <c r="H302" s="191">
        <v>3434907</v>
      </c>
      <c r="I302" s="191">
        <v>7232910</v>
      </c>
      <c r="J302" s="191">
        <v>62766</v>
      </c>
      <c r="K302" s="190"/>
      <c r="L302" s="191">
        <v>361716</v>
      </c>
      <c r="M302" s="3"/>
      <c r="N302" s="191">
        <v>0</v>
      </c>
      <c r="O302" s="191">
        <v>1343099</v>
      </c>
      <c r="P302" s="190"/>
      <c r="Q302" s="191">
        <v>8255330</v>
      </c>
      <c r="R302" s="191">
        <v>-552147</v>
      </c>
      <c r="S302" s="191">
        <v>7703183</v>
      </c>
      <c r="T302" s="191">
        <f t="shared" si="14"/>
        <v>68740172.969799995</v>
      </c>
      <c r="U302" s="191">
        <v>8606895</v>
      </c>
      <c r="V302" s="191">
        <f t="shared" si="15"/>
        <v>18987949000</v>
      </c>
      <c r="W302" s="191">
        <f t="shared" si="16"/>
        <v>2377463952.2678304</v>
      </c>
    </row>
    <row r="303" spans="1:23">
      <c r="A303" s="204">
        <v>39703</v>
      </c>
      <c r="B303" s="184" t="s">
        <v>275</v>
      </c>
      <c r="C303" s="188">
        <v>2.2279999999999999E-4</v>
      </c>
      <c r="D303" s="188">
        <v>1.5559999999999999E-4</v>
      </c>
      <c r="E303" s="191">
        <v>2218217</v>
      </c>
      <c r="F303" s="190"/>
      <c r="G303" s="191">
        <v>161887</v>
      </c>
      <c r="H303" s="191">
        <v>211396</v>
      </c>
      <c r="I303" s="191">
        <v>445139</v>
      </c>
      <c r="J303" s="191">
        <v>351515</v>
      </c>
      <c r="K303" s="190"/>
      <c r="L303" s="191">
        <v>22261</v>
      </c>
      <c r="M303" s="3"/>
      <c r="N303" s="191">
        <v>0</v>
      </c>
      <c r="O303" s="191">
        <v>0</v>
      </c>
      <c r="P303" s="190"/>
      <c r="Q303" s="191">
        <v>508062</v>
      </c>
      <c r="R303" s="191">
        <v>222233</v>
      </c>
      <c r="S303" s="191">
        <v>730295</v>
      </c>
      <c r="T303" s="191">
        <f t="shared" si="14"/>
        <v>4230515.0372000001</v>
      </c>
      <c r="U303" s="191">
        <v>529699</v>
      </c>
      <c r="V303" s="191">
        <f t="shared" si="15"/>
        <v>18987949000</v>
      </c>
      <c r="W303" s="191">
        <f t="shared" si="16"/>
        <v>2377464093.3572712</v>
      </c>
    </row>
    <row r="304" spans="1:23">
      <c r="A304" s="204">
        <v>39705</v>
      </c>
      <c r="B304" s="184" t="s">
        <v>276</v>
      </c>
      <c r="C304" s="188">
        <v>8.8020000000000004E-4</v>
      </c>
      <c r="D304" s="188">
        <v>9.0359999999999995E-4</v>
      </c>
      <c r="E304" s="191">
        <v>8763350</v>
      </c>
      <c r="F304" s="190"/>
      <c r="G304" s="191">
        <v>639555</v>
      </c>
      <c r="H304" s="191">
        <v>835149</v>
      </c>
      <c r="I304" s="191">
        <v>1758579</v>
      </c>
      <c r="J304" s="191">
        <v>49409</v>
      </c>
      <c r="K304" s="190"/>
      <c r="L304" s="191">
        <v>87946</v>
      </c>
      <c r="M304" s="3"/>
      <c r="N304" s="191">
        <v>0</v>
      </c>
      <c r="O304" s="191">
        <v>52279</v>
      </c>
      <c r="P304" s="190"/>
      <c r="Q304" s="191">
        <v>2007166</v>
      </c>
      <c r="R304" s="191">
        <v>81745</v>
      </c>
      <c r="S304" s="191">
        <v>2088911</v>
      </c>
      <c r="T304" s="191">
        <f t="shared" si="14"/>
        <v>16713192.709800001</v>
      </c>
      <c r="U304" s="191">
        <v>2092644</v>
      </c>
      <c r="V304" s="191">
        <f t="shared" si="15"/>
        <v>18987949000</v>
      </c>
      <c r="W304" s="191">
        <f t="shared" si="16"/>
        <v>2377464212.6789365</v>
      </c>
    </row>
    <row r="305" spans="1:23">
      <c r="A305" s="204">
        <v>39800</v>
      </c>
      <c r="B305" s="184" t="s">
        <v>277</v>
      </c>
      <c r="C305" s="188">
        <v>4.2485999999999999E-3</v>
      </c>
      <c r="D305" s="188">
        <v>4.2407E-3</v>
      </c>
      <c r="E305" s="191">
        <v>42299440</v>
      </c>
      <c r="F305" s="190"/>
      <c r="G305" s="191">
        <v>3087041</v>
      </c>
      <c r="H305" s="191">
        <v>4031144</v>
      </c>
      <c r="I305" s="191">
        <v>8488410</v>
      </c>
      <c r="J305" s="191">
        <v>0</v>
      </c>
      <c r="K305" s="190"/>
      <c r="L305" s="191">
        <v>424503</v>
      </c>
      <c r="M305" s="3"/>
      <c r="N305" s="191">
        <v>0</v>
      </c>
      <c r="O305" s="191">
        <v>379246</v>
      </c>
      <c r="P305" s="190"/>
      <c r="Q305" s="191">
        <v>9688304</v>
      </c>
      <c r="R305" s="191">
        <v>-420397</v>
      </c>
      <c r="S305" s="191">
        <v>9267907</v>
      </c>
      <c r="T305" s="191">
        <f t="shared" si="14"/>
        <v>80672200.121399999</v>
      </c>
      <c r="U305" s="191">
        <v>10100894</v>
      </c>
      <c r="V305" s="191">
        <f t="shared" si="15"/>
        <v>18987949000</v>
      </c>
      <c r="W305" s="191">
        <f t="shared" si="16"/>
        <v>2377464105.8230948</v>
      </c>
    </row>
    <row r="306" spans="1:23">
      <c r="A306" s="204">
        <v>39805</v>
      </c>
      <c r="B306" s="184" t="s">
        <v>278</v>
      </c>
      <c r="C306" s="188">
        <v>4.7249999999999999E-4</v>
      </c>
      <c r="D306" s="188">
        <v>5.0589999999999999E-4</v>
      </c>
      <c r="E306" s="191">
        <v>4704252</v>
      </c>
      <c r="F306" s="190"/>
      <c r="G306" s="191">
        <v>343319</v>
      </c>
      <c r="H306" s="191">
        <v>448316</v>
      </c>
      <c r="I306" s="191">
        <v>944022</v>
      </c>
      <c r="J306" s="191">
        <v>86735</v>
      </c>
      <c r="K306" s="190"/>
      <c r="L306" s="191">
        <v>47210</v>
      </c>
      <c r="M306" s="3"/>
      <c r="N306" s="191">
        <v>0</v>
      </c>
      <c r="O306" s="191">
        <v>89627</v>
      </c>
      <c r="P306" s="190"/>
      <c r="Q306" s="191">
        <v>1077466</v>
      </c>
      <c r="R306" s="191">
        <v>6607</v>
      </c>
      <c r="S306" s="191">
        <v>1084073</v>
      </c>
      <c r="T306" s="191">
        <f t="shared" si="14"/>
        <v>8971805.9024999999</v>
      </c>
      <c r="U306" s="191">
        <v>1123352</v>
      </c>
      <c r="V306" s="191">
        <f t="shared" si="15"/>
        <v>18987949000</v>
      </c>
      <c r="W306" s="191">
        <f t="shared" si="16"/>
        <v>2377464550.2645502</v>
      </c>
    </row>
    <row r="307" spans="1:23">
      <c r="A307" s="204">
        <v>39900</v>
      </c>
      <c r="B307" s="184" t="s">
        <v>279</v>
      </c>
      <c r="C307" s="188">
        <v>2.0730000000000002E-3</v>
      </c>
      <c r="D307" s="188">
        <v>2.1381E-3</v>
      </c>
      <c r="E307" s="191">
        <v>20638972</v>
      </c>
      <c r="F307" s="190"/>
      <c r="G307" s="191">
        <v>1506246</v>
      </c>
      <c r="H307" s="191">
        <v>1966898</v>
      </c>
      <c r="I307" s="191">
        <v>4141711</v>
      </c>
      <c r="J307" s="191">
        <v>23838</v>
      </c>
      <c r="K307" s="190"/>
      <c r="L307" s="191">
        <v>207126</v>
      </c>
      <c r="M307" s="3"/>
      <c r="N307" s="191">
        <v>0</v>
      </c>
      <c r="O307" s="191">
        <v>321137</v>
      </c>
      <c r="P307" s="190"/>
      <c r="Q307" s="191">
        <v>4727170</v>
      </c>
      <c r="R307" s="191">
        <v>-176741</v>
      </c>
      <c r="S307" s="191">
        <v>4550429</v>
      </c>
      <c r="T307" s="191">
        <f t="shared" si="14"/>
        <v>39362018.277000003</v>
      </c>
      <c r="U307" s="191">
        <v>4928483</v>
      </c>
      <c r="V307" s="191">
        <f t="shared" si="15"/>
        <v>18987949000</v>
      </c>
      <c r="W307" s="191">
        <f t="shared" si="16"/>
        <v>2377464061.7462611</v>
      </c>
    </row>
    <row r="308" spans="1:23">
      <c r="A308" s="204">
        <v>51000</v>
      </c>
      <c r="B308" s="184" t="s">
        <v>369</v>
      </c>
      <c r="C308" s="188">
        <v>2.93187E-2</v>
      </c>
      <c r="D308" s="188">
        <v>3.04433E-2</v>
      </c>
      <c r="E308" s="191">
        <v>291899587</v>
      </c>
      <c r="F308" s="190"/>
      <c r="G308" s="191">
        <v>21303026</v>
      </c>
      <c r="H308" s="191">
        <v>27818081</v>
      </c>
      <c r="I308" s="191">
        <v>58576740</v>
      </c>
      <c r="J308" s="191">
        <v>630444</v>
      </c>
      <c r="K308" s="190"/>
      <c r="L308" s="191">
        <v>2929407</v>
      </c>
      <c r="M308" s="3"/>
      <c r="N308" s="191">
        <v>0</v>
      </c>
      <c r="O308" s="191">
        <v>5514845</v>
      </c>
      <c r="P308" s="190"/>
      <c r="Q308" s="191">
        <v>66856956</v>
      </c>
      <c r="R308" s="191">
        <v>-1963979</v>
      </c>
      <c r="S308" s="191">
        <v>64892977</v>
      </c>
      <c r="T308" s="191">
        <f t="shared" si="14"/>
        <v>556701980.34630001</v>
      </c>
      <c r="U308" s="191">
        <v>69704154</v>
      </c>
      <c r="V308" s="191">
        <f t="shared" si="15"/>
        <v>18987949000</v>
      </c>
      <c r="W308" s="191">
        <f t="shared" si="16"/>
        <v>2377464007.6128888</v>
      </c>
    </row>
    <row r="309" spans="1:23">
      <c r="A309" s="204">
        <v>51000.2</v>
      </c>
      <c r="B309" s="184" t="s">
        <v>370</v>
      </c>
      <c r="C309" s="188">
        <v>2.87E-5</v>
      </c>
      <c r="D309" s="188">
        <v>1.95E-5</v>
      </c>
      <c r="E309" s="191">
        <v>285740</v>
      </c>
      <c r="F309" s="190"/>
      <c r="G309" s="191">
        <v>20853</v>
      </c>
      <c r="H309" s="191">
        <v>27231</v>
      </c>
      <c r="I309" s="191">
        <v>57341</v>
      </c>
      <c r="J309" s="191">
        <v>56774</v>
      </c>
      <c r="K309" s="190"/>
      <c r="L309" s="191">
        <v>2868</v>
      </c>
      <c r="M309" s="3"/>
      <c r="N309" s="191">
        <v>0</v>
      </c>
      <c r="O309" s="191">
        <v>21629</v>
      </c>
      <c r="P309" s="190"/>
      <c r="Q309" s="191">
        <v>65446</v>
      </c>
      <c r="R309" s="191">
        <v>5467</v>
      </c>
      <c r="S309" s="191">
        <v>70913</v>
      </c>
      <c r="T309" s="191">
        <f t="shared" si="14"/>
        <v>544954.13630000001</v>
      </c>
      <c r="U309" s="191">
        <v>68233</v>
      </c>
      <c r="V309" s="191">
        <f t="shared" si="15"/>
        <v>18987949000</v>
      </c>
      <c r="W309" s="191">
        <f t="shared" si="16"/>
        <v>2377456445.9930315</v>
      </c>
    </row>
    <row r="310" spans="1:23">
      <c r="A310" s="204">
        <v>51000.3</v>
      </c>
      <c r="B310" s="184" t="s">
        <v>371</v>
      </c>
      <c r="C310" s="188">
        <v>8.0150000000000002E-4</v>
      </c>
      <c r="D310" s="188">
        <v>7.3510000000000003E-4</v>
      </c>
      <c r="E310" s="191">
        <v>7979805</v>
      </c>
      <c r="F310" s="190"/>
      <c r="G310" s="191">
        <v>582372</v>
      </c>
      <c r="H310" s="191">
        <v>760477</v>
      </c>
      <c r="I310" s="191">
        <v>1601342</v>
      </c>
      <c r="J310" s="191">
        <v>343849</v>
      </c>
      <c r="K310" s="190"/>
      <c r="L310" s="191">
        <v>80083</v>
      </c>
      <c r="M310" s="3"/>
      <c r="N310" s="191">
        <v>0</v>
      </c>
      <c r="O310" s="191">
        <v>38615</v>
      </c>
      <c r="P310" s="190"/>
      <c r="Q310" s="191">
        <v>1827702</v>
      </c>
      <c r="R310" s="191">
        <v>112441</v>
      </c>
      <c r="S310" s="191">
        <v>1940143</v>
      </c>
      <c r="T310" s="191">
        <f t="shared" si="14"/>
        <v>15218841.123500001</v>
      </c>
      <c r="U310" s="191">
        <v>1905537</v>
      </c>
      <c r="V310" s="191">
        <f t="shared" si="15"/>
        <v>18987949000</v>
      </c>
      <c r="W310" s="191">
        <f t="shared" si="16"/>
        <v>2377463505.9263878</v>
      </c>
    </row>
    <row r="311" spans="1:23" s="184" customFormat="1">
      <c r="A311" s="204"/>
      <c r="C311" s="188"/>
      <c r="D311" s="188"/>
      <c r="E311" s="191"/>
      <c r="F311" s="190"/>
      <c r="G311" s="191"/>
      <c r="H311" s="191"/>
      <c r="I311" s="191"/>
      <c r="J311" s="191"/>
      <c r="K311" s="190"/>
      <c r="L311" s="191"/>
      <c r="M311" s="3"/>
      <c r="N311" s="191"/>
      <c r="O311" s="191"/>
      <c r="P311" s="190"/>
      <c r="Q311" s="191"/>
      <c r="R311" s="191"/>
      <c r="S311" s="191"/>
      <c r="T311" s="191"/>
      <c r="U311" s="191"/>
      <c r="V311" s="260">
        <f>+V310-SUM(E7:E310)</f>
        <v>8548329598</v>
      </c>
    </row>
    <row r="312" spans="1:23" s="184" customFormat="1">
      <c r="A312" s="204"/>
      <c r="C312" s="188"/>
      <c r="D312" s="188"/>
      <c r="E312" s="191"/>
      <c r="F312" s="190"/>
      <c r="G312" s="191"/>
      <c r="H312" s="191"/>
      <c r="I312" s="191"/>
      <c r="J312" s="191"/>
      <c r="K312" s="190"/>
      <c r="L312" s="191"/>
      <c r="M312" s="3"/>
      <c r="N312" s="191"/>
      <c r="O312" s="191"/>
      <c r="P312" s="190"/>
      <c r="Q312" s="191"/>
      <c r="R312" s="191"/>
      <c r="S312" s="191"/>
      <c r="T312" s="191"/>
      <c r="U312" s="191"/>
    </row>
    <row r="313" spans="1:23" s="184" customFormat="1">
      <c r="A313" s="204"/>
      <c r="C313" s="188"/>
      <c r="D313" s="188"/>
      <c r="E313" s="191"/>
      <c r="F313" s="190"/>
      <c r="G313" s="191"/>
      <c r="H313" s="191"/>
      <c r="I313" s="191"/>
      <c r="J313" s="191"/>
      <c r="K313" s="190"/>
      <c r="L313" s="191"/>
      <c r="M313" s="3"/>
      <c r="N313" s="191"/>
      <c r="O313" s="191"/>
      <c r="P313" s="190"/>
      <c r="Q313" s="191"/>
      <c r="R313" s="191"/>
      <c r="S313" s="191"/>
      <c r="T313" s="191"/>
      <c r="U313" s="191"/>
    </row>
    <row r="314" spans="1:23" s="184" customFormat="1">
      <c r="A314" s="204"/>
      <c r="C314" s="188"/>
      <c r="D314" s="188"/>
      <c r="E314" s="191"/>
      <c r="F314" s="190"/>
      <c r="G314" s="191"/>
      <c r="H314" s="191"/>
      <c r="I314" s="191"/>
      <c r="J314" s="191"/>
      <c r="K314" s="190"/>
      <c r="L314" s="191"/>
      <c r="M314" s="3"/>
      <c r="N314" s="191"/>
      <c r="O314" s="191"/>
      <c r="P314" s="190"/>
      <c r="Q314" s="191"/>
      <c r="R314" s="191"/>
      <c r="S314" s="191"/>
      <c r="T314" s="191"/>
      <c r="U314" s="191"/>
    </row>
    <row r="315" spans="1:23">
      <c r="A315" s="192"/>
      <c r="B315" s="193"/>
      <c r="C315" s="194"/>
      <c r="D315" s="194"/>
      <c r="E315" s="190"/>
      <c r="F315" s="190"/>
      <c r="G315" s="195"/>
      <c r="H315" s="195"/>
      <c r="I315" s="195"/>
      <c r="J315" s="190"/>
      <c r="K315" s="190"/>
      <c r="L315" s="195"/>
      <c r="M315" s="195"/>
      <c r="N315" s="195"/>
      <c r="O315" s="190"/>
      <c r="P315" s="190"/>
      <c r="Q315" s="195"/>
      <c r="R315" s="196"/>
      <c r="S315" s="196"/>
      <c r="T315" s="196"/>
      <c r="U315" s="196"/>
    </row>
    <row r="316" spans="1:23">
      <c r="A316" s="184"/>
      <c r="B316" s="184"/>
      <c r="C316" s="183">
        <f>SUM(C8:C26)+SUM(C29:C310)</f>
        <v>1.0000000000000002</v>
      </c>
      <c r="D316" s="183">
        <f t="shared" ref="D316:U316" si="17">SUM(D8:D26)+SUM(D29:D310)</f>
        <v>0.99999999999999978</v>
      </c>
      <c r="E316" s="190">
        <f t="shared" si="17"/>
        <v>9956088997</v>
      </c>
      <c r="F316" s="190"/>
      <c r="G316" s="190">
        <f t="shared" si="17"/>
        <v>726602001</v>
      </c>
      <c r="H316" s="190">
        <f t="shared" si="17"/>
        <v>948817000</v>
      </c>
      <c r="I316" s="190">
        <f t="shared" si="17"/>
        <v>1997931003</v>
      </c>
      <c r="J316" s="190">
        <f t="shared" si="17"/>
        <v>111458981</v>
      </c>
      <c r="K316" s="190"/>
      <c r="L316" s="190">
        <f t="shared" si="17"/>
        <v>99915995</v>
      </c>
      <c r="M316" s="190"/>
      <c r="N316" s="190"/>
      <c r="O316" s="190">
        <f t="shared" si="17"/>
        <v>111458461</v>
      </c>
      <c r="P316" s="190"/>
      <c r="Q316" s="190">
        <f t="shared" si="17"/>
        <v>2280352001</v>
      </c>
      <c r="R316" s="190">
        <f t="shared" si="17"/>
        <v>-425</v>
      </c>
      <c r="S316" s="190">
        <f t="shared" si="17"/>
        <v>2280351576</v>
      </c>
      <c r="T316" s="190">
        <f t="shared" si="17"/>
        <v>18987949000.000008</v>
      </c>
      <c r="U316" s="190">
        <f t="shared" si="17"/>
        <v>2377463993</v>
      </c>
    </row>
    <row r="317" spans="1:23" s="184" customFormat="1">
      <c r="C317" s="183"/>
      <c r="D317" s="183"/>
      <c r="E317" s="190"/>
      <c r="F317" s="190"/>
      <c r="G317" s="190"/>
      <c r="H317" s="190"/>
      <c r="I317" s="190"/>
      <c r="J317" s="190"/>
      <c r="K317" s="190"/>
      <c r="L317" s="190"/>
      <c r="M317" s="190"/>
      <c r="N317" s="190"/>
      <c r="O317" s="190"/>
      <c r="P317" s="190"/>
      <c r="Q317" s="190"/>
      <c r="R317" s="190"/>
      <c r="S317" s="190"/>
      <c r="T317" s="190"/>
      <c r="U317" s="190"/>
    </row>
    <row r="318" spans="1:23">
      <c r="A318" s="221" t="s">
        <v>467</v>
      </c>
      <c r="B318" s="197"/>
      <c r="C318" s="198"/>
      <c r="D318" s="199"/>
      <c r="E318" s="200"/>
      <c r="F318" s="201"/>
      <c r="G318" s="200"/>
      <c r="H318" s="200"/>
      <c r="I318" s="200"/>
      <c r="J318" s="200"/>
      <c r="K318" s="201"/>
      <c r="L318" s="200"/>
      <c r="M318" s="200"/>
      <c r="N318" s="200"/>
      <c r="O318" s="200"/>
      <c r="P318" s="201"/>
      <c r="Q318" s="200"/>
      <c r="R318" s="200"/>
      <c r="S318" s="200"/>
    </row>
    <row r="319" spans="1:23" hidden="1">
      <c r="A319" s="184"/>
      <c r="B319" s="205" t="s">
        <v>430</v>
      </c>
      <c r="C319" s="202" t="s">
        <v>431</v>
      </c>
      <c r="D319" s="184"/>
      <c r="E319" s="196"/>
      <c r="F319" s="184"/>
      <c r="G319" s="196"/>
      <c r="H319" s="196"/>
      <c r="I319" s="196"/>
      <c r="J319" s="196"/>
      <c r="K319" s="196"/>
      <c r="L319" s="196"/>
      <c r="M319" s="196"/>
      <c r="N319" s="196"/>
      <c r="O319" s="196"/>
      <c r="P319" s="184"/>
      <c r="Q319" s="196"/>
      <c r="R319" s="184"/>
      <c r="S319" s="196"/>
    </row>
    <row r="320" spans="1:23" hidden="1">
      <c r="A320" s="184"/>
      <c r="B320" s="184" t="s">
        <v>131</v>
      </c>
      <c r="C320" s="204">
        <v>33501</v>
      </c>
      <c r="D320" s="184"/>
      <c r="E320" s="196"/>
      <c r="F320" s="184"/>
      <c r="G320" s="184"/>
      <c r="H320" s="184"/>
      <c r="I320" s="184"/>
      <c r="J320" s="184"/>
      <c r="K320" s="184"/>
      <c r="L320" s="184"/>
      <c r="N320" s="184"/>
      <c r="O320" s="184"/>
      <c r="P320" s="184"/>
      <c r="Q320" s="184"/>
      <c r="R320" s="184"/>
      <c r="S320" s="184"/>
    </row>
    <row r="321" spans="2:3" hidden="1">
      <c r="B321" s="184" t="s">
        <v>191</v>
      </c>
      <c r="C321" s="204">
        <v>36301</v>
      </c>
    </row>
    <row r="322" spans="2:3" hidden="1">
      <c r="B322" s="184" t="s">
        <v>4</v>
      </c>
      <c r="C322" s="204">
        <v>10800</v>
      </c>
    </row>
    <row r="323" spans="2:3" hidden="1">
      <c r="B323" s="184" t="s">
        <v>58</v>
      </c>
      <c r="C323" s="204">
        <v>30105</v>
      </c>
    </row>
    <row r="324" spans="2:3" hidden="1">
      <c r="B324" s="184" t="s">
        <v>54</v>
      </c>
      <c r="C324" s="204">
        <v>30100</v>
      </c>
    </row>
    <row r="325" spans="2:3" hidden="1">
      <c r="B325" s="184" t="s">
        <v>59</v>
      </c>
      <c r="C325" s="204">
        <v>30200</v>
      </c>
    </row>
    <row r="326" spans="2:3" hidden="1">
      <c r="B326" s="184" t="s">
        <v>60</v>
      </c>
      <c r="C326" s="204">
        <v>30300</v>
      </c>
    </row>
    <row r="327" spans="2:3" hidden="1">
      <c r="B327" s="184" t="s">
        <v>395</v>
      </c>
      <c r="C327" s="204">
        <v>34901</v>
      </c>
    </row>
    <row r="328" spans="2:3" hidden="1">
      <c r="B328" s="184" t="s">
        <v>61</v>
      </c>
      <c r="C328" s="204">
        <v>30400</v>
      </c>
    </row>
    <row r="329" spans="2:3" hidden="1">
      <c r="B329" s="184" t="s">
        <v>33</v>
      </c>
      <c r="C329" s="204">
        <v>20100</v>
      </c>
    </row>
    <row r="330" spans="2:3" hidden="1">
      <c r="B330" s="184" t="s">
        <v>210</v>
      </c>
      <c r="C330" s="204">
        <v>36901</v>
      </c>
    </row>
    <row r="331" spans="2:3" hidden="1">
      <c r="B331" s="184" t="s">
        <v>128</v>
      </c>
      <c r="C331" s="204">
        <v>33402</v>
      </c>
    </row>
    <row r="332" spans="2:3" hidden="1">
      <c r="B332" s="184" t="s">
        <v>63</v>
      </c>
      <c r="C332" s="204">
        <v>30500</v>
      </c>
    </row>
    <row r="333" spans="2:3" hidden="1">
      <c r="B333" s="184" t="s">
        <v>225</v>
      </c>
      <c r="C333" s="204">
        <v>37610</v>
      </c>
    </row>
    <row r="334" spans="2:3" hidden="1">
      <c r="B334" s="184" t="s">
        <v>77</v>
      </c>
      <c r="C334" s="204">
        <v>31110</v>
      </c>
    </row>
    <row r="335" spans="2:3" hidden="1">
      <c r="B335" s="184" t="s">
        <v>76</v>
      </c>
      <c r="C335" s="204">
        <v>31105</v>
      </c>
    </row>
    <row r="336" spans="2:3" hidden="1">
      <c r="B336" s="184" t="s">
        <v>64</v>
      </c>
      <c r="C336" s="204">
        <v>30600</v>
      </c>
    </row>
    <row r="337" spans="2:3" hidden="1">
      <c r="B337" s="184" t="s">
        <v>26</v>
      </c>
      <c r="C337" s="204">
        <v>18600</v>
      </c>
    </row>
    <row r="338" spans="2:3" hidden="1">
      <c r="B338" s="184" t="s">
        <v>124</v>
      </c>
      <c r="C338" s="204">
        <v>33206</v>
      </c>
    </row>
    <row r="339" spans="2:3" hidden="1">
      <c r="B339" s="184" t="s">
        <v>67</v>
      </c>
      <c r="C339" s="204">
        <v>30705</v>
      </c>
    </row>
    <row r="340" spans="2:3" hidden="1">
      <c r="B340" s="184" t="s">
        <v>66</v>
      </c>
      <c r="C340" s="204">
        <v>30700</v>
      </c>
    </row>
    <row r="341" spans="2:3" hidden="1">
      <c r="B341" s="184" t="s">
        <v>68</v>
      </c>
      <c r="C341" s="204">
        <v>30800</v>
      </c>
    </row>
    <row r="342" spans="2:3" hidden="1">
      <c r="B342" s="184" t="s">
        <v>232</v>
      </c>
      <c r="C342" s="204">
        <v>37901</v>
      </c>
    </row>
    <row r="343" spans="2:3" hidden="1">
      <c r="B343" s="184" t="s">
        <v>70</v>
      </c>
      <c r="C343" s="204">
        <v>30905</v>
      </c>
    </row>
    <row r="344" spans="2:3" hidden="1">
      <c r="B344" s="184" t="s">
        <v>69</v>
      </c>
      <c r="C344" s="204">
        <v>30900</v>
      </c>
    </row>
    <row r="345" spans="2:3" hidden="1">
      <c r="B345" s="184" t="s">
        <v>149</v>
      </c>
      <c r="C345" s="204">
        <v>34505</v>
      </c>
    </row>
    <row r="346" spans="2:3" hidden="1">
      <c r="B346" s="184" t="s">
        <v>255</v>
      </c>
      <c r="C346" s="204">
        <v>38801</v>
      </c>
    </row>
    <row r="347" spans="2:3" hidden="1">
      <c r="B347" s="184" t="s">
        <v>247</v>
      </c>
      <c r="C347" s="204">
        <v>38601</v>
      </c>
    </row>
    <row r="348" spans="2:3" hidden="1">
      <c r="B348" s="184" t="s">
        <v>72</v>
      </c>
      <c r="C348" s="204">
        <v>31005</v>
      </c>
    </row>
    <row r="349" spans="2:3" hidden="1">
      <c r="B349" s="184" t="s">
        <v>71</v>
      </c>
      <c r="C349" s="204">
        <v>31000</v>
      </c>
    </row>
    <row r="350" spans="2:3" hidden="1">
      <c r="B350" s="184" t="s">
        <v>73</v>
      </c>
      <c r="C350" s="204">
        <v>31100</v>
      </c>
    </row>
    <row r="351" spans="2:3" hidden="1">
      <c r="B351" s="184" t="s">
        <v>78</v>
      </c>
      <c r="C351" s="204">
        <v>31200</v>
      </c>
    </row>
    <row r="352" spans="2:3" hidden="1">
      <c r="B352" s="184" t="s">
        <v>80</v>
      </c>
      <c r="C352" s="204">
        <v>31300</v>
      </c>
    </row>
    <row r="353" spans="2:3" hidden="1">
      <c r="B353" s="184" t="s">
        <v>84</v>
      </c>
      <c r="C353" s="204">
        <v>31405</v>
      </c>
    </row>
    <row r="354" spans="2:3" hidden="1">
      <c r="B354" s="184" t="s">
        <v>83</v>
      </c>
      <c r="C354" s="204">
        <v>31400</v>
      </c>
    </row>
    <row r="355" spans="2:3" hidden="1">
      <c r="B355" s="184" t="s">
        <v>85</v>
      </c>
      <c r="C355" s="204">
        <v>31500</v>
      </c>
    </row>
    <row r="356" spans="2:3" hidden="1">
      <c r="B356" s="184" t="s">
        <v>199</v>
      </c>
      <c r="C356" s="204">
        <v>36505</v>
      </c>
    </row>
    <row r="357" spans="2:3" hidden="1">
      <c r="B357" s="184" t="s">
        <v>197</v>
      </c>
      <c r="C357" s="204">
        <v>36501</v>
      </c>
    </row>
    <row r="358" spans="2:3" hidden="1">
      <c r="B358" s="184" t="s">
        <v>461</v>
      </c>
      <c r="C358" s="204">
        <v>31601</v>
      </c>
    </row>
    <row r="359" spans="2:3" hidden="1">
      <c r="B359" s="184" t="s">
        <v>81</v>
      </c>
      <c r="C359" s="204">
        <v>31301</v>
      </c>
    </row>
    <row r="360" spans="2:3" hidden="1">
      <c r="B360" s="184" t="s">
        <v>87</v>
      </c>
      <c r="C360" s="204">
        <v>31605</v>
      </c>
    </row>
    <row r="361" spans="2:3" hidden="1">
      <c r="B361" s="184" t="s">
        <v>86</v>
      </c>
      <c r="C361" s="204">
        <v>31600</v>
      </c>
    </row>
    <row r="362" spans="2:3" hidden="1">
      <c r="B362" s="184" t="s">
        <v>265</v>
      </c>
      <c r="C362" s="204">
        <v>39209</v>
      </c>
    </row>
    <row r="363" spans="2:3" hidden="1">
      <c r="B363" s="184" t="s">
        <v>88</v>
      </c>
      <c r="C363" s="204">
        <v>31700</v>
      </c>
    </row>
    <row r="364" spans="2:3" hidden="1">
      <c r="B364" s="184" t="s">
        <v>89</v>
      </c>
      <c r="C364" s="204">
        <v>31800</v>
      </c>
    </row>
    <row r="365" spans="2:3" hidden="1">
      <c r="B365" s="184" t="s">
        <v>90</v>
      </c>
      <c r="C365" s="204">
        <v>31805</v>
      </c>
    </row>
    <row r="366" spans="2:3" hidden="1">
      <c r="B366" s="184" t="s">
        <v>164</v>
      </c>
      <c r="C366" s="204">
        <v>35305</v>
      </c>
    </row>
    <row r="367" spans="2:3" hidden="1">
      <c r="B367" s="184" t="s">
        <v>120</v>
      </c>
      <c r="C367" s="204">
        <v>33202</v>
      </c>
    </row>
    <row r="368" spans="2:3" hidden="1">
      <c r="B368" s="184" t="s">
        <v>180</v>
      </c>
      <c r="C368" s="204">
        <v>36005</v>
      </c>
    </row>
    <row r="369" spans="2:3" hidden="1">
      <c r="B369" s="184" t="s">
        <v>399</v>
      </c>
      <c r="C369" s="204">
        <v>36810</v>
      </c>
    </row>
    <row r="370" spans="2:3" hidden="1">
      <c r="B370" s="184" t="s">
        <v>184</v>
      </c>
      <c r="C370" s="204">
        <v>36009</v>
      </c>
    </row>
    <row r="371" spans="2:3" hidden="1">
      <c r="B371" s="184" t="s">
        <v>176</v>
      </c>
      <c r="C371" s="204">
        <v>36000</v>
      </c>
    </row>
    <row r="372" spans="2:3" hidden="1">
      <c r="B372" s="184" t="s">
        <v>93</v>
      </c>
      <c r="C372" s="204">
        <v>31900</v>
      </c>
    </row>
    <row r="373" spans="2:3" hidden="1">
      <c r="B373" s="184" t="s">
        <v>94</v>
      </c>
      <c r="C373" s="204">
        <v>32000</v>
      </c>
    </row>
    <row r="374" spans="2:3" hidden="1">
      <c r="B374" s="184" t="s">
        <v>166</v>
      </c>
      <c r="C374" s="204">
        <v>35401</v>
      </c>
    </row>
    <row r="375" spans="2:3" hidden="1">
      <c r="B375" s="184" t="s">
        <v>97</v>
      </c>
      <c r="C375" s="204">
        <v>32200</v>
      </c>
    </row>
    <row r="376" spans="2:3" hidden="1">
      <c r="B376" s="184" t="s">
        <v>391</v>
      </c>
      <c r="C376" s="204">
        <v>32305</v>
      </c>
    </row>
    <row r="377" spans="2:3" hidden="1">
      <c r="B377" s="184" t="s">
        <v>98</v>
      </c>
      <c r="C377" s="204">
        <v>32300</v>
      </c>
    </row>
    <row r="378" spans="2:3" hidden="1">
      <c r="B378" s="184" t="s">
        <v>240</v>
      </c>
      <c r="C378" s="204">
        <v>38210</v>
      </c>
    </row>
    <row r="379" spans="2:3" hidden="1">
      <c r="B379" s="184" t="s">
        <v>55</v>
      </c>
      <c r="C379" s="204">
        <v>30102</v>
      </c>
    </row>
    <row r="380" spans="2:3" hidden="1">
      <c r="B380" s="184" t="s">
        <v>204</v>
      </c>
      <c r="C380" s="204">
        <v>36705</v>
      </c>
    </row>
    <row r="381" spans="2:3" hidden="1">
      <c r="B381" s="184" t="s">
        <v>213</v>
      </c>
      <c r="C381" s="204">
        <v>37005</v>
      </c>
    </row>
    <row r="382" spans="2:3" hidden="1">
      <c r="B382" s="184" t="s">
        <v>100</v>
      </c>
      <c r="C382" s="204">
        <v>32400</v>
      </c>
    </row>
    <row r="383" spans="2:3" hidden="1">
      <c r="B383" s="184" t="s">
        <v>177</v>
      </c>
      <c r="C383" s="204">
        <v>36001</v>
      </c>
    </row>
    <row r="384" spans="2:3" hidden="1">
      <c r="B384" s="184" t="s">
        <v>31</v>
      </c>
      <c r="C384" s="204">
        <v>19005</v>
      </c>
    </row>
    <row r="385" spans="2:3" hidden="1">
      <c r="B385" s="184" t="s">
        <v>179</v>
      </c>
      <c r="C385" s="204">
        <v>36003</v>
      </c>
    </row>
    <row r="386" spans="2:3" hidden="1">
      <c r="B386" s="184" t="s">
        <v>116</v>
      </c>
      <c r="C386" s="204">
        <v>33027</v>
      </c>
    </row>
    <row r="387" spans="2:3" hidden="1">
      <c r="B387" s="184" t="s">
        <v>396</v>
      </c>
      <c r="C387" s="204">
        <v>36004</v>
      </c>
    </row>
    <row r="388" spans="2:3" hidden="1">
      <c r="B388" s="184" t="s">
        <v>105</v>
      </c>
      <c r="C388" s="204">
        <v>32505</v>
      </c>
    </row>
    <row r="389" spans="2:3" hidden="1">
      <c r="B389" s="184" t="s">
        <v>106</v>
      </c>
      <c r="C389" s="204">
        <v>32600</v>
      </c>
    </row>
    <row r="390" spans="2:3" hidden="1">
      <c r="B390" s="184" t="s">
        <v>108</v>
      </c>
      <c r="C390" s="204">
        <v>32700</v>
      </c>
    </row>
    <row r="391" spans="2:3" hidden="1">
      <c r="B391" s="184" t="s">
        <v>109</v>
      </c>
      <c r="C391" s="204">
        <v>32800</v>
      </c>
    </row>
    <row r="392" spans="2:3" hidden="1">
      <c r="B392" s="184" t="s">
        <v>111</v>
      </c>
      <c r="C392" s="204">
        <v>32905</v>
      </c>
    </row>
    <row r="393" spans="2:3" hidden="1">
      <c r="B393" s="184" t="s">
        <v>110</v>
      </c>
      <c r="C393" s="204">
        <v>32900</v>
      </c>
    </row>
    <row r="394" spans="2:3" hidden="1">
      <c r="B394" s="184" t="s">
        <v>114</v>
      </c>
      <c r="C394" s="204">
        <v>33000</v>
      </c>
    </row>
    <row r="395" spans="2:3" hidden="1">
      <c r="B395" s="184" t="s">
        <v>6</v>
      </c>
      <c r="C395" s="204">
        <v>10900</v>
      </c>
    </row>
    <row r="396" spans="2:3" hidden="1">
      <c r="B396" s="184" t="s">
        <v>25</v>
      </c>
      <c r="C396" s="204">
        <v>18400</v>
      </c>
    </row>
    <row r="397" spans="2:3" hidden="1">
      <c r="B397" s="184" t="s">
        <v>19</v>
      </c>
      <c r="C397" s="204">
        <v>12510</v>
      </c>
    </row>
    <row r="398" spans="2:3" hidden="1">
      <c r="B398" s="184" t="s">
        <v>436</v>
      </c>
      <c r="C398" s="204" t="s">
        <v>451</v>
      </c>
    </row>
    <row r="399" spans="2:3" hidden="1">
      <c r="B399" s="184" t="s">
        <v>1</v>
      </c>
      <c r="C399" s="204">
        <v>10400</v>
      </c>
    </row>
    <row r="400" spans="2:3" hidden="1">
      <c r="B400" s="184" t="s">
        <v>388</v>
      </c>
      <c r="C400" s="204">
        <v>10700</v>
      </c>
    </row>
    <row r="401" spans="2:3" hidden="1">
      <c r="B401" s="184" t="s">
        <v>49</v>
      </c>
      <c r="C401" s="204">
        <v>22000</v>
      </c>
    </row>
    <row r="402" spans="2:3" hidden="1">
      <c r="B402" s="184" t="s">
        <v>32</v>
      </c>
      <c r="C402" s="204">
        <v>19100</v>
      </c>
    </row>
    <row r="403" spans="2:3" hidden="1">
      <c r="B403" s="184" t="s">
        <v>458</v>
      </c>
      <c r="C403" s="204">
        <v>33403</v>
      </c>
    </row>
    <row r="404" spans="2:3" hidden="1">
      <c r="B404" s="184" t="s">
        <v>117</v>
      </c>
      <c r="C404" s="204">
        <v>33100</v>
      </c>
    </row>
    <row r="405" spans="2:3" hidden="1">
      <c r="B405" s="184" t="s">
        <v>119</v>
      </c>
      <c r="C405" s="204">
        <v>33200</v>
      </c>
    </row>
    <row r="406" spans="2:3" hidden="1">
      <c r="B406" s="184" t="s">
        <v>123</v>
      </c>
      <c r="C406" s="204">
        <v>33205</v>
      </c>
    </row>
    <row r="407" spans="2:3" hidden="1">
      <c r="B407" s="184" t="s">
        <v>35</v>
      </c>
      <c r="C407" s="204">
        <v>20300</v>
      </c>
    </row>
    <row r="408" spans="2:3" hidden="1">
      <c r="B408" s="184" t="s">
        <v>401</v>
      </c>
      <c r="C408" s="204">
        <v>39208</v>
      </c>
    </row>
    <row r="409" spans="2:3" hidden="1">
      <c r="B409" s="184" t="s">
        <v>96</v>
      </c>
      <c r="C409" s="204">
        <v>32100</v>
      </c>
    </row>
    <row r="410" spans="2:3" hidden="1">
      <c r="B410" s="184" t="s">
        <v>125</v>
      </c>
      <c r="C410" s="204">
        <v>33300</v>
      </c>
    </row>
    <row r="411" spans="2:3" hidden="1">
      <c r="B411" s="184" t="s">
        <v>126</v>
      </c>
      <c r="C411" s="204">
        <v>33305</v>
      </c>
    </row>
    <row r="412" spans="2:3" hidden="1">
      <c r="B412" s="184" t="s">
        <v>212</v>
      </c>
      <c r="C412" s="204">
        <v>37000</v>
      </c>
    </row>
    <row r="413" spans="2:3" hidden="1">
      <c r="B413" s="184" t="s">
        <v>36</v>
      </c>
      <c r="C413" s="204">
        <v>20400</v>
      </c>
    </row>
    <row r="414" spans="2:3" hidden="1">
      <c r="B414" s="184" t="s">
        <v>251</v>
      </c>
      <c r="C414" s="204">
        <v>38620</v>
      </c>
    </row>
    <row r="415" spans="2:3" hidden="1">
      <c r="B415" s="184" t="s">
        <v>262</v>
      </c>
      <c r="C415" s="204">
        <v>39201</v>
      </c>
    </row>
    <row r="416" spans="2:3" hidden="1">
      <c r="B416" s="184" t="s">
        <v>75</v>
      </c>
      <c r="C416" s="204">
        <v>31102</v>
      </c>
    </row>
    <row r="417" spans="2:3" hidden="1">
      <c r="B417" s="184" t="s">
        <v>74</v>
      </c>
      <c r="C417" s="204">
        <v>31101</v>
      </c>
    </row>
    <row r="418" spans="2:3" hidden="1">
      <c r="B418" s="184" t="s">
        <v>37</v>
      </c>
      <c r="C418" s="204">
        <v>20600</v>
      </c>
    </row>
    <row r="419" spans="2:3" hidden="1">
      <c r="B419" s="184" t="s">
        <v>107</v>
      </c>
      <c r="C419" s="204">
        <v>32605</v>
      </c>
    </row>
    <row r="420" spans="2:3" hidden="1">
      <c r="B420" s="184" t="s">
        <v>381</v>
      </c>
      <c r="C420" s="204">
        <v>36310</v>
      </c>
    </row>
    <row r="421" spans="2:3" hidden="1">
      <c r="B421" s="184" t="s">
        <v>129</v>
      </c>
      <c r="C421" s="204">
        <v>33405</v>
      </c>
    </row>
    <row r="422" spans="2:3" hidden="1">
      <c r="B422" s="184" t="s">
        <v>130</v>
      </c>
      <c r="C422" s="204">
        <v>33500</v>
      </c>
    </row>
    <row r="423" spans="2:3" hidden="1">
      <c r="B423" s="184" t="s">
        <v>133</v>
      </c>
      <c r="C423" s="204">
        <v>33605</v>
      </c>
    </row>
    <row r="424" spans="2:3" hidden="1">
      <c r="B424" s="184" t="s">
        <v>201</v>
      </c>
      <c r="C424" s="204">
        <v>36601</v>
      </c>
    </row>
    <row r="425" spans="2:3" hidden="1">
      <c r="B425" s="184" t="s">
        <v>132</v>
      </c>
      <c r="C425" s="204">
        <v>33600</v>
      </c>
    </row>
    <row r="426" spans="2:3" hidden="1">
      <c r="B426" s="184" t="s">
        <v>134</v>
      </c>
      <c r="C426" s="204">
        <v>33700</v>
      </c>
    </row>
    <row r="427" spans="2:3" hidden="1">
      <c r="B427" s="184" t="s">
        <v>17</v>
      </c>
      <c r="C427" s="204">
        <v>12160</v>
      </c>
    </row>
    <row r="428" spans="2:3" hidden="1">
      <c r="B428" s="184" t="s">
        <v>15</v>
      </c>
      <c r="C428" s="204">
        <v>12100</v>
      </c>
    </row>
    <row r="429" spans="2:3" hidden="1">
      <c r="B429" s="184" t="s">
        <v>135</v>
      </c>
      <c r="C429" s="204">
        <v>33800</v>
      </c>
    </row>
    <row r="430" spans="2:3" hidden="1">
      <c r="B430" s="184" t="s">
        <v>65</v>
      </c>
      <c r="C430" s="204">
        <v>30601</v>
      </c>
    </row>
    <row r="431" spans="2:3" hidden="1">
      <c r="B431" s="184" t="s">
        <v>439</v>
      </c>
      <c r="C431" s="204">
        <v>33900</v>
      </c>
    </row>
    <row r="432" spans="2:3" hidden="1">
      <c r="B432" s="184" t="s">
        <v>243</v>
      </c>
      <c r="C432" s="204">
        <v>38402</v>
      </c>
    </row>
    <row r="433" spans="2:3" hidden="1">
      <c r="B433" s="184" t="s">
        <v>137</v>
      </c>
      <c r="C433" s="204">
        <v>34000</v>
      </c>
    </row>
    <row r="434" spans="2:3" hidden="1">
      <c r="B434" s="184" t="s">
        <v>138</v>
      </c>
      <c r="C434" s="204">
        <v>34100</v>
      </c>
    </row>
    <row r="435" spans="2:3" hidden="1">
      <c r="B435" s="184" t="s">
        <v>139</v>
      </c>
      <c r="C435" s="204">
        <v>34105</v>
      </c>
    </row>
    <row r="436" spans="2:3" hidden="1">
      <c r="B436" s="184" t="s">
        <v>141</v>
      </c>
      <c r="C436" s="204">
        <v>34205</v>
      </c>
    </row>
    <row r="437" spans="2:3" hidden="1">
      <c r="B437" s="184" t="s">
        <v>140</v>
      </c>
      <c r="C437" s="204">
        <v>34200</v>
      </c>
    </row>
    <row r="438" spans="2:3" hidden="1">
      <c r="B438" s="184" t="s">
        <v>267</v>
      </c>
      <c r="C438" s="204">
        <v>39301</v>
      </c>
    </row>
    <row r="439" spans="2:3" hidden="1">
      <c r="B439" s="184" t="s">
        <v>144</v>
      </c>
      <c r="C439" s="204">
        <v>34300</v>
      </c>
    </row>
    <row r="440" spans="2:3" hidden="1">
      <c r="B440" s="184" t="s">
        <v>145</v>
      </c>
      <c r="C440" s="204">
        <v>34400</v>
      </c>
    </row>
    <row r="441" spans="2:3" hidden="1">
      <c r="B441" s="184" t="s">
        <v>146</v>
      </c>
      <c r="C441" s="204">
        <v>34405</v>
      </c>
    </row>
    <row r="442" spans="2:3" hidden="1">
      <c r="B442" s="193" t="s">
        <v>464</v>
      </c>
      <c r="C442" s="204">
        <v>12220</v>
      </c>
    </row>
    <row r="443" spans="2:3" hidden="1">
      <c r="B443" s="184" t="s">
        <v>121</v>
      </c>
      <c r="C443" s="204">
        <v>33203</v>
      </c>
    </row>
    <row r="444" spans="2:3" hidden="1">
      <c r="B444" s="184" t="s">
        <v>269</v>
      </c>
      <c r="C444" s="204">
        <v>39401</v>
      </c>
    </row>
    <row r="445" spans="2:3" hidden="1">
      <c r="B445" s="184" t="s">
        <v>147</v>
      </c>
      <c r="C445" s="204">
        <v>34500</v>
      </c>
    </row>
    <row r="446" spans="2:3" hidden="1">
      <c r="B446" s="184" t="s">
        <v>150</v>
      </c>
      <c r="C446" s="204">
        <v>34600</v>
      </c>
    </row>
    <row r="447" spans="2:3" hidden="1">
      <c r="B447" s="184" t="s">
        <v>91</v>
      </c>
      <c r="C447" s="204">
        <v>31810</v>
      </c>
    </row>
    <row r="448" spans="2:3" hidden="1">
      <c r="B448" s="184" t="s">
        <v>370</v>
      </c>
      <c r="C448" s="204">
        <v>51000.2</v>
      </c>
    </row>
    <row r="449" spans="2:3" hidden="1">
      <c r="B449" s="184" t="s">
        <v>371</v>
      </c>
      <c r="C449" s="204">
        <v>51000.3</v>
      </c>
    </row>
    <row r="450" spans="2:3" hidden="1">
      <c r="B450" s="184" t="s">
        <v>369</v>
      </c>
      <c r="C450" s="204">
        <v>51000</v>
      </c>
    </row>
    <row r="451" spans="2:3" hidden="1">
      <c r="B451" s="184" t="s">
        <v>152</v>
      </c>
      <c r="C451" s="204">
        <v>34700</v>
      </c>
    </row>
    <row r="452" spans="2:3" hidden="1">
      <c r="B452" s="184" t="s">
        <v>153</v>
      </c>
      <c r="C452" s="204">
        <v>34800</v>
      </c>
    </row>
    <row r="453" spans="2:3" hidden="1">
      <c r="B453" s="184" t="s">
        <v>8</v>
      </c>
      <c r="C453" s="204">
        <v>10930</v>
      </c>
    </row>
    <row r="454" spans="2:3" hidden="1">
      <c r="B454" s="184" t="s">
        <v>20</v>
      </c>
      <c r="C454" s="204">
        <v>12600</v>
      </c>
    </row>
    <row r="455" spans="2:3" hidden="1">
      <c r="B455" s="184" t="s">
        <v>343</v>
      </c>
      <c r="C455" s="204">
        <v>33207</v>
      </c>
    </row>
    <row r="456" spans="2:3" hidden="1">
      <c r="B456" s="184" t="s">
        <v>393</v>
      </c>
      <c r="C456" s="204">
        <v>32901</v>
      </c>
    </row>
    <row r="457" spans="2:3" hidden="1">
      <c r="B457" s="184" t="s">
        <v>394</v>
      </c>
      <c r="C457" s="204">
        <v>34900</v>
      </c>
    </row>
    <row r="458" spans="2:3" hidden="1">
      <c r="B458" s="184" t="s">
        <v>237</v>
      </c>
      <c r="C458" s="204">
        <v>38105</v>
      </c>
    </row>
    <row r="459" spans="2:3" hidden="1">
      <c r="B459" s="184" t="s">
        <v>157</v>
      </c>
      <c r="C459" s="204">
        <v>35000</v>
      </c>
    </row>
    <row r="460" spans="2:3" hidden="1">
      <c r="B460" s="184" t="s">
        <v>118</v>
      </c>
      <c r="C460" s="204">
        <v>33105</v>
      </c>
    </row>
    <row r="461" spans="2:3" hidden="1">
      <c r="B461" s="184" t="s">
        <v>159</v>
      </c>
      <c r="C461" s="204">
        <v>35100</v>
      </c>
    </row>
    <row r="462" spans="2:3" hidden="1">
      <c r="B462" s="184" t="s">
        <v>160</v>
      </c>
      <c r="C462" s="204">
        <v>35105</v>
      </c>
    </row>
    <row r="463" spans="2:3" hidden="1">
      <c r="B463" s="184" t="s">
        <v>162</v>
      </c>
      <c r="C463" s="204">
        <v>35200</v>
      </c>
    </row>
    <row r="464" spans="2:3" hidden="1">
      <c r="B464" s="184" t="s">
        <v>82</v>
      </c>
      <c r="C464" s="204">
        <v>31320</v>
      </c>
    </row>
    <row r="465" spans="2:3" hidden="1">
      <c r="B465" s="184" t="s">
        <v>459</v>
      </c>
      <c r="C465" s="204">
        <v>36002</v>
      </c>
    </row>
    <row r="466" spans="2:3" hidden="1">
      <c r="B466" s="184" t="s">
        <v>463</v>
      </c>
      <c r="C466" s="204">
        <v>35402</v>
      </c>
    </row>
    <row r="467" spans="2:3" hidden="1">
      <c r="B467" s="184" t="s">
        <v>186</v>
      </c>
      <c r="C467" s="204">
        <v>36102</v>
      </c>
    </row>
    <row r="468" spans="2:3" hidden="1">
      <c r="B468" s="184" t="s">
        <v>344</v>
      </c>
      <c r="C468" s="204">
        <v>33208</v>
      </c>
    </row>
    <row r="469" spans="2:3" hidden="1">
      <c r="B469" s="184" t="s">
        <v>21</v>
      </c>
      <c r="C469" s="204">
        <v>12700</v>
      </c>
    </row>
    <row r="470" spans="2:3" hidden="1">
      <c r="B470" s="184" t="s">
        <v>181</v>
      </c>
      <c r="C470" s="204">
        <v>36006</v>
      </c>
    </row>
    <row r="471" spans="2:3" hidden="1">
      <c r="B471" s="184" t="s">
        <v>440</v>
      </c>
      <c r="C471" s="204">
        <v>35300</v>
      </c>
    </row>
    <row r="472" spans="2:3" hidden="1">
      <c r="B472" s="184" t="s">
        <v>168</v>
      </c>
      <c r="C472" s="204">
        <v>35405</v>
      </c>
    </row>
    <row r="473" spans="2:3" hidden="1">
      <c r="B473" s="184" t="s">
        <v>165</v>
      </c>
      <c r="C473" s="204">
        <v>35400</v>
      </c>
    </row>
    <row r="474" spans="2:3" hidden="1">
      <c r="B474" s="184" t="s">
        <v>112</v>
      </c>
      <c r="C474" s="204">
        <v>32910</v>
      </c>
    </row>
    <row r="475" spans="2:3" hidden="1">
      <c r="B475" s="184" t="s">
        <v>169</v>
      </c>
      <c r="C475" s="204">
        <v>35500</v>
      </c>
    </row>
    <row r="476" spans="2:3" hidden="1">
      <c r="B476" s="184" t="s">
        <v>16</v>
      </c>
      <c r="C476" s="204">
        <v>12150</v>
      </c>
    </row>
    <row r="477" spans="2:3" hidden="1">
      <c r="B477" s="184" t="s">
        <v>170</v>
      </c>
      <c r="C477" s="204">
        <v>35600</v>
      </c>
    </row>
    <row r="478" spans="2:3" hidden="1">
      <c r="B478" s="184" t="s">
        <v>171</v>
      </c>
      <c r="C478" s="204">
        <v>35700</v>
      </c>
    </row>
    <row r="479" spans="2:3" hidden="1">
      <c r="B479" s="184" t="s">
        <v>173</v>
      </c>
      <c r="C479" s="204">
        <v>35805</v>
      </c>
    </row>
    <row r="480" spans="2:3" hidden="1">
      <c r="B480" s="184" t="s">
        <v>172</v>
      </c>
      <c r="C480" s="204">
        <v>35800</v>
      </c>
    </row>
    <row r="481" spans="2:3" hidden="1">
      <c r="B481" s="184" t="s">
        <v>187</v>
      </c>
      <c r="C481" s="204">
        <v>36105</v>
      </c>
    </row>
    <row r="482" spans="2:3" hidden="1">
      <c r="B482" s="184" t="s">
        <v>174</v>
      </c>
      <c r="C482" s="204">
        <v>35900</v>
      </c>
    </row>
    <row r="483" spans="2:3" hidden="1">
      <c r="B483" s="184" t="s">
        <v>175</v>
      </c>
      <c r="C483" s="204">
        <v>35905</v>
      </c>
    </row>
    <row r="484" spans="2:3" hidden="1">
      <c r="B484" s="184" t="s">
        <v>248</v>
      </c>
      <c r="C484" s="204">
        <v>38602</v>
      </c>
    </row>
    <row r="485" spans="2:3" hidden="1">
      <c r="B485" s="184" t="s">
        <v>155</v>
      </c>
      <c r="C485" s="204">
        <v>34905</v>
      </c>
    </row>
    <row r="486" spans="2:3" hidden="1">
      <c r="B486" s="184" t="s">
        <v>185</v>
      </c>
      <c r="C486" s="204">
        <v>36100</v>
      </c>
    </row>
    <row r="487" spans="2:3" hidden="1">
      <c r="B487" s="184" t="s">
        <v>189</v>
      </c>
      <c r="C487" s="204">
        <v>36205</v>
      </c>
    </row>
    <row r="488" spans="2:3" hidden="1">
      <c r="B488" s="184" t="s">
        <v>188</v>
      </c>
      <c r="C488" s="204">
        <v>36200</v>
      </c>
    </row>
    <row r="489" spans="2:3" hidden="1">
      <c r="B489" s="184" t="s">
        <v>190</v>
      </c>
      <c r="C489" s="204">
        <v>36300</v>
      </c>
    </row>
    <row r="490" spans="2:3" hidden="1">
      <c r="B490" s="184" t="s">
        <v>156</v>
      </c>
      <c r="C490" s="204">
        <v>34910</v>
      </c>
    </row>
    <row r="491" spans="2:3" hidden="1">
      <c r="B491" s="184" t="s">
        <v>250</v>
      </c>
      <c r="C491" s="204">
        <v>38610</v>
      </c>
    </row>
    <row r="492" spans="2:3" hidden="1">
      <c r="B492" s="184" t="s">
        <v>148</v>
      </c>
      <c r="C492" s="204">
        <v>34501</v>
      </c>
    </row>
    <row r="493" spans="2:3" hidden="1">
      <c r="B493" s="184" t="s">
        <v>253</v>
      </c>
      <c r="C493" s="204">
        <v>38701</v>
      </c>
    </row>
    <row r="494" spans="2:3" hidden="1">
      <c r="B494" s="184" t="s">
        <v>29</v>
      </c>
      <c r="C494" s="204">
        <v>18740</v>
      </c>
    </row>
    <row r="495" spans="2:3" hidden="1">
      <c r="B495" s="184" t="s">
        <v>39</v>
      </c>
      <c r="C495" s="204">
        <v>20800</v>
      </c>
    </row>
    <row r="496" spans="2:3" hidden="1">
      <c r="B496" s="184" t="s">
        <v>28</v>
      </c>
      <c r="C496" s="204">
        <v>18690</v>
      </c>
    </row>
    <row r="497" spans="2:3" hidden="1">
      <c r="B497" s="184" t="s">
        <v>10</v>
      </c>
      <c r="C497" s="204">
        <v>10950</v>
      </c>
    </row>
    <row r="498" spans="2:3" hidden="1">
      <c r="B498" s="184" t="s">
        <v>34</v>
      </c>
      <c r="C498" s="204">
        <v>20200</v>
      </c>
    </row>
    <row r="499" spans="2:3" hidden="1">
      <c r="B499" s="184" t="s">
        <v>42</v>
      </c>
      <c r="C499" s="204">
        <v>21300</v>
      </c>
    </row>
    <row r="500" spans="2:3" hidden="1">
      <c r="B500" s="184" t="s">
        <v>368</v>
      </c>
      <c r="C500" s="204">
        <v>37001</v>
      </c>
    </row>
    <row r="501" spans="2:3" hidden="1">
      <c r="B501" s="184" t="s">
        <v>115</v>
      </c>
      <c r="C501" s="204">
        <v>33001</v>
      </c>
    </row>
    <row r="502" spans="2:3" hidden="1">
      <c r="B502" s="184" t="s">
        <v>398</v>
      </c>
      <c r="C502" s="204">
        <v>36405</v>
      </c>
    </row>
    <row r="503" spans="2:3" hidden="1">
      <c r="B503" s="184" t="s">
        <v>194</v>
      </c>
      <c r="C503" s="204">
        <v>36400</v>
      </c>
    </row>
    <row r="504" spans="2:3" hidden="1">
      <c r="B504" s="184" t="s">
        <v>38</v>
      </c>
      <c r="C504" s="204">
        <v>20700</v>
      </c>
    </row>
    <row r="505" spans="2:3" hidden="1">
      <c r="B505" s="184" t="s">
        <v>438</v>
      </c>
      <c r="C505" s="204">
        <v>18780</v>
      </c>
    </row>
    <row r="506" spans="2:3" hidden="1">
      <c r="B506" s="184" t="s">
        <v>282</v>
      </c>
      <c r="C506" s="204">
        <v>14200</v>
      </c>
    </row>
    <row r="507" spans="2:3" hidden="1">
      <c r="B507" s="184" t="s">
        <v>434</v>
      </c>
      <c r="C507" s="204">
        <v>11050</v>
      </c>
    </row>
    <row r="508" spans="2:3" hidden="1">
      <c r="B508" s="184" t="s">
        <v>435</v>
      </c>
      <c r="C508" s="204">
        <v>11300</v>
      </c>
    </row>
    <row r="509" spans="2:3" hidden="1">
      <c r="B509" s="184" t="s">
        <v>12</v>
      </c>
      <c r="C509" s="204">
        <v>11310</v>
      </c>
    </row>
    <row r="510" spans="2:3" hidden="1">
      <c r="B510" s="184" t="s">
        <v>161</v>
      </c>
      <c r="C510" s="204">
        <v>35106</v>
      </c>
    </row>
    <row r="511" spans="2:3" hidden="1">
      <c r="B511" s="184" t="s">
        <v>392</v>
      </c>
      <c r="C511" s="204">
        <v>32500</v>
      </c>
    </row>
    <row r="512" spans="2:3" hidden="1">
      <c r="B512" s="184" t="s">
        <v>196</v>
      </c>
      <c r="C512" s="204">
        <v>36500</v>
      </c>
    </row>
    <row r="513" spans="2:3" hidden="1">
      <c r="B513" s="184" t="s">
        <v>92</v>
      </c>
      <c r="C513" s="204">
        <v>31820</v>
      </c>
    </row>
    <row r="514" spans="2:3" hidden="1">
      <c r="B514" s="184" t="s">
        <v>27</v>
      </c>
      <c r="C514" s="204">
        <v>18640</v>
      </c>
    </row>
    <row r="515" spans="2:3" hidden="1">
      <c r="B515" s="184" t="s">
        <v>0</v>
      </c>
      <c r="C515" s="204">
        <v>10200</v>
      </c>
    </row>
    <row r="516" spans="2:3" hidden="1">
      <c r="B516" s="184" t="s">
        <v>200</v>
      </c>
      <c r="C516" s="204">
        <v>36600</v>
      </c>
    </row>
    <row r="517" spans="2:3" hidden="1">
      <c r="B517" s="184" t="s">
        <v>5</v>
      </c>
      <c r="C517" s="204">
        <v>10850</v>
      </c>
    </row>
    <row r="518" spans="2:3" hidden="1">
      <c r="B518" s="184" t="s">
        <v>7</v>
      </c>
      <c r="C518" s="204">
        <v>10910</v>
      </c>
    </row>
    <row r="519" spans="2:3" hidden="1">
      <c r="B519" s="184" t="s">
        <v>9</v>
      </c>
      <c r="C519" s="204">
        <v>10940</v>
      </c>
    </row>
    <row r="520" spans="2:3" hidden="1">
      <c r="B520" s="184" t="s">
        <v>202</v>
      </c>
      <c r="C520" s="204">
        <v>36700</v>
      </c>
    </row>
    <row r="521" spans="2:3" hidden="1">
      <c r="B521" s="184" t="s">
        <v>207</v>
      </c>
      <c r="C521" s="204">
        <v>36802</v>
      </c>
    </row>
    <row r="522" spans="2:3" hidden="1">
      <c r="B522" s="184" t="s">
        <v>205</v>
      </c>
      <c r="C522" s="204">
        <v>36800</v>
      </c>
    </row>
    <row r="523" spans="2:3" hidden="1">
      <c r="B523" s="184" t="s">
        <v>460</v>
      </c>
      <c r="C523" s="204">
        <v>36801</v>
      </c>
    </row>
    <row r="524" spans="2:3" hidden="1">
      <c r="B524" s="184" t="s">
        <v>211</v>
      </c>
      <c r="C524" s="204">
        <v>36905</v>
      </c>
    </row>
    <row r="525" spans="2:3" hidden="1">
      <c r="B525" s="184" t="s">
        <v>209</v>
      </c>
      <c r="C525" s="204">
        <v>36900</v>
      </c>
    </row>
    <row r="526" spans="2:3" hidden="1">
      <c r="B526" s="184" t="s">
        <v>214</v>
      </c>
      <c r="C526" s="204">
        <v>37100</v>
      </c>
    </row>
    <row r="527" spans="2:3" hidden="1">
      <c r="B527" s="184" t="s">
        <v>215</v>
      </c>
      <c r="C527" s="204">
        <v>37200</v>
      </c>
    </row>
    <row r="528" spans="2:3" hidden="1">
      <c r="B528" s="184" t="s">
        <v>216</v>
      </c>
      <c r="C528" s="204">
        <v>37300</v>
      </c>
    </row>
    <row r="529" spans="2:3" hidden="1">
      <c r="B529" s="184" t="s">
        <v>218</v>
      </c>
      <c r="C529" s="204">
        <v>37305</v>
      </c>
    </row>
    <row r="530" spans="2:3" hidden="1">
      <c r="B530" s="184" t="s">
        <v>183</v>
      </c>
      <c r="C530" s="204">
        <v>36008</v>
      </c>
    </row>
    <row r="531" spans="2:3" hidden="1">
      <c r="B531" s="184" t="s">
        <v>275</v>
      </c>
      <c r="C531" s="204">
        <v>39703</v>
      </c>
    </row>
    <row r="532" spans="2:3" hidden="1">
      <c r="B532" s="184" t="s">
        <v>345</v>
      </c>
      <c r="C532" s="204">
        <v>33209</v>
      </c>
    </row>
    <row r="533" spans="2:3" hidden="1">
      <c r="B533" s="184" t="s">
        <v>220</v>
      </c>
      <c r="C533" s="204">
        <v>37405</v>
      </c>
    </row>
    <row r="534" spans="2:3" hidden="1">
      <c r="B534" s="184" t="s">
        <v>219</v>
      </c>
      <c r="C534" s="204">
        <v>37400</v>
      </c>
    </row>
    <row r="535" spans="2:3" hidden="1">
      <c r="B535" s="184" t="s">
        <v>221</v>
      </c>
      <c r="C535" s="204">
        <v>37500</v>
      </c>
    </row>
    <row r="536" spans="2:3" hidden="1">
      <c r="B536" s="184" t="s">
        <v>224</v>
      </c>
      <c r="C536" s="204">
        <v>37605</v>
      </c>
    </row>
    <row r="537" spans="2:3" hidden="1">
      <c r="B537" s="184" t="s">
        <v>222</v>
      </c>
      <c r="C537" s="204">
        <v>37600</v>
      </c>
    </row>
    <row r="538" spans="2:3" hidden="1">
      <c r="B538" s="184" t="s">
        <v>22</v>
      </c>
      <c r="C538" s="204">
        <v>13500</v>
      </c>
    </row>
    <row r="539" spans="2:3" hidden="1">
      <c r="B539" s="184" t="s">
        <v>226</v>
      </c>
      <c r="C539" s="204">
        <v>37700</v>
      </c>
    </row>
    <row r="540" spans="2:3" hidden="1">
      <c r="B540" s="184" t="s">
        <v>227</v>
      </c>
      <c r="C540" s="204">
        <v>37705</v>
      </c>
    </row>
    <row r="541" spans="2:3" hidden="1">
      <c r="B541" s="184" t="s">
        <v>56</v>
      </c>
      <c r="C541" s="204">
        <v>30103</v>
      </c>
    </row>
    <row r="542" spans="2:3" hidden="1">
      <c r="B542" s="184" t="s">
        <v>142</v>
      </c>
      <c r="C542" s="204">
        <v>34220</v>
      </c>
    </row>
    <row r="543" spans="2:3" hidden="1">
      <c r="B543" s="184" t="s">
        <v>151</v>
      </c>
      <c r="C543" s="204">
        <v>34605</v>
      </c>
    </row>
    <row r="544" spans="2:3" hidden="1">
      <c r="B544" s="184" t="s">
        <v>230</v>
      </c>
      <c r="C544" s="204">
        <v>37805</v>
      </c>
    </row>
    <row r="545" spans="2:3" hidden="1">
      <c r="B545" s="184" t="s">
        <v>228</v>
      </c>
      <c r="C545" s="204">
        <v>37800</v>
      </c>
    </row>
    <row r="546" spans="2:3" hidden="1">
      <c r="B546" s="184" t="s">
        <v>233</v>
      </c>
      <c r="C546" s="204">
        <v>37905</v>
      </c>
    </row>
    <row r="547" spans="2:3" hidden="1">
      <c r="B547" s="184" t="s">
        <v>231</v>
      </c>
      <c r="C547" s="204">
        <v>37900</v>
      </c>
    </row>
    <row r="548" spans="2:3" hidden="1">
      <c r="B548" s="184" t="s">
        <v>235</v>
      </c>
      <c r="C548" s="204">
        <v>38005</v>
      </c>
    </row>
    <row r="549" spans="2:3" hidden="1">
      <c r="B549" s="184" t="s">
        <v>234</v>
      </c>
      <c r="C549" s="204">
        <v>38000</v>
      </c>
    </row>
    <row r="550" spans="2:3" hidden="1">
      <c r="B550" s="184" t="s">
        <v>217</v>
      </c>
      <c r="C550" s="204">
        <v>37301</v>
      </c>
    </row>
    <row r="551" spans="2:3" hidden="1">
      <c r="B551" s="184" t="s">
        <v>236</v>
      </c>
      <c r="C551" s="204">
        <v>38100</v>
      </c>
    </row>
    <row r="552" spans="2:3" hidden="1">
      <c r="B552" s="184" t="s">
        <v>239</v>
      </c>
      <c r="C552" s="204">
        <v>38205</v>
      </c>
    </row>
    <row r="553" spans="2:3" hidden="1">
      <c r="B553" s="184" t="s">
        <v>238</v>
      </c>
      <c r="C553" s="204">
        <v>38200</v>
      </c>
    </row>
    <row r="554" spans="2:3" hidden="1">
      <c r="B554" s="184" t="s">
        <v>193</v>
      </c>
      <c r="C554" s="204">
        <v>36305</v>
      </c>
    </row>
    <row r="555" spans="2:3" hidden="1">
      <c r="B555" s="184" t="s">
        <v>241</v>
      </c>
      <c r="C555" s="204">
        <v>38300</v>
      </c>
    </row>
    <row r="556" spans="2:3" hidden="1">
      <c r="B556" s="184" t="s">
        <v>23</v>
      </c>
      <c r="C556" s="204">
        <v>13700</v>
      </c>
    </row>
    <row r="557" spans="2:3" hidden="1">
      <c r="B557" s="184" t="s">
        <v>462</v>
      </c>
      <c r="C557" s="204">
        <v>32420</v>
      </c>
    </row>
    <row r="558" spans="2:3" hidden="1">
      <c r="B558" s="184" t="s">
        <v>182</v>
      </c>
      <c r="C558" s="204">
        <v>36007</v>
      </c>
    </row>
    <row r="559" spans="2:3" hidden="1">
      <c r="B559" s="184" t="s">
        <v>62</v>
      </c>
      <c r="C559" s="204">
        <v>30405</v>
      </c>
    </row>
    <row r="560" spans="2:3" hidden="1">
      <c r="B560" s="184" t="s">
        <v>229</v>
      </c>
      <c r="C560" s="204">
        <v>37801</v>
      </c>
    </row>
    <row r="561" spans="2:3" hidden="1">
      <c r="B561" s="184" t="s">
        <v>101</v>
      </c>
      <c r="C561" s="204">
        <v>32405</v>
      </c>
    </row>
    <row r="562" spans="2:3" hidden="1">
      <c r="B562" s="184" t="s">
        <v>263</v>
      </c>
      <c r="C562" s="204">
        <v>39204</v>
      </c>
    </row>
    <row r="563" spans="2:3" hidden="1">
      <c r="B563" s="184" t="s">
        <v>158</v>
      </c>
      <c r="C563" s="204">
        <v>35005</v>
      </c>
    </row>
    <row r="564" spans="2:3" hidden="1">
      <c r="B564" s="184" t="s">
        <v>244</v>
      </c>
      <c r="C564" s="204">
        <v>38405</v>
      </c>
    </row>
    <row r="565" spans="2:3" hidden="1">
      <c r="B565" s="184" t="s">
        <v>242</v>
      </c>
      <c r="C565" s="204">
        <v>38400</v>
      </c>
    </row>
    <row r="566" spans="2:3" hidden="1">
      <c r="B566" s="184" t="s">
        <v>192</v>
      </c>
      <c r="C566" s="204">
        <v>36302</v>
      </c>
    </row>
    <row r="567" spans="2:3" hidden="1">
      <c r="B567" s="184" t="s">
        <v>2</v>
      </c>
      <c r="C567" s="204">
        <v>10500</v>
      </c>
    </row>
    <row r="568" spans="2:3" hidden="1">
      <c r="B568" s="184" t="s">
        <v>14</v>
      </c>
      <c r="C568" s="204">
        <v>11900</v>
      </c>
    </row>
    <row r="569" spans="2:3" hidden="1">
      <c r="B569" s="184" t="s">
        <v>283</v>
      </c>
      <c r="C569" s="204">
        <v>18670</v>
      </c>
    </row>
    <row r="570" spans="2:3" hidden="1">
      <c r="B570" s="184" t="s">
        <v>365</v>
      </c>
      <c r="C570" s="204">
        <v>14300.2</v>
      </c>
    </row>
    <row r="571" spans="2:3" hidden="1">
      <c r="B571" s="184" t="s">
        <v>364</v>
      </c>
      <c r="C571" s="204">
        <v>14300</v>
      </c>
    </row>
    <row r="572" spans="2:3" hidden="1">
      <c r="B572" s="184" t="s">
        <v>245</v>
      </c>
      <c r="C572" s="204">
        <v>38500</v>
      </c>
    </row>
    <row r="573" spans="2:3" hidden="1">
      <c r="B573" s="184" t="s">
        <v>154</v>
      </c>
      <c r="C573" s="204">
        <v>34903</v>
      </c>
    </row>
    <row r="574" spans="2:3" hidden="1">
      <c r="B574" s="184" t="s">
        <v>249</v>
      </c>
      <c r="C574" s="204">
        <v>38605</v>
      </c>
    </row>
    <row r="575" spans="2:3" hidden="1">
      <c r="B575" s="184" t="s">
        <v>246</v>
      </c>
      <c r="C575" s="204">
        <v>38600</v>
      </c>
    </row>
    <row r="576" spans="2:3" hidden="1">
      <c r="B576" s="184" t="s">
        <v>252</v>
      </c>
      <c r="C576" s="204">
        <v>38700</v>
      </c>
    </row>
    <row r="577" spans="2:3" hidden="1">
      <c r="B577" s="184" t="s">
        <v>57</v>
      </c>
      <c r="C577" s="204">
        <v>30104</v>
      </c>
    </row>
    <row r="578" spans="2:3" hidden="1">
      <c r="B578" s="184" t="s">
        <v>397</v>
      </c>
      <c r="C578" s="204">
        <v>36303</v>
      </c>
    </row>
    <row r="579" spans="2:3" hidden="1">
      <c r="B579" s="184" t="s">
        <v>113</v>
      </c>
      <c r="C579" s="204">
        <v>32920</v>
      </c>
    </row>
    <row r="580" spans="2:3" hidden="1">
      <c r="B580" s="184" t="s">
        <v>254</v>
      </c>
      <c r="C580" s="204">
        <v>38800</v>
      </c>
    </row>
    <row r="581" spans="2:3" hidden="1">
      <c r="B581" s="184" t="s">
        <v>95</v>
      </c>
      <c r="C581" s="204">
        <v>32005</v>
      </c>
    </row>
    <row r="582" spans="2:3" hidden="1">
      <c r="B582" s="184" t="s">
        <v>271</v>
      </c>
      <c r="C582" s="204">
        <v>39501</v>
      </c>
    </row>
    <row r="583" spans="2:3" hidden="1">
      <c r="B583" s="184" t="s">
        <v>256</v>
      </c>
      <c r="C583" s="204">
        <v>38900</v>
      </c>
    </row>
    <row r="584" spans="2:3" hidden="1">
      <c r="B584" s="184" t="s">
        <v>41</v>
      </c>
      <c r="C584" s="204">
        <v>21200</v>
      </c>
    </row>
    <row r="585" spans="2:3" hidden="1">
      <c r="B585" s="184" t="s">
        <v>45</v>
      </c>
      <c r="C585" s="204">
        <v>21550</v>
      </c>
    </row>
    <row r="586" spans="2:3" hidden="1">
      <c r="B586" s="184" t="s">
        <v>390</v>
      </c>
      <c r="C586" s="204">
        <v>21520</v>
      </c>
    </row>
    <row r="587" spans="2:3" hidden="1">
      <c r="B587" s="184" t="s">
        <v>367</v>
      </c>
      <c r="C587" s="204">
        <v>21525.200000000001</v>
      </c>
    </row>
    <row r="588" spans="2:3" hidden="1">
      <c r="B588" s="184" t="s">
        <v>366</v>
      </c>
      <c r="C588" s="204">
        <v>21525</v>
      </c>
    </row>
    <row r="589" spans="2:3" hidden="1">
      <c r="B589" s="184" t="s">
        <v>257</v>
      </c>
      <c r="C589" s="204">
        <v>39000</v>
      </c>
    </row>
    <row r="590" spans="2:3" hidden="1">
      <c r="B590" s="184" t="s">
        <v>50</v>
      </c>
      <c r="C590" s="204">
        <v>23000</v>
      </c>
    </row>
    <row r="591" spans="2:3" hidden="1">
      <c r="B591" s="184" t="s">
        <v>51</v>
      </c>
      <c r="C591" s="204">
        <v>23100</v>
      </c>
    </row>
    <row r="592" spans="2:3" hidden="1">
      <c r="B592" s="184" t="s">
        <v>40</v>
      </c>
      <c r="C592" s="204">
        <v>20900</v>
      </c>
    </row>
    <row r="593" spans="2:3" hidden="1">
      <c r="B593" s="184" t="s">
        <v>52</v>
      </c>
      <c r="C593" s="204">
        <v>23200</v>
      </c>
    </row>
    <row r="594" spans="2:3" hidden="1">
      <c r="B594" s="184" t="s">
        <v>46</v>
      </c>
      <c r="C594" s="204">
        <v>21570</v>
      </c>
    </row>
    <row r="595" spans="2:3" hidden="1">
      <c r="B595" s="184" t="s">
        <v>223</v>
      </c>
      <c r="C595" s="204">
        <v>37601</v>
      </c>
    </row>
    <row r="596" spans="2:3" hidden="1">
      <c r="B596" s="184" t="s">
        <v>259</v>
      </c>
      <c r="C596" s="204">
        <v>39101</v>
      </c>
    </row>
    <row r="597" spans="2:3" hidden="1">
      <c r="B597" s="184" t="s">
        <v>258</v>
      </c>
      <c r="C597" s="204">
        <v>39100</v>
      </c>
    </row>
    <row r="598" spans="2:3" hidden="1">
      <c r="B598" s="184" t="s">
        <v>260</v>
      </c>
      <c r="C598" s="204">
        <v>39105</v>
      </c>
    </row>
    <row r="599" spans="2:3" hidden="1">
      <c r="B599" s="184" t="s">
        <v>122</v>
      </c>
      <c r="C599" s="204">
        <v>33204</v>
      </c>
    </row>
    <row r="600" spans="2:3" hidden="1">
      <c r="B600" s="184" t="s">
        <v>400</v>
      </c>
      <c r="C600" s="204">
        <v>39200</v>
      </c>
    </row>
    <row r="601" spans="2:3" hidden="1">
      <c r="B601" s="184" t="s">
        <v>264</v>
      </c>
      <c r="C601" s="204">
        <v>39205</v>
      </c>
    </row>
    <row r="602" spans="2:3" hidden="1">
      <c r="B602" s="184" t="s">
        <v>266</v>
      </c>
      <c r="C602" s="204">
        <v>39300</v>
      </c>
    </row>
    <row r="603" spans="2:3" hidden="1">
      <c r="B603" s="184" t="s">
        <v>268</v>
      </c>
      <c r="C603" s="204">
        <v>39400</v>
      </c>
    </row>
    <row r="604" spans="2:3" hidden="1">
      <c r="B604" s="184" t="s">
        <v>270</v>
      </c>
      <c r="C604" s="204">
        <v>39500</v>
      </c>
    </row>
    <row r="605" spans="2:3" hidden="1">
      <c r="B605" s="184" t="s">
        <v>273</v>
      </c>
      <c r="C605" s="204">
        <v>39605</v>
      </c>
    </row>
    <row r="606" spans="2:3" hidden="1">
      <c r="B606" s="184" t="s">
        <v>272</v>
      </c>
      <c r="C606" s="204">
        <v>39600</v>
      </c>
    </row>
    <row r="607" spans="2:3" hidden="1">
      <c r="B607" s="184" t="s">
        <v>143</v>
      </c>
      <c r="C607" s="204">
        <v>34230</v>
      </c>
    </row>
    <row r="608" spans="2:3" hidden="1">
      <c r="B608" s="184" t="s">
        <v>47</v>
      </c>
      <c r="C608" s="204">
        <v>21800</v>
      </c>
    </row>
    <row r="609" spans="2:3" hidden="1">
      <c r="B609" s="184" t="s">
        <v>79</v>
      </c>
      <c r="C609" s="204">
        <v>31205</v>
      </c>
    </row>
    <row r="610" spans="2:3" hidden="1">
      <c r="B610" s="184" t="s">
        <v>102</v>
      </c>
      <c r="C610" s="204">
        <v>32410</v>
      </c>
    </row>
    <row r="611" spans="2:3" hidden="1">
      <c r="B611" s="184" t="s">
        <v>13</v>
      </c>
      <c r="C611" s="204">
        <v>11600</v>
      </c>
    </row>
    <row r="612" spans="2:3" hidden="1">
      <c r="B612" s="184" t="s">
        <v>276</v>
      </c>
      <c r="C612" s="204">
        <v>39705</v>
      </c>
    </row>
    <row r="613" spans="2:3" hidden="1">
      <c r="B613" s="184" t="s">
        <v>274</v>
      </c>
      <c r="C613" s="204">
        <v>39700</v>
      </c>
    </row>
    <row r="614" spans="2:3" hidden="1">
      <c r="B614" s="184" t="s">
        <v>198</v>
      </c>
      <c r="C614" s="204">
        <v>36502</v>
      </c>
    </row>
    <row r="615" spans="2:3" hidden="1">
      <c r="B615" s="184" t="s">
        <v>278</v>
      </c>
      <c r="C615" s="204">
        <v>39805</v>
      </c>
    </row>
    <row r="616" spans="2:3" hidden="1">
      <c r="B616" s="184" t="s">
        <v>277</v>
      </c>
      <c r="C616" s="204">
        <v>39800</v>
      </c>
    </row>
    <row r="617" spans="2:3" hidden="1">
      <c r="B617" s="184" t="s">
        <v>48</v>
      </c>
      <c r="C617" s="204">
        <v>21900</v>
      </c>
    </row>
    <row r="618" spans="2:3" hidden="1">
      <c r="B618" s="184" t="s">
        <v>127</v>
      </c>
      <c r="C618" s="204">
        <v>33400</v>
      </c>
    </row>
    <row r="619" spans="2:3" hidden="1">
      <c r="B619" s="184" t="s">
        <v>279</v>
      </c>
      <c r="C619" s="204">
        <v>39900</v>
      </c>
    </row>
    <row r="620" spans="2:3" hidden="1">
      <c r="B620" s="184" t="s">
        <v>53</v>
      </c>
      <c r="C620" s="204">
        <v>30000</v>
      </c>
    </row>
    <row r="621" spans="2:3" hidden="1">
      <c r="B621" s="184" t="s">
        <v>203</v>
      </c>
      <c r="C621" s="204">
        <v>36701</v>
      </c>
    </row>
  </sheetData>
  <sheetProtection password="CEAA" sheet="1" objects="1" scenarios="1"/>
  <sortState xmlns:xlrd2="http://schemas.microsoft.com/office/spreadsheetml/2017/richdata2" ref="B320:C621">
    <sortCondition ref="B320:B621"/>
  </sortState>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625"/>
  <sheetViews>
    <sheetView zoomScaleNormal="100" workbookViewId="0">
      <pane xSplit="2" ySplit="6" topLeftCell="C233" activePane="bottomRight" state="frozen"/>
      <selection activeCell="AE211" sqref="AE211"/>
      <selection pane="topRight" activeCell="AE211" sqref="AE211"/>
      <selection pane="bottomLeft" activeCell="AE211" sqref="AE211"/>
      <selection pane="bottomRight" activeCell="AE211" sqref="AE211"/>
    </sheetView>
  </sheetViews>
  <sheetFormatPr defaultRowHeight="15"/>
  <cols>
    <col min="1" max="1" width="15.28515625" style="73" customWidth="1"/>
    <col min="2" max="2" width="69.7109375" style="73" customWidth="1"/>
    <col min="3" max="4" width="13.85546875" style="73" customWidth="1"/>
    <col min="5" max="5" width="18.28515625" style="73" customWidth="1"/>
    <col min="6" max="6" width="3.85546875" style="73" customWidth="1"/>
    <col min="7" max="7" width="18.28515625" style="73" customWidth="1"/>
    <col min="8" max="8" width="20" style="73" customWidth="1"/>
    <col min="9" max="9" width="15.5703125" style="73" customWidth="1"/>
    <col min="10" max="10" width="19.42578125" style="73" customWidth="1"/>
    <col min="11" max="11" width="3.85546875" style="73" customWidth="1"/>
    <col min="12" max="12" width="18.28515625" style="73" customWidth="1"/>
    <col min="13" max="13" width="20" style="73" customWidth="1"/>
    <col min="14" max="14" width="14.42578125" style="73" customWidth="1"/>
    <col min="15" max="15" width="19.42578125" style="73" customWidth="1"/>
    <col min="16" max="16" width="3.85546875" style="73" customWidth="1"/>
    <col min="17" max="17" width="15" style="73" customWidth="1"/>
    <col min="18" max="18" width="22.42578125" style="73" customWidth="1"/>
    <col min="19" max="19" width="14.85546875" style="73" bestFit="1" customWidth="1"/>
    <col min="20" max="16384" width="9.140625" style="73"/>
  </cols>
  <sheetData>
    <row r="1" spans="1:30" s="152" customFormat="1">
      <c r="A1" s="152" t="s">
        <v>423</v>
      </c>
    </row>
    <row r="2" spans="1:30" s="185" customFormat="1">
      <c r="A2" s="73" t="s">
        <v>427</v>
      </c>
    </row>
    <row r="3" spans="1:30" s="185" customFormat="1">
      <c r="B3" s="185" t="s">
        <v>525</v>
      </c>
      <c r="C3" s="234">
        <f>SUM(C6:C315)-C27-C28</f>
        <v>0.99999999999999989</v>
      </c>
      <c r="D3" s="234">
        <f>SUM(D6:D315)-D27-D28</f>
        <v>0.99999999999999989</v>
      </c>
      <c r="E3" s="196">
        <f>SUM(E6:E316)</f>
        <v>16249195626.012005</v>
      </c>
      <c r="F3" s="196"/>
      <c r="G3" s="196">
        <f t="shared" ref="G3:U3" si="0">SUM(G6:G316)</f>
        <v>352252495.72799993</v>
      </c>
      <c r="H3" s="196">
        <f t="shared" si="0"/>
        <v>7747484446.7639999</v>
      </c>
      <c r="I3" s="196">
        <f t="shared" si="0"/>
        <v>2567127816.5039988</v>
      </c>
      <c r="J3" s="196">
        <f t="shared" si="0"/>
        <v>241041977.88430762</v>
      </c>
      <c r="K3" s="196"/>
      <c r="L3" s="196">
        <f t="shared" si="0"/>
        <v>531596044.76400018</v>
      </c>
      <c r="M3" s="196">
        <f t="shared" si="0"/>
        <v>5548417113.0959988</v>
      </c>
      <c r="N3" s="196">
        <f t="shared" si="0"/>
        <v>0</v>
      </c>
      <c r="O3" s="196">
        <f t="shared" si="0"/>
        <v>232151261.28451496</v>
      </c>
      <c r="P3" s="196"/>
      <c r="Q3" s="196">
        <f t="shared" si="0"/>
        <v>4378994694.8639994</v>
      </c>
      <c r="R3" s="196">
        <f t="shared" si="0"/>
        <v>3935761.4094721708</v>
      </c>
      <c r="S3" s="196">
        <f t="shared" si="0"/>
        <v>4382930456.2734718</v>
      </c>
      <c r="T3" s="196">
        <f t="shared" si="0"/>
        <v>0</v>
      </c>
      <c r="U3" s="196">
        <f t="shared" si="0"/>
        <v>0</v>
      </c>
      <c r="V3" s="184"/>
      <c r="W3" s="184"/>
      <c r="X3" s="184"/>
      <c r="Y3" s="184"/>
      <c r="Z3" s="184"/>
      <c r="AA3" s="184"/>
      <c r="AB3" s="184"/>
      <c r="AC3" s="184"/>
      <c r="AD3" s="184"/>
    </row>
    <row r="4" spans="1:30" s="185" customFormat="1">
      <c r="B4" s="185" t="s">
        <v>526</v>
      </c>
    </row>
    <row r="5" spans="1:30">
      <c r="G5" s="74" t="s">
        <v>291</v>
      </c>
      <c r="H5" s="74"/>
      <c r="I5" s="74"/>
      <c r="J5" s="74"/>
      <c r="L5" s="74" t="s">
        <v>292</v>
      </c>
      <c r="M5" s="74"/>
      <c r="N5" s="74"/>
      <c r="O5" s="74"/>
      <c r="Q5" s="74" t="s">
        <v>293</v>
      </c>
      <c r="R5" s="74"/>
      <c r="S5" s="74"/>
    </row>
    <row r="6" spans="1:30" ht="120">
      <c r="A6" s="75" t="s">
        <v>280</v>
      </c>
      <c r="B6" s="75" t="s">
        <v>281</v>
      </c>
      <c r="C6" s="75" t="s">
        <v>341</v>
      </c>
      <c r="D6" s="75" t="s">
        <v>342</v>
      </c>
      <c r="E6" s="75" t="s">
        <v>358</v>
      </c>
      <c r="F6" s="75"/>
      <c r="G6" s="75" t="s">
        <v>294</v>
      </c>
      <c r="H6" s="75" t="s">
        <v>295</v>
      </c>
      <c r="I6" s="75" t="s">
        <v>296</v>
      </c>
      <c r="J6" s="75" t="s">
        <v>297</v>
      </c>
      <c r="K6" s="75"/>
      <c r="L6" s="75" t="s">
        <v>294</v>
      </c>
      <c r="M6" s="75" t="s">
        <v>295</v>
      </c>
      <c r="N6" s="75" t="s">
        <v>296</v>
      </c>
      <c r="O6" s="75" t="s">
        <v>297</v>
      </c>
      <c r="P6" s="75"/>
      <c r="Q6" s="75" t="s">
        <v>298</v>
      </c>
      <c r="R6" s="75" t="s">
        <v>299</v>
      </c>
      <c r="S6" s="75" t="s">
        <v>300</v>
      </c>
    </row>
    <row r="7" spans="1:30" s="152" customFormat="1">
      <c r="A7" s="175" t="s">
        <v>431</v>
      </c>
      <c r="B7" s="149" t="s">
        <v>430</v>
      </c>
      <c r="C7" s="38">
        <v>0</v>
      </c>
      <c r="D7" s="38">
        <v>0</v>
      </c>
      <c r="E7" s="38">
        <v>0</v>
      </c>
      <c r="F7" s="75"/>
      <c r="G7" s="38">
        <v>0</v>
      </c>
      <c r="H7" s="38">
        <v>0</v>
      </c>
      <c r="I7" s="38">
        <v>0</v>
      </c>
      <c r="J7" s="38">
        <v>0</v>
      </c>
      <c r="K7" s="75"/>
      <c r="L7" s="38">
        <v>0</v>
      </c>
      <c r="M7" s="38">
        <v>0</v>
      </c>
      <c r="N7" s="38">
        <v>0</v>
      </c>
      <c r="O7" s="38">
        <v>0</v>
      </c>
      <c r="P7" s="75"/>
      <c r="Q7" s="38">
        <v>0</v>
      </c>
      <c r="R7" s="38">
        <v>0</v>
      </c>
      <c r="S7" s="38">
        <v>0</v>
      </c>
    </row>
    <row r="8" spans="1:30">
      <c r="A8" s="148">
        <v>10200</v>
      </c>
      <c r="B8" s="36" t="s">
        <v>0</v>
      </c>
      <c r="C8" s="41">
        <v>1.0897999999999999E-3</v>
      </c>
      <c r="D8" s="41">
        <v>1.1054000000000001E-3</v>
      </c>
      <c r="E8" s="37">
        <v>8646953.8017999995</v>
      </c>
      <c r="F8" s="37"/>
      <c r="G8" s="38">
        <v>187449.95919999998</v>
      </c>
      <c r="H8" s="38">
        <v>4122797.3145999997</v>
      </c>
      <c r="I8" s="38">
        <v>1366088.2755999998</v>
      </c>
      <c r="J8" s="37">
        <v>38738.274949956765</v>
      </c>
      <c r="K8" s="37"/>
      <c r="L8" s="38">
        <v>282887.01459999999</v>
      </c>
      <c r="M8" s="38">
        <v>2952571.1643999997</v>
      </c>
      <c r="N8" s="38">
        <v>0</v>
      </c>
      <c r="O8" s="37">
        <v>235752.08617464642</v>
      </c>
      <c r="P8" s="37"/>
      <c r="Q8" s="38">
        <v>2330267.0296</v>
      </c>
      <c r="R8" s="39">
        <v>-41056.979750448474</v>
      </c>
      <c r="S8" s="39">
        <v>2289210.0498495516</v>
      </c>
    </row>
    <row r="9" spans="1:30">
      <c r="A9" s="35">
        <v>10400</v>
      </c>
      <c r="B9" s="36" t="s">
        <v>1</v>
      </c>
      <c r="C9" s="41">
        <v>3.2104999999999998E-3</v>
      </c>
      <c r="D9" s="41">
        <v>3.2499999999999999E-3</v>
      </c>
      <c r="E9" s="37">
        <v>25473522.830499999</v>
      </c>
      <c r="F9" s="37"/>
      <c r="G9" s="38">
        <v>552218.84199999995</v>
      </c>
      <c r="H9" s="38">
        <v>12145568.7085</v>
      </c>
      <c r="I9" s="38">
        <v>4024432.3809999996</v>
      </c>
      <c r="J9" s="37">
        <v>337544.37789838482</v>
      </c>
      <c r="K9" s="37"/>
      <c r="L9" s="38">
        <v>833371.95849999995</v>
      </c>
      <c r="M9" s="38">
        <v>8698137.0189999994</v>
      </c>
      <c r="N9" s="38">
        <v>0</v>
      </c>
      <c r="O9" s="37">
        <v>2792700.2489493391</v>
      </c>
      <c r="P9" s="37"/>
      <c r="Q9" s="38">
        <v>6864858.0459999992</v>
      </c>
      <c r="R9" s="39">
        <v>-1606643.3128903236</v>
      </c>
      <c r="S9" s="39">
        <v>5258214.7331096753</v>
      </c>
    </row>
    <row r="10" spans="1:30">
      <c r="A10" s="35">
        <v>10500</v>
      </c>
      <c r="B10" s="36" t="s">
        <v>2</v>
      </c>
      <c r="C10" s="41">
        <v>7.7539999999999998E-4</v>
      </c>
      <c r="D10" s="41">
        <v>7.2939999999999995E-4</v>
      </c>
      <c r="E10" s="37">
        <v>6152365.5514000002</v>
      </c>
      <c r="F10" s="37"/>
      <c r="G10" s="38">
        <v>133371.90159999998</v>
      </c>
      <c r="H10" s="38">
        <v>2933397.9057999998</v>
      </c>
      <c r="I10" s="38">
        <v>971980.95880000002</v>
      </c>
      <c r="J10" s="37">
        <v>164307.97113248019</v>
      </c>
      <c r="K10" s="37"/>
      <c r="L10" s="38">
        <v>201276.00579999998</v>
      </c>
      <c r="M10" s="38">
        <v>2100774.1612</v>
      </c>
      <c r="N10" s="38">
        <v>0</v>
      </c>
      <c r="O10" s="37">
        <v>25122.098058482457</v>
      </c>
      <c r="P10" s="37"/>
      <c r="Q10" s="38">
        <v>1658000.6007999999</v>
      </c>
      <c r="R10" s="39">
        <v>26149.640074608942</v>
      </c>
      <c r="S10" s="39">
        <v>1684150.2408746087</v>
      </c>
    </row>
    <row r="11" spans="1:30">
      <c r="A11" s="35">
        <v>10700</v>
      </c>
      <c r="B11" s="36" t="s">
        <v>3</v>
      </c>
      <c r="C11" s="41">
        <v>4.6511E-3</v>
      </c>
      <c r="D11" s="41">
        <v>4.5304999999999998E-3</v>
      </c>
      <c r="E11" s="37">
        <v>36903878.535099998</v>
      </c>
      <c r="F11" s="37"/>
      <c r="G11" s="38">
        <v>800007.80440000002</v>
      </c>
      <c r="H11" s="38">
        <v>17595469.434700001</v>
      </c>
      <c r="I11" s="38">
        <v>5830256.1742000002</v>
      </c>
      <c r="J11" s="37">
        <v>7546095.268754214</v>
      </c>
      <c r="K11" s="37"/>
      <c r="L11" s="38">
        <v>1207318.5847</v>
      </c>
      <c r="M11" s="38">
        <v>12601122.9058</v>
      </c>
      <c r="N11" s="38">
        <v>0</v>
      </c>
      <c r="O11" s="37">
        <v>0</v>
      </c>
      <c r="P11" s="37"/>
      <c r="Q11" s="38">
        <v>9945223.8772</v>
      </c>
      <c r="R11" s="39">
        <v>3008853.8938627066</v>
      </c>
      <c r="S11" s="39">
        <v>12954077.771062706</v>
      </c>
    </row>
    <row r="12" spans="1:30">
      <c r="A12" s="35">
        <v>10800</v>
      </c>
      <c r="B12" s="36" t="s">
        <v>4</v>
      </c>
      <c r="C12" s="41">
        <v>1.98189E-2</v>
      </c>
      <c r="D12" s="41">
        <v>1.9146300000000002E-2</v>
      </c>
      <c r="E12" s="37">
        <v>157251892.7349</v>
      </c>
      <c r="F12" s="37"/>
      <c r="G12" s="38">
        <v>3408930.0756000001</v>
      </c>
      <c r="H12" s="38">
        <v>74976424.7553</v>
      </c>
      <c r="I12" s="38">
        <v>24843427.165800001</v>
      </c>
      <c r="J12" s="37">
        <v>4483343.6829328844</v>
      </c>
      <c r="K12" s="37"/>
      <c r="L12" s="38">
        <v>5144530.6052999999</v>
      </c>
      <c r="M12" s="38">
        <v>53694909.754200004</v>
      </c>
      <c r="N12" s="38">
        <v>0</v>
      </c>
      <c r="O12" s="37">
        <v>244967.46391497264</v>
      </c>
      <c r="P12" s="37"/>
      <c r="Q12" s="38">
        <v>42377802.562799998</v>
      </c>
      <c r="R12" s="39">
        <v>1405801.566430781</v>
      </c>
      <c r="S12" s="39">
        <v>43783604.129230782</v>
      </c>
    </row>
    <row r="13" spans="1:30">
      <c r="A13" s="35">
        <v>10850</v>
      </c>
      <c r="B13" s="36" t="s">
        <v>5</v>
      </c>
      <c r="C13" s="41">
        <v>1.507E-4</v>
      </c>
      <c r="D13" s="41">
        <v>1.383E-4</v>
      </c>
      <c r="E13" s="37">
        <v>1195720.2587000001</v>
      </c>
      <c r="F13" s="37"/>
      <c r="G13" s="38">
        <v>25921.002800000002</v>
      </c>
      <c r="H13" s="38">
        <v>570109.70389999996</v>
      </c>
      <c r="I13" s="38">
        <v>188905.7654</v>
      </c>
      <c r="J13" s="37">
        <v>278461.0715279571</v>
      </c>
      <c r="K13" s="37"/>
      <c r="L13" s="38">
        <v>39118.253900000003</v>
      </c>
      <c r="M13" s="38">
        <v>408288.19459999999</v>
      </c>
      <c r="N13" s="38">
        <v>0</v>
      </c>
      <c r="O13" s="37">
        <v>0</v>
      </c>
      <c r="P13" s="37"/>
      <c r="Q13" s="38">
        <v>322234.57640000002</v>
      </c>
      <c r="R13" s="39">
        <v>142783.45396093177</v>
      </c>
      <c r="S13" s="39">
        <v>465018.03036093176</v>
      </c>
    </row>
    <row r="14" spans="1:30">
      <c r="A14" s="35">
        <v>10900</v>
      </c>
      <c r="B14" s="36" t="s">
        <v>6</v>
      </c>
      <c r="C14" s="41">
        <v>1.7773999999999999E-3</v>
      </c>
      <c r="D14" s="41">
        <v>1.9082000000000001E-3</v>
      </c>
      <c r="E14" s="37">
        <v>14102675.4334</v>
      </c>
      <c r="F14" s="37"/>
      <c r="G14" s="38">
        <v>305719.90960000001</v>
      </c>
      <c r="H14" s="38">
        <v>6724041.0597999999</v>
      </c>
      <c r="I14" s="38">
        <v>2228010.0027999999</v>
      </c>
      <c r="J14" s="37">
        <v>804731.14142373181</v>
      </c>
      <c r="K14" s="37"/>
      <c r="L14" s="38">
        <v>461372.15979999996</v>
      </c>
      <c r="M14" s="38">
        <v>4815470.7171999998</v>
      </c>
      <c r="N14" s="38">
        <v>0</v>
      </c>
      <c r="O14" s="37">
        <v>0</v>
      </c>
      <c r="P14" s="37"/>
      <c r="Q14" s="38">
        <v>3800529.1047999999</v>
      </c>
      <c r="R14" s="39">
        <v>557238.28861075628</v>
      </c>
      <c r="S14" s="39">
        <v>4357767.3934107563</v>
      </c>
    </row>
    <row r="15" spans="1:30">
      <c r="A15" s="35">
        <v>10910</v>
      </c>
      <c r="B15" s="36" t="s">
        <v>7</v>
      </c>
      <c r="C15" s="41">
        <v>2.9599999999999998E-4</v>
      </c>
      <c r="D15" s="41">
        <v>2.6919999999999998E-4</v>
      </c>
      <c r="E15" s="37">
        <v>2348594.5359999998</v>
      </c>
      <c r="F15" s="37"/>
      <c r="G15" s="38">
        <v>50913.183999999994</v>
      </c>
      <c r="H15" s="38">
        <v>1119790.7919999999</v>
      </c>
      <c r="I15" s="38">
        <v>371042.51199999999</v>
      </c>
      <c r="J15" s="37">
        <v>179168.00559262454</v>
      </c>
      <c r="K15" s="37"/>
      <c r="L15" s="38">
        <v>76834.792000000001</v>
      </c>
      <c r="M15" s="38">
        <v>801946.28799999994</v>
      </c>
      <c r="N15" s="38">
        <v>0</v>
      </c>
      <c r="O15" s="37">
        <v>168744.73465821246</v>
      </c>
      <c r="P15" s="37"/>
      <c r="Q15" s="38">
        <v>632922.59199999995</v>
      </c>
      <c r="R15" s="39">
        <v>5365.613714271487</v>
      </c>
      <c r="S15" s="39">
        <v>638288.2057142714</v>
      </c>
    </row>
    <row r="16" spans="1:30">
      <c r="A16" s="35">
        <v>10930</v>
      </c>
      <c r="B16" s="36" t="s">
        <v>8</v>
      </c>
      <c r="C16" s="41">
        <v>2.7759999999999998E-3</v>
      </c>
      <c r="D16" s="41">
        <v>2.5428E-3</v>
      </c>
      <c r="E16" s="37">
        <v>22026008.215999998</v>
      </c>
      <c r="F16" s="37"/>
      <c r="G16" s="38">
        <v>477483.10399999999</v>
      </c>
      <c r="H16" s="38">
        <v>10501821.751999998</v>
      </c>
      <c r="I16" s="38">
        <v>3479777.0719999997</v>
      </c>
      <c r="J16" s="37">
        <v>2019200.7123433463</v>
      </c>
      <c r="K16" s="37"/>
      <c r="L16" s="38">
        <v>720585.75199999998</v>
      </c>
      <c r="M16" s="38">
        <v>7520955.7279999992</v>
      </c>
      <c r="N16" s="38">
        <v>0</v>
      </c>
      <c r="O16" s="37">
        <v>61678.341030691183</v>
      </c>
      <c r="P16" s="37"/>
      <c r="Q16" s="38">
        <v>5935787.5519999992</v>
      </c>
      <c r="R16" s="39">
        <v>766511.39779928525</v>
      </c>
      <c r="S16" s="39">
        <v>6702298.9497992843</v>
      </c>
    </row>
    <row r="17" spans="1:16384">
      <c r="A17" s="35">
        <v>10940</v>
      </c>
      <c r="B17" s="36" t="s">
        <v>9</v>
      </c>
      <c r="C17" s="41">
        <v>6.9059999999999998E-4</v>
      </c>
      <c r="D17" s="41">
        <v>6.9930000000000003E-4</v>
      </c>
      <c r="E17" s="37">
        <v>5479524.9545999998</v>
      </c>
      <c r="F17" s="37"/>
      <c r="G17" s="38">
        <v>118785.9624</v>
      </c>
      <c r="H17" s="38">
        <v>2612592.9761999999</v>
      </c>
      <c r="I17" s="38">
        <v>865682.29319999996</v>
      </c>
      <c r="J17" s="37">
        <v>122737.17948090105</v>
      </c>
      <c r="K17" s="37"/>
      <c r="L17" s="38">
        <v>179263.8762</v>
      </c>
      <c r="M17" s="38">
        <v>1871027.3868</v>
      </c>
      <c r="N17" s="38">
        <v>0</v>
      </c>
      <c r="O17" s="37">
        <v>216274.86360404873</v>
      </c>
      <c r="P17" s="37"/>
      <c r="Q17" s="38">
        <v>1476676.8311999999</v>
      </c>
      <c r="R17" s="39">
        <v>-99528.690679335661</v>
      </c>
      <c r="S17" s="39">
        <v>1377148.1405206642</v>
      </c>
    </row>
    <row r="18" spans="1:16384">
      <c r="A18" s="35">
        <v>10950</v>
      </c>
      <c r="B18" s="36" t="s">
        <v>10</v>
      </c>
      <c r="C18" s="41">
        <v>6.625E-4</v>
      </c>
      <c r="D18" s="41">
        <v>6.8150000000000003E-4</v>
      </c>
      <c r="E18" s="37">
        <v>5256567.1624999996</v>
      </c>
      <c r="F18" s="37"/>
      <c r="G18" s="38">
        <v>113952.65</v>
      </c>
      <c r="H18" s="38">
        <v>2506288.5125000002</v>
      </c>
      <c r="I18" s="38">
        <v>830458.32499999995</v>
      </c>
      <c r="J18" s="37">
        <v>147068.65767137677</v>
      </c>
      <c r="K18" s="37"/>
      <c r="L18" s="38">
        <v>171969.76250000001</v>
      </c>
      <c r="M18" s="38">
        <v>1794896.675</v>
      </c>
      <c r="N18" s="38">
        <v>0</v>
      </c>
      <c r="O18" s="37">
        <v>7716.6390000000538</v>
      </c>
      <c r="P18" s="37"/>
      <c r="Q18" s="38">
        <v>1416591.95</v>
      </c>
      <c r="R18" s="39">
        <v>107539.56555075421</v>
      </c>
      <c r="S18" s="39">
        <v>1524131.5155507543</v>
      </c>
    </row>
    <row r="19" spans="1:16384" s="185" customFormat="1">
      <c r="A19" s="204">
        <v>11050</v>
      </c>
      <c r="B19" s="184" t="s">
        <v>434</v>
      </c>
      <c r="C19" s="194">
        <v>0</v>
      </c>
      <c r="D19" s="194">
        <v>0</v>
      </c>
      <c r="E19" s="204"/>
      <c r="F19" s="184"/>
      <c r="G19" s="194"/>
      <c r="H19" s="194"/>
      <c r="I19" s="204"/>
      <c r="J19" s="184"/>
      <c r="K19" s="194"/>
      <c r="L19" s="194"/>
      <c r="M19" s="204"/>
      <c r="N19" s="184"/>
      <c r="O19" s="194"/>
      <c r="P19" s="194"/>
      <c r="Q19" s="204"/>
      <c r="R19" s="184"/>
      <c r="S19" s="194"/>
      <c r="T19" s="194"/>
      <c r="U19" s="204"/>
      <c r="V19" s="184"/>
      <c r="W19" s="194"/>
      <c r="X19" s="194"/>
      <c r="Y19" s="204"/>
      <c r="Z19" s="184"/>
      <c r="AA19" s="194"/>
      <c r="AB19" s="194"/>
      <c r="AC19" s="204"/>
      <c r="AD19" s="184"/>
      <c r="AE19" s="194"/>
      <c r="AF19" s="194"/>
      <c r="AG19" s="204"/>
      <c r="AH19" s="184"/>
      <c r="AI19" s="194"/>
      <c r="AJ19" s="194"/>
      <c r="AK19" s="204"/>
      <c r="AL19" s="184"/>
      <c r="AM19" s="194"/>
      <c r="AN19" s="194"/>
      <c r="AO19" s="204"/>
      <c r="AP19" s="184"/>
      <c r="AQ19" s="194"/>
      <c r="AR19" s="194"/>
      <c r="AS19" s="204"/>
      <c r="AT19" s="184"/>
      <c r="AU19" s="194"/>
      <c r="AV19" s="194"/>
      <c r="AW19" s="204"/>
      <c r="AX19" s="184"/>
      <c r="AY19" s="194"/>
      <c r="AZ19" s="194"/>
      <c r="BA19" s="204"/>
      <c r="BB19" s="184"/>
      <c r="BC19" s="194"/>
      <c r="BD19" s="194"/>
      <c r="BE19" s="204"/>
      <c r="BF19" s="184"/>
      <c r="BG19" s="194"/>
      <c r="BH19" s="194"/>
      <c r="BI19" s="204"/>
      <c r="BJ19" s="184"/>
      <c r="BK19" s="194"/>
      <c r="BL19" s="194"/>
      <c r="BM19" s="204"/>
      <c r="BN19" s="184"/>
      <c r="BO19" s="194"/>
      <c r="BP19" s="194"/>
      <c r="BQ19" s="204"/>
      <c r="BR19" s="184"/>
      <c r="BS19" s="194"/>
      <c r="BT19" s="194"/>
      <c r="BU19" s="204"/>
      <c r="BV19" s="184"/>
      <c r="BW19" s="194"/>
      <c r="BX19" s="194"/>
      <c r="BY19" s="204"/>
      <c r="BZ19" s="184"/>
      <c r="CA19" s="194"/>
      <c r="CB19" s="194"/>
      <c r="CC19" s="204"/>
      <c r="CD19" s="184"/>
      <c r="CE19" s="194"/>
      <c r="CF19" s="194"/>
      <c r="CG19" s="204"/>
      <c r="CH19" s="184"/>
      <c r="CI19" s="194"/>
      <c r="CJ19" s="194"/>
      <c r="CK19" s="204"/>
      <c r="CL19" s="184"/>
      <c r="CM19" s="194"/>
      <c r="CN19" s="194"/>
      <c r="CO19" s="204"/>
      <c r="CP19" s="184"/>
      <c r="CQ19" s="194"/>
      <c r="CR19" s="194"/>
      <c r="CS19" s="204"/>
      <c r="CT19" s="184"/>
      <c r="CU19" s="194"/>
      <c r="CV19" s="194"/>
      <c r="CW19" s="204"/>
      <c r="CX19" s="184"/>
      <c r="CY19" s="194"/>
      <c r="CZ19" s="194"/>
      <c r="DA19" s="204"/>
      <c r="DB19" s="184"/>
      <c r="DC19" s="194"/>
      <c r="DD19" s="194"/>
      <c r="DE19" s="204"/>
      <c r="DF19" s="184"/>
      <c r="DG19" s="194"/>
      <c r="DH19" s="194"/>
      <c r="DI19" s="204"/>
      <c r="DJ19" s="184"/>
      <c r="DK19" s="194"/>
      <c r="DL19" s="194"/>
      <c r="DM19" s="204"/>
      <c r="DN19" s="184"/>
      <c r="DO19" s="194"/>
      <c r="DP19" s="194"/>
      <c r="DQ19" s="204"/>
      <c r="DR19" s="184"/>
      <c r="DS19" s="194"/>
      <c r="DT19" s="194"/>
      <c r="DU19" s="204"/>
      <c r="DV19" s="184"/>
      <c r="DW19" s="194"/>
      <c r="DX19" s="194"/>
      <c r="DY19" s="204"/>
      <c r="DZ19" s="184"/>
      <c r="EA19" s="194"/>
      <c r="EB19" s="194"/>
      <c r="EC19" s="204"/>
      <c r="ED19" s="184"/>
      <c r="EE19" s="194"/>
      <c r="EF19" s="194"/>
      <c r="EG19" s="204"/>
      <c r="EH19" s="184"/>
      <c r="EI19" s="194"/>
      <c r="EJ19" s="194"/>
      <c r="EK19" s="204"/>
      <c r="EL19" s="184"/>
      <c r="EM19" s="194"/>
      <c r="EN19" s="194"/>
      <c r="EO19" s="204"/>
      <c r="EP19" s="184"/>
      <c r="EQ19" s="194"/>
      <c r="ER19" s="194"/>
      <c r="ES19" s="204"/>
      <c r="ET19" s="184"/>
      <c r="EU19" s="194"/>
      <c r="EV19" s="194"/>
      <c r="EW19" s="204"/>
      <c r="EX19" s="184"/>
      <c r="EY19" s="194"/>
      <c r="EZ19" s="194"/>
      <c r="FA19" s="204"/>
      <c r="FB19" s="184"/>
      <c r="FC19" s="194"/>
      <c r="FD19" s="194"/>
      <c r="FE19" s="204"/>
      <c r="FF19" s="184"/>
      <c r="FG19" s="194"/>
      <c r="FH19" s="194"/>
      <c r="FI19" s="204"/>
      <c r="FJ19" s="184"/>
      <c r="FK19" s="194"/>
      <c r="FL19" s="194"/>
      <c r="FM19" s="204"/>
      <c r="FN19" s="184"/>
      <c r="FO19" s="194"/>
      <c r="FP19" s="194"/>
      <c r="FQ19" s="204"/>
      <c r="FR19" s="184"/>
      <c r="FS19" s="194"/>
      <c r="FT19" s="194"/>
      <c r="FU19" s="204"/>
      <c r="FV19" s="184"/>
      <c r="FW19" s="194"/>
      <c r="FX19" s="194"/>
      <c r="FY19" s="204"/>
      <c r="FZ19" s="184"/>
      <c r="GA19" s="194"/>
      <c r="GB19" s="194"/>
      <c r="GC19" s="204"/>
      <c r="GD19" s="184"/>
      <c r="GE19" s="194"/>
      <c r="GF19" s="194"/>
      <c r="GG19" s="204"/>
      <c r="GH19" s="184"/>
      <c r="GI19" s="194"/>
      <c r="GJ19" s="194"/>
      <c r="GK19" s="204"/>
      <c r="GL19" s="184"/>
      <c r="GM19" s="194"/>
      <c r="GN19" s="194"/>
      <c r="GO19" s="204"/>
      <c r="GP19" s="184"/>
      <c r="GQ19" s="194"/>
      <c r="GR19" s="194"/>
      <c r="GS19" s="204"/>
      <c r="GT19" s="184"/>
      <c r="GU19" s="194"/>
      <c r="GV19" s="194"/>
      <c r="GW19" s="204"/>
      <c r="GX19" s="184"/>
      <c r="GY19" s="194"/>
      <c r="GZ19" s="194"/>
      <c r="HA19" s="204"/>
      <c r="HB19" s="184"/>
      <c r="HC19" s="194"/>
      <c r="HD19" s="194"/>
      <c r="HE19" s="204"/>
      <c r="HF19" s="184"/>
      <c r="HG19" s="194"/>
      <c r="HH19" s="194"/>
      <c r="HI19" s="204"/>
      <c r="HJ19" s="184"/>
      <c r="HK19" s="194"/>
      <c r="HL19" s="194"/>
      <c r="HM19" s="204"/>
      <c r="HN19" s="184"/>
      <c r="HO19" s="194"/>
      <c r="HP19" s="194"/>
      <c r="HQ19" s="204"/>
      <c r="HR19" s="184"/>
      <c r="HS19" s="194"/>
      <c r="HT19" s="194"/>
      <c r="HU19" s="204"/>
      <c r="HV19" s="184"/>
      <c r="HW19" s="194"/>
      <c r="HX19" s="194"/>
      <c r="HY19" s="204"/>
      <c r="HZ19" s="184"/>
      <c r="IA19" s="194"/>
      <c r="IB19" s="194"/>
      <c r="IC19" s="204"/>
      <c r="ID19" s="184"/>
      <c r="IE19" s="194"/>
      <c r="IF19" s="194"/>
      <c r="IG19" s="204"/>
      <c r="IH19" s="184"/>
      <c r="II19" s="194"/>
      <c r="IJ19" s="194"/>
      <c r="IK19" s="204"/>
      <c r="IL19" s="184"/>
      <c r="IM19" s="194"/>
      <c r="IN19" s="194"/>
      <c r="IO19" s="204"/>
      <c r="IP19" s="184"/>
      <c r="IQ19" s="194"/>
      <c r="IR19" s="194"/>
      <c r="IS19" s="204"/>
      <c r="IT19" s="184"/>
      <c r="IU19" s="194"/>
      <c r="IV19" s="194"/>
      <c r="IW19" s="204"/>
      <c r="IX19" s="184"/>
      <c r="IY19" s="194"/>
      <c r="IZ19" s="194"/>
      <c r="JA19" s="204"/>
      <c r="JB19" s="184"/>
      <c r="JC19" s="194"/>
      <c r="JD19" s="194"/>
      <c r="JE19" s="204"/>
      <c r="JF19" s="184"/>
      <c r="JG19" s="194"/>
      <c r="JH19" s="194"/>
      <c r="JI19" s="204"/>
      <c r="JJ19" s="184"/>
      <c r="JK19" s="194"/>
      <c r="JL19" s="194"/>
      <c r="JM19" s="204"/>
      <c r="JN19" s="184"/>
      <c r="JO19" s="194"/>
      <c r="JP19" s="194"/>
      <c r="JQ19" s="204"/>
      <c r="JR19" s="184"/>
      <c r="JS19" s="194"/>
      <c r="JT19" s="194"/>
      <c r="JU19" s="204"/>
      <c r="JV19" s="184"/>
      <c r="JW19" s="194"/>
      <c r="JX19" s="194"/>
      <c r="JY19" s="204"/>
      <c r="JZ19" s="184"/>
      <c r="KA19" s="194"/>
      <c r="KB19" s="194"/>
      <c r="KC19" s="204"/>
      <c r="KD19" s="184"/>
      <c r="KE19" s="194"/>
      <c r="KF19" s="194"/>
      <c r="KG19" s="204"/>
      <c r="KH19" s="184"/>
      <c r="KI19" s="194"/>
      <c r="KJ19" s="194"/>
      <c r="KK19" s="204"/>
      <c r="KL19" s="184"/>
      <c r="KM19" s="194"/>
      <c r="KN19" s="194"/>
      <c r="KO19" s="204"/>
      <c r="KP19" s="184"/>
      <c r="KQ19" s="194"/>
      <c r="KR19" s="194"/>
      <c r="KS19" s="204"/>
      <c r="KT19" s="184"/>
      <c r="KU19" s="194"/>
      <c r="KV19" s="194"/>
      <c r="KW19" s="204"/>
      <c r="KX19" s="184"/>
      <c r="KY19" s="194"/>
      <c r="KZ19" s="194"/>
      <c r="LA19" s="204"/>
      <c r="LB19" s="184"/>
      <c r="LC19" s="194"/>
      <c r="LD19" s="194"/>
      <c r="LE19" s="204"/>
      <c r="LF19" s="184"/>
      <c r="LG19" s="194"/>
      <c r="LH19" s="194"/>
      <c r="LI19" s="204"/>
      <c r="LJ19" s="184"/>
      <c r="LK19" s="194"/>
      <c r="LL19" s="194"/>
      <c r="LM19" s="204"/>
      <c r="LN19" s="184"/>
      <c r="LO19" s="194"/>
      <c r="LP19" s="194"/>
      <c r="LQ19" s="204"/>
      <c r="LR19" s="184"/>
      <c r="LS19" s="194"/>
      <c r="LT19" s="194"/>
      <c r="LU19" s="204"/>
      <c r="LV19" s="184"/>
      <c r="LW19" s="194"/>
      <c r="LX19" s="194"/>
      <c r="LY19" s="204"/>
      <c r="LZ19" s="184"/>
      <c r="MA19" s="194"/>
      <c r="MB19" s="194"/>
      <c r="MC19" s="204"/>
      <c r="MD19" s="184"/>
      <c r="ME19" s="194"/>
      <c r="MF19" s="194"/>
      <c r="MG19" s="204"/>
      <c r="MH19" s="184"/>
      <c r="MI19" s="194"/>
      <c r="MJ19" s="194"/>
      <c r="MK19" s="204"/>
      <c r="ML19" s="184"/>
      <c r="MM19" s="194"/>
      <c r="MN19" s="194"/>
      <c r="MO19" s="204"/>
      <c r="MP19" s="184"/>
      <c r="MQ19" s="194"/>
      <c r="MR19" s="194"/>
      <c r="MS19" s="204"/>
      <c r="MT19" s="184"/>
      <c r="MU19" s="194"/>
      <c r="MV19" s="194"/>
      <c r="MW19" s="204"/>
      <c r="MX19" s="184"/>
      <c r="MY19" s="194"/>
      <c r="MZ19" s="194"/>
      <c r="NA19" s="204"/>
      <c r="NB19" s="184"/>
      <c r="NC19" s="194"/>
      <c r="ND19" s="194"/>
      <c r="NE19" s="204"/>
      <c r="NF19" s="184"/>
      <c r="NG19" s="194"/>
      <c r="NH19" s="194"/>
      <c r="NI19" s="204"/>
      <c r="NJ19" s="184"/>
      <c r="NK19" s="194"/>
      <c r="NL19" s="194"/>
      <c r="NM19" s="204"/>
      <c r="NN19" s="184"/>
      <c r="NO19" s="194"/>
      <c r="NP19" s="194"/>
      <c r="NQ19" s="204"/>
      <c r="NR19" s="184"/>
      <c r="NS19" s="194"/>
      <c r="NT19" s="194"/>
      <c r="NU19" s="204"/>
      <c r="NV19" s="184"/>
      <c r="NW19" s="194"/>
      <c r="NX19" s="194"/>
      <c r="NY19" s="204"/>
      <c r="NZ19" s="184"/>
      <c r="OA19" s="194"/>
      <c r="OB19" s="194"/>
      <c r="OC19" s="204"/>
      <c r="OD19" s="184"/>
      <c r="OE19" s="194"/>
      <c r="OF19" s="194"/>
      <c r="OG19" s="204"/>
      <c r="OH19" s="184"/>
      <c r="OI19" s="194"/>
      <c r="OJ19" s="194"/>
      <c r="OK19" s="204"/>
      <c r="OL19" s="184"/>
      <c r="OM19" s="194"/>
      <c r="ON19" s="194"/>
      <c r="OO19" s="204"/>
      <c r="OP19" s="184"/>
      <c r="OQ19" s="194"/>
      <c r="OR19" s="194"/>
      <c r="OS19" s="204"/>
      <c r="OT19" s="184"/>
      <c r="OU19" s="194"/>
      <c r="OV19" s="194"/>
      <c r="OW19" s="204"/>
      <c r="OX19" s="184"/>
      <c r="OY19" s="194"/>
      <c r="OZ19" s="194"/>
      <c r="PA19" s="204"/>
      <c r="PB19" s="184"/>
      <c r="PC19" s="194"/>
      <c r="PD19" s="194"/>
      <c r="PE19" s="204"/>
      <c r="PF19" s="184"/>
      <c r="PG19" s="194"/>
      <c r="PH19" s="194"/>
      <c r="PI19" s="204"/>
      <c r="PJ19" s="184"/>
      <c r="PK19" s="194"/>
      <c r="PL19" s="194"/>
      <c r="PM19" s="204"/>
      <c r="PN19" s="184"/>
      <c r="PO19" s="194"/>
      <c r="PP19" s="194"/>
      <c r="PQ19" s="204"/>
      <c r="PR19" s="184"/>
      <c r="PS19" s="194"/>
      <c r="PT19" s="194"/>
      <c r="PU19" s="204"/>
      <c r="PV19" s="184"/>
      <c r="PW19" s="194"/>
      <c r="PX19" s="194"/>
      <c r="PY19" s="204"/>
      <c r="PZ19" s="184"/>
      <c r="QA19" s="194"/>
      <c r="QB19" s="194"/>
      <c r="QC19" s="204"/>
      <c r="QD19" s="184"/>
      <c r="QE19" s="194"/>
      <c r="QF19" s="194"/>
      <c r="QG19" s="204"/>
      <c r="QH19" s="184"/>
      <c r="QI19" s="194"/>
      <c r="QJ19" s="194"/>
      <c r="QK19" s="204"/>
      <c r="QL19" s="184"/>
      <c r="QM19" s="194"/>
      <c r="QN19" s="194"/>
      <c r="QO19" s="204"/>
      <c r="QP19" s="184"/>
      <c r="QQ19" s="194"/>
      <c r="QR19" s="194"/>
      <c r="QS19" s="204"/>
      <c r="QT19" s="184"/>
      <c r="QU19" s="194"/>
      <c r="QV19" s="194"/>
      <c r="QW19" s="204"/>
      <c r="QX19" s="184"/>
      <c r="QY19" s="194"/>
      <c r="QZ19" s="194"/>
      <c r="RA19" s="204"/>
      <c r="RB19" s="184"/>
      <c r="RC19" s="194"/>
      <c r="RD19" s="194"/>
      <c r="RE19" s="204"/>
      <c r="RF19" s="184"/>
      <c r="RG19" s="194"/>
      <c r="RH19" s="194"/>
      <c r="RI19" s="204"/>
      <c r="RJ19" s="184"/>
      <c r="RK19" s="194"/>
      <c r="RL19" s="194"/>
      <c r="RM19" s="204"/>
      <c r="RN19" s="184"/>
      <c r="RO19" s="194"/>
      <c r="RP19" s="194"/>
      <c r="RQ19" s="204"/>
      <c r="RR19" s="184"/>
      <c r="RS19" s="194"/>
      <c r="RT19" s="194"/>
      <c r="RU19" s="204"/>
      <c r="RV19" s="184"/>
      <c r="RW19" s="194"/>
      <c r="RX19" s="194"/>
      <c r="RY19" s="204"/>
      <c r="RZ19" s="184"/>
      <c r="SA19" s="194"/>
      <c r="SB19" s="194"/>
      <c r="SC19" s="204"/>
      <c r="SD19" s="184"/>
      <c r="SE19" s="194"/>
      <c r="SF19" s="194"/>
      <c r="SG19" s="204"/>
      <c r="SH19" s="184"/>
      <c r="SI19" s="194"/>
      <c r="SJ19" s="194"/>
      <c r="SK19" s="204"/>
      <c r="SL19" s="184"/>
      <c r="SM19" s="194"/>
      <c r="SN19" s="194"/>
      <c r="SO19" s="204"/>
      <c r="SP19" s="184"/>
      <c r="SQ19" s="194"/>
      <c r="SR19" s="194"/>
      <c r="SS19" s="204"/>
      <c r="ST19" s="184"/>
      <c r="SU19" s="194"/>
      <c r="SV19" s="194"/>
      <c r="SW19" s="204"/>
      <c r="SX19" s="184"/>
      <c r="SY19" s="194"/>
      <c r="SZ19" s="194"/>
      <c r="TA19" s="204"/>
      <c r="TB19" s="184"/>
      <c r="TC19" s="194"/>
      <c r="TD19" s="194"/>
      <c r="TE19" s="204"/>
      <c r="TF19" s="184"/>
      <c r="TG19" s="194"/>
      <c r="TH19" s="194"/>
      <c r="TI19" s="204"/>
      <c r="TJ19" s="184"/>
      <c r="TK19" s="194"/>
      <c r="TL19" s="194"/>
      <c r="TM19" s="204"/>
      <c r="TN19" s="184"/>
      <c r="TO19" s="194"/>
      <c r="TP19" s="194"/>
      <c r="TQ19" s="204"/>
      <c r="TR19" s="184"/>
      <c r="TS19" s="194"/>
      <c r="TT19" s="194"/>
      <c r="TU19" s="204"/>
      <c r="TV19" s="184"/>
      <c r="TW19" s="194"/>
      <c r="TX19" s="194"/>
      <c r="TY19" s="204"/>
      <c r="TZ19" s="184"/>
      <c r="UA19" s="194"/>
      <c r="UB19" s="194"/>
      <c r="UC19" s="204"/>
      <c r="UD19" s="184"/>
      <c r="UE19" s="194"/>
      <c r="UF19" s="194"/>
      <c r="UG19" s="204"/>
      <c r="UH19" s="184"/>
      <c r="UI19" s="194"/>
      <c r="UJ19" s="194"/>
      <c r="UK19" s="204"/>
      <c r="UL19" s="184"/>
      <c r="UM19" s="194"/>
      <c r="UN19" s="194"/>
      <c r="UO19" s="204"/>
      <c r="UP19" s="184"/>
      <c r="UQ19" s="194"/>
      <c r="UR19" s="194"/>
      <c r="US19" s="204"/>
      <c r="UT19" s="184"/>
      <c r="UU19" s="194"/>
      <c r="UV19" s="194"/>
      <c r="UW19" s="204"/>
      <c r="UX19" s="184"/>
      <c r="UY19" s="194"/>
      <c r="UZ19" s="194"/>
      <c r="VA19" s="204"/>
      <c r="VB19" s="184"/>
      <c r="VC19" s="194"/>
      <c r="VD19" s="194"/>
      <c r="VE19" s="204"/>
      <c r="VF19" s="184"/>
      <c r="VG19" s="194"/>
      <c r="VH19" s="194"/>
      <c r="VI19" s="204"/>
      <c r="VJ19" s="184"/>
      <c r="VK19" s="194"/>
      <c r="VL19" s="194"/>
      <c r="VM19" s="204"/>
      <c r="VN19" s="184"/>
      <c r="VO19" s="194"/>
      <c r="VP19" s="194"/>
      <c r="VQ19" s="204"/>
      <c r="VR19" s="184"/>
      <c r="VS19" s="194"/>
      <c r="VT19" s="194"/>
      <c r="VU19" s="204"/>
      <c r="VV19" s="184"/>
      <c r="VW19" s="194"/>
      <c r="VX19" s="194"/>
      <c r="VY19" s="204"/>
      <c r="VZ19" s="184"/>
      <c r="WA19" s="194"/>
      <c r="WB19" s="194"/>
      <c r="WC19" s="204"/>
      <c r="WD19" s="184"/>
      <c r="WE19" s="194"/>
      <c r="WF19" s="194"/>
      <c r="WG19" s="204"/>
      <c r="WH19" s="184"/>
      <c r="WI19" s="194"/>
      <c r="WJ19" s="194"/>
      <c r="WK19" s="204"/>
      <c r="WL19" s="184"/>
      <c r="WM19" s="194"/>
      <c r="WN19" s="194"/>
      <c r="WO19" s="204"/>
      <c r="WP19" s="184"/>
      <c r="WQ19" s="194"/>
      <c r="WR19" s="194"/>
      <c r="WS19" s="204"/>
      <c r="WT19" s="184"/>
      <c r="WU19" s="194"/>
      <c r="WV19" s="194"/>
      <c r="WW19" s="204"/>
      <c r="WX19" s="184"/>
      <c r="WY19" s="194"/>
      <c r="WZ19" s="194"/>
      <c r="XA19" s="204"/>
      <c r="XB19" s="184"/>
      <c r="XC19" s="194"/>
      <c r="XD19" s="194"/>
      <c r="XE19" s="204"/>
      <c r="XF19" s="184"/>
      <c r="XG19" s="194"/>
      <c r="XH19" s="194"/>
      <c r="XI19" s="204"/>
      <c r="XJ19" s="184"/>
      <c r="XK19" s="194"/>
      <c r="XL19" s="194"/>
      <c r="XM19" s="204"/>
      <c r="XN19" s="184"/>
      <c r="XO19" s="194"/>
      <c r="XP19" s="194"/>
      <c r="XQ19" s="204"/>
      <c r="XR19" s="184"/>
      <c r="XS19" s="194"/>
      <c r="XT19" s="194"/>
      <c r="XU19" s="204"/>
      <c r="XV19" s="184"/>
      <c r="XW19" s="194"/>
      <c r="XX19" s="194"/>
      <c r="XY19" s="204"/>
      <c r="XZ19" s="184"/>
      <c r="YA19" s="194"/>
      <c r="YB19" s="194"/>
      <c r="YC19" s="204"/>
      <c r="YD19" s="184"/>
      <c r="YE19" s="194"/>
      <c r="YF19" s="194"/>
      <c r="YG19" s="204"/>
      <c r="YH19" s="184"/>
      <c r="YI19" s="194"/>
      <c r="YJ19" s="194"/>
      <c r="YK19" s="204"/>
      <c r="YL19" s="184"/>
      <c r="YM19" s="194"/>
      <c r="YN19" s="194"/>
      <c r="YO19" s="204"/>
      <c r="YP19" s="184"/>
      <c r="YQ19" s="194"/>
      <c r="YR19" s="194"/>
      <c r="YS19" s="204"/>
      <c r="YT19" s="184"/>
      <c r="YU19" s="194"/>
      <c r="YV19" s="194"/>
      <c r="YW19" s="204"/>
      <c r="YX19" s="184"/>
      <c r="YY19" s="194"/>
      <c r="YZ19" s="194"/>
      <c r="ZA19" s="204"/>
      <c r="ZB19" s="184"/>
      <c r="ZC19" s="194"/>
      <c r="ZD19" s="194"/>
      <c r="ZE19" s="204"/>
      <c r="ZF19" s="184"/>
      <c r="ZG19" s="194"/>
      <c r="ZH19" s="194"/>
      <c r="ZI19" s="204"/>
      <c r="ZJ19" s="184"/>
      <c r="ZK19" s="194"/>
      <c r="ZL19" s="194"/>
      <c r="ZM19" s="204"/>
      <c r="ZN19" s="184"/>
      <c r="ZO19" s="194"/>
      <c r="ZP19" s="194"/>
      <c r="ZQ19" s="204"/>
      <c r="ZR19" s="184"/>
      <c r="ZS19" s="194"/>
      <c r="ZT19" s="194"/>
      <c r="ZU19" s="204"/>
      <c r="ZV19" s="184"/>
      <c r="ZW19" s="194"/>
      <c r="ZX19" s="194"/>
      <c r="ZY19" s="204"/>
      <c r="ZZ19" s="184"/>
      <c r="AAA19" s="194"/>
      <c r="AAB19" s="194"/>
      <c r="AAC19" s="204"/>
      <c r="AAD19" s="184"/>
      <c r="AAE19" s="194"/>
      <c r="AAF19" s="194"/>
      <c r="AAG19" s="204"/>
      <c r="AAH19" s="184"/>
      <c r="AAI19" s="194"/>
      <c r="AAJ19" s="194"/>
      <c r="AAK19" s="204"/>
      <c r="AAL19" s="184"/>
      <c r="AAM19" s="194"/>
      <c r="AAN19" s="194"/>
      <c r="AAO19" s="204"/>
      <c r="AAP19" s="184"/>
      <c r="AAQ19" s="194"/>
      <c r="AAR19" s="194"/>
      <c r="AAS19" s="204"/>
      <c r="AAT19" s="184"/>
      <c r="AAU19" s="194"/>
      <c r="AAV19" s="194"/>
      <c r="AAW19" s="204"/>
      <c r="AAX19" s="184"/>
      <c r="AAY19" s="194"/>
      <c r="AAZ19" s="194"/>
      <c r="ABA19" s="204"/>
      <c r="ABB19" s="184"/>
      <c r="ABC19" s="194"/>
      <c r="ABD19" s="194"/>
      <c r="ABE19" s="204"/>
      <c r="ABF19" s="184"/>
      <c r="ABG19" s="194"/>
      <c r="ABH19" s="194"/>
      <c r="ABI19" s="204"/>
      <c r="ABJ19" s="184"/>
      <c r="ABK19" s="194"/>
      <c r="ABL19" s="194"/>
      <c r="ABM19" s="204"/>
      <c r="ABN19" s="184"/>
      <c r="ABO19" s="194"/>
      <c r="ABP19" s="194"/>
      <c r="ABQ19" s="204"/>
      <c r="ABR19" s="184"/>
      <c r="ABS19" s="194"/>
      <c r="ABT19" s="194"/>
      <c r="ABU19" s="204"/>
      <c r="ABV19" s="184"/>
      <c r="ABW19" s="194"/>
      <c r="ABX19" s="194"/>
      <c r="ABY19" s="204"/>
      <c r="ABZ19" s="184"/>
      <c r="ACA19" s="194"/>
      <c r="ACB19" s="194"/>
      <c r="ACC19" s="204"/>
      <c r="ACD19" s="184"/>
      <c r="ACE19" s="194"/>
      <c r="ACF19" s="194"/>
      <c r="ACG19" s="204"/>
      <c r="ACH19" s="184"/>
      <c r="ACI19" s="194"/>
      <c r="ACJ19" s="194"/>
      <c r="ACK19" s="204"/>
      <c r="ACL19" s="184"/>
      <c r="ACM19" s="194"/>
      <c r="ACN19" s="194"/>
      <c r="ACO19" s="204"/>
      <c r="ACP19" s="184"/>
      <c r="ACQ19" s="194"/>
      <c r="ACR19" s="194"/>
      <c r="ACS19" s="204"/>
      <c r="ACT19" s="184"/>
      <c r="ACU19" s="194"/>
      <c r="ACV19" s="194"/>
      <c r="ACW19" s="204"/>
      <c r="ACX19" s="184"/>
      <c r="ACY19" s="194"/>
      <c r="ACZ19" s="194"/>
      <c r="ADA19" s="204"/>
      <c r="ADB19" s="184"/>
      <c r="ADC19" s="194"/>
      <c r="ADD19" s="194"/>
      <c r="ADE19" s="204"/>
      <c r="ADF19" s="184"/>
      <c r="ADG19" s="194"/>
      <c r="ADH19" s="194"/>
      <c r="ADI19" s="204"/>
      <c r="ADJ19" s="184"/>
      <c r="ADK19" s="194"/>
      <c r="ADL19" s="194"/>
      <c r="ADM19" s="204"/>
      <c r="ADN19" s="184"/>
      <c r="ADO19" s="194"/>
      <c r="ADP19" s="194"/>
      <c r="ADQ19" s="204"/>
      <c r="ADR19" s="184"/>
      <c r="ADS19" s="194"/>
      <c r="ADT19" s="194"/>
      <c r="ADU19" s="204"/>
      <c r="ADV19" s="184"/>
      <c r="ADW19" s="194"/>
      <c r="ADX19" s="194"/>
      <c r="ADY19" s="204"/>
      <c r="ADZ19" s="184"/>
      <c r="AEA19" s="194"/>
      <c r="AEB19" s="194"/>
      <c r="AEC19" s="204"/>
      <c r="AED19" s="184"/>
      <c r="AEE19" s="194"/>
      <c r="AEF19" s="194"/>
      <c r="AEG19" s="204"/>
      <c r="AEH19" s="184"/>
      <c r="AEI19" s="194"/>
      <c r="AEJ19" s="194"/>
      <c r="AEK19" s="204"/>
      <c r="AEL19" s="184"/>
      <c r="AEM19" s="194"/>
      <c r="AEN19" s="194"/>
      <c r="AEO19" s="204"/>
      <c r="AEP19" s="184"/>
      <c r="AEQ19" s="194"/>
      <c r="AER19" s="194"/>
      <c r="AES19" s="204"/>
      <c r="AET19" s="184"/>
      <c r="AEU19" s="194"/>
      <c r="AEV19" s="194"/>
      <c r="AEW19" s="204"/>
      <c r="AEX19" s="184"/>
      <c r="AEY19" s="194"/>
      <c r="AEZ19" s="194"/>
      <c r="AFA19" s="204"/>
      <c r="AFB19" s="184"/>
      <c r="AFC19" s="194"/>
      <c r="AFD19" s="194"/>
      <c r="AFE19" s="204"/>
      <c r="AFF19" s="184"/>
      <c r="AFG19" s="194"/>
      <c r="AFH19" s="194"/>
      <c r="AFI19" s="204"/>
      <c r="AFJ19" s="184"/>
      <c r="AFK19" s="194"/>
      <c r="AFL19" s="194"/>
      <c r="AFM19" s="204"/>
      <c r="AFN19" s="184"/>
      <c r="AFO19" s="194"/>
      <c r="AFP19" s="194"/>
      <c r="AFQ19" s="204"/>
      <c r="AFR19" s="184"/>
      <c r="AFS19" s="194"/>
      <c r="AFT19" s="194"/>
      <c r="AFU19" s="204"/>
      <c r="AFV19" s="184"/>
      <c r="AFW19" s="194"/>
      <c r="AFX19" s="194"/>
      <c r="AFY19" s="204"/>
      <c r="AFZ19" s="184"/>
      <c r="AGA19" s="194"/>
      <c r="AGB19" s="194"/>
      <c r="AGC19" s="204"/>
      <c r="AGD19" s="184"/>
      <c r="AGE19" s="194"/>
      <c r="AGF19" s="194"/>
      <c r="AGG19" s="204"/>
      <c r="AGH19" s="184"/>
      <c r="AGI19" s="194"/>
      <c r="AGJ19" s="194"/>
      <c r="AGK19" s="204"/>
      <c r="AGL19" s="184"/>
      <c r="AGM19" s="194"/>
      <c r="AGN19" s="194"/>
      <c r="AGO19" s="204"/>
      <c r="AGP19" s="184"/>
      <c r="AGQ19" s="194"/>
      <c r="AGR19" s="194"/>
      <c r="AGS19" s="204"/>
      <c r="AGT19" s="184"/>
      <c r="AGU19" s="194"/>
      <c r="AGV19" s="194"/>
      <c r="AGW19" s="204"/>
      <c r="AGX19" s="184"/>
      <c r="AGY19" s="194"/>
      <c r="AGZ19" s="194"/>
      <c r="AHA19" s="204"/>
      <c r="AHB19" s="184"/>
      <c r="AHC19" s="194"/>
      <c r="AHD19" s="194"/>
      <c r="AHE19" s="204"/>
      <c r="AHF19" s="184"/>
      <c r="AHG19" s="194"/>
      <c r="AHH19" s="194"/>
      <c r="AHI19" s="204"/>
      <c r="AHJ19" s="184"/>
      <c r="AHK19" s="194"/>
      <c r="AHL19" s="194"/>
      <c r="AHM19" s="204"/>
      <c r="AHN19" s="184"/>
      <c r="AHO19" s="194"/>
      <c r="AHP19" s="194"/>
      <c r="AHQ19" s="204"/>
      <c r="AHR19" s="184"/>
      <c r="AHS19" s="194"/>
      <c r="AHT19" s="194"/>
      <c r="AHU19" s="204"/>
      <c r="AHV19" s="184"/>
      <c r="AHW19" s="194"/>
      <c r="AHX19" s="194"/>
      <c r="AHY19" s="204"/>
      <c r="AHZ19" s="184"/>
      <c r="AIA19" s="194"/>
      <c r="AIB19" s="194"/>
      <c r="AIC19" s="204"/>
      <c r="AID19" s="184"/>
      <c r="AIE19" s="194"/>
      <c r="AIF19" s="194"/>
      <c r="AIG19" s="204"/>
      <c r="AIH19" s="184"/>
      <c r="AII19" s="194"/>
      <c r="AIJ19" s="194"/>
      <c r="AIK19" s="204"/>
      <c r="AIL19" s="184"/>
      <c r="AIM19" s="194"/>
      <c r="AIN19" s="194"/>
      <c r="AIO19" s="204"/>
      <c r="AIP19" s="184"/>
      <c r="AIQ19" s="194"/>
      <c r="AIR19" s="194"/>
      <c r="AIS19" s="204"/>
      <c r="AIT19" s="184"/>
      <c r="AIU19" s="194"/>
      <c r="AIV19" s="194"/>
      <c r="AIW19" s="204"/>
      <c r="AIX19" s="184"/>
      <c r="AIY19" s="194"/>
      <c r="AIZ19" s="194"/>
      <c r="AJA19" s="204"/>
      <c r="AJB19" s="184"/>
      <c r="AJC19" s="194"/>
      <c r="AJD19" s="194"/>
      <c r="AJE19" s="204"/>
      <c r="AJF19" s="184"/>
      <c r="AJG19" s="194"/>
      <c r="AJH19" s="194"/>
      <c r="AJI19" s="204"/>
      <c r="AJJ19" s="184"/>
      <c r="AJK19" s="194"/>
      <c r="AJL19" s="194"/>
      <c r="AJM19" s="204"/>
      <c r="AJN19" s="184"/>
      <c r="AJO19" s="194"/>
      <c r="AJP19" s="194"/>
      <c r="AJQ19" s="204"/>
      <c r="AJR19" s="184"/>
      <c r="AJS19" s="194"/>
      <c r="AJT19" s="194"/>
      <c r="AJU19" s="204"/>
      <c r="AJV19" s="184"/>
      <c r="AJW19" s="194"/>
      <c r="AJX19" s="194"/>
      <c r="AJY19" s="204"/>
      <c r="AJZ19" s="184"/>
      <c r="AKA19" s="194"/>
      <c r="AKB19" s="194"/>
      <c r="AKC19" s="204"/>
      <c r="AKD19" s="184"/>
      <c r="AKE19" s="194"/>
      <c r="AKF19" s="194"/>
      <c r="AKG19" s="204"/>
      <c r="AKH19" s="184"/>
      <c r="AKI19" s="194"/>
      <c r="AKJ19" s="194"/>
      <c r="AKK19" s="204"/>
      <c r="AKL19" s="184"/>
      <c r="AKM19" s="194"/>
      <c r="AKN19" s="194"/>
      <c r="AKO19" s="204"/>
      <c r="AKP19" s="184"/>
      <c r="AKQ19" s="194"/>
      <c r="AKR19" s="194"/>
      <c r="AKS19" s="204"/>
      <c r="AKT19" s="184"/>
      <c r="AKU19" s="194"/>
      <c r="AKV19" s="194"/>
      <c r="AKW19" s="204"/>
      <c r="AKX19" s="184"/>
      <c r="AKY19" s="194"/>
      <c r="AKZ19" s="194"/>
      <c r="ALA19" s="204"/>
      <c r="ALB19" s="184"/>
      <c r="ALC19" s="194"/>
      <c r="ALD19" s="194"/>
      <c r="ALE19" s="204"/>
      <c r="ALF19" s="184"/>
      <c r="ALG19" s="194"/>
      <c r="ALH19" s="194"/>
      <c r="ALI19" s="204"/>
      <c r="ALJ19" s="184"/>
      <c r="ALK19" s="194"/>
      <c r="ALL19" s="194"/>
      <c r="ALM19" s="204"/>
      <c r="ALN19" s="184"/>
      <c r="ALO19" s="194"/>
      <c r="ALP19" s="194"/>
      <c r="ALQ19" s="204"/>
      <c r="ALR19" s="184"/>
      <c r="ALS19" s="194"/>
      <c r="ALT19" s="194"/>
      <c r="ALU19" s="204"/>
      <c r="ALV19" s="184"/>
      <c r="ALW19" s="194"/>
      <c r="ALX19" s="194"/>
      <c r="ALY19" s="204"/>
      <c r="ALZ19" s="184"/>
      <c r="AMA19" s="194"/>
      <c r="AMB19" s="194"/>
      <c r="AMC19" s="204"/>
      <c r="AMD19" s="184"/>
      <c r="AME19" s="194"/>
      <c r="AMF19" s="194"/>
      <c r="AMG19" s="204"/>
      <c r="AMH19" s="184"/>
      <c r="AMI19" s="194"/>
      <c r="AMJ19" s="194"/>
      <c r="AMK19" s="204"/>
      <c r="AML19" s="184"/>
      <c r="AMM19" s="194"/>
      <c r="AMN19" s="194"/>
      <c r="AMO19" s="204"/>
      <c r="AMP19" s="184"/>
      <c r="AMQ19" s="194"/>
      <c r="AMR19" s="194"/>
      <c r="AMS19" s="204"/>
      <c r="AMT19" s="184"/>
      <c r="AMU19" s="194"/>
      <c r="AMV19" s="194"/>
      <c r="AMW19" s="204"/>
      <c r="AMX19" s="184"/>
      <c r="AMY19" s="194"/>
      <c r="AMZ19" s="194"/>
      <c r="ANA19" s="204"/>
      <c r="ANB19" s="184"/>
      <c r="ANC19" s="194"/>
      <c r="AND19" s="194"/>
      <c r="ANE19" s="204"/>
      <c r="ANF19" s="184"/>
      <c r="ANG19" s="194"/>
      <c r="ANH19" s="194"/>
      <c r="ANI19" s="204"/>
      <c r="ANJ19" s="184"/>
      <c r="ANK19" s="194"/>
      <c r="ANL19" s="194"/>
      <c r="ANM19" s="204"/>
      <c r="ANN19" s="184"/>
      <c r="ANO19" s="194"/>
      <c r="ANP19" s="194"/>
      <c r="ANQ19" s="204"/>
      <c r="ANR19" s="184"/>
      <c r="ANS19" s="194"/>
      <c r="ANT19" s="194"/>
      <c r="ANU19" s="204"/>
      <c r="ANV19" s="184"/>
      <c r="ANW19" s="194"/>
      <c r="ANX19" s="194"/>
      <c r="ANY19" s="204"/>
      <c r="ANZ19" s="184"/>
      <c r="AOA19" s="194"/>
      <c r="AOB19" s="194"/>
      <c r="AOC19" s="204"/>
      <c r="AOD19" s="184"/>
      <c r="AOE19" s="194"/>
      <c r="AOF19" s="194"/>
      <c r="AOG19" s="204"/>
      <c r="AOH19" s="184"/>
      <c r="AOI19" s="194"/>
      <c r="AOJ19" s="194"/>
      <c r="AOK19" s="204"/>
      <c r="AOL19" s="184"/>
      <c r="AOM19" s="194"/>
      <c r="AON19" s="194"/>
      <c r="AOO19" s="204"/>
      <c r="AOP19" s="184"/>
      <c r="AOQ19" s="194"/>
      <c r="AOR19" s="194"/>
      <c r="AOS19" s="204"/>
      <c r="AOT19" s="184"/>
      <c r="AOU19" s="194"/>
      <c r="AOV19" s="194"/>
      <c r="AOW19" s="204"/>
      <c r="AOX19" s="184"/>
      <c r="AOY19" s="194"/>
      <c r="AOZ19" s="194"/>
      <c r="APA19" s="204"/>
      <c r="APB19" s="184"/>
      <c r="APC19" s="194"/>
      <c r="APD19" s="194"/>
      <c r="APE19" s="204"/>
      <c r="APF19" s="184"/>
      <c r="APG19" s="194"/>
      <c r="APH19" s="194"/>
      <c r="API19" s="204"/>
      <c r="APJ19" s="184"/>
      <c r="APK19" s="194"/>
      <c r="APL19" s="194"/>
      <c r="APM19" s="204"/>
      <c r="APN19" s="184"/>
      <c r="APO19" s="194"/>
      <c r="APP19" s="194"/>
      <c r="APQ19" s="204"/>
      <c r="APR19" s="184"/>
      <c r="APS19" s="194"/>
      <c r="APT19" s="194"/>
      <c r="APU19" s="204"/>
      <c r="APV19" s="184"/>
      <c r="APW19" s="194"/>
      <c r="APX19" s="194"/>
      <c r="APY19" s="204"/>
      <c r="APZ19" s="184"/>
      <c r="AQA19" s="194"/>
      <c r="AQB19" s="194"/>
      <c r="AQC19" s="204"/>
      <c r="AQD19" s="184"/>
      <c r="AQE19" s="194"/>
      <c r="AQF19" s="194"/>
      <c r="AQG19" s="204"/>
      <c r="AQH19" s="184"/>
      <c r="AQI19" s="194"/>
      <c r="AQJ19" s="194"/>
      <c r="AQK19" s="204"/>
      <c r="AQL19" s="184"/>
      <c r="AQM19" s="194"/>
      <c r="AQN19" s="194"/>
      <c r="AQO19" s="204"/>
      <c r="AQP19" s="184"/>
      <c r="AQQ19" s="194"/>
      <c r="AQR19" s="194"/>
      <c r="AQS19" s="204"/>
      <c r="AQT19" s="184"/>
      <c r="AQU19" s="194"/>
      <c r="AQV19" s="194"/>
      <c r="AQW19" s="204"/>
      <c r="AQX19" s="184"/>
      <c r="AQY19" s="194"/>
      <c r="AQZ19" s="194"/>
      <c r="ARA19" s="204"/>
      <c r="ARB19" s="184"/>
      <c r="ARC19" s="194"/>
      <c r="ARD19" s="194"/>
      <c r="ARE19" s="204"/>
      <c r="ARF19" s="184"/>
      <c r="ARG19" s="194"/>
      <c r="ARH19" s="194"/>
      <c r="ARI19" s="204"/>
      <c r="ARJ19" s="184"/>
      <c r="ARK19" s="194"/>
      <c r="ARL19" s="194"/>
      <c r="ARM19" s="204"/>
      <c r="ARN19" s="184"/>
      <c r="ARO19" s="194"/>
      <c r="ARP19" s="194"/>
      <c r="ARQ19" s="204"/>
      <c r="ARR19" s="184"/>
      <c r="ARS19" s="194"/>
      <c r="ART19" s="194"/>
      <c r="ARU19" s="204"/>
      <c r="ARV19" s="184"/>
      <c r="ARW19" s="194"/>
      <c r="ARX19" s="194"/>
      <c r="ARY19" s="204"/>
      <c r="ARZ19" s="184"/>
      <c r="ASA19" s="194"/>
      <c r="ASB19" s="194"/>
      <c r="ASC19" s="204"/>
      <c r="ASD19" s="184"/>
      <c r="ASE19" s="194"/>
      <c r="ASF19" s="194"/>
      <c r="ASG19" s="204"/>
      <c r="ASH19" s="184"/>
      <c r="ASI19" s="194"/>
      <c r="ASJ19" s="194"/>
      <c r="ASK19" s="204"/>
      <c r="ASL19" s="184"/>
      <c r="ASM19" s="194"/>
      <c r="ASN19" s="194"/>
      <c r="ASO19" s="204"/>
      <c r="ASP19" s="184"/>
      <c r="ASQ19" s="194"/>
      <c r="ASR19" s="194"/>
      <c r="ASS19" s="204"/>
      <c r="AST19" s="184"/>
      <c r="ASU19" s="194"/>
      <c r="ASV19" s="194"/>
      <c r="ASW19" s="204"/>
      <c r="ASX19" s="184"/>
      <c r="ASY19" s="194"/>
      <c r="ASZ19" s="194"/>
      <c r="ATA19" s="204"/>
      <c r="ATB19" s="184"/>
      <c r="ATC19" s="194"/>
      <c r="ATD19" s="194"/>
      <c r="ATE19" s="204"/>
      <c r="ATF19" s="184"/>
      <c r="ATG19" s="194"/>
      <c r="ATH19" s="194"/>
      <c r="ATI19" s="204"/>
      <c r="ATJ19" s="184"/>
      <c r="ATK19" s="194"/>
      <c r="ATL19" s="194"/>
      <c r="ATM19" s="204"/>
      <c r="ATN19" s="184"/>
      <c r="ATO19" s="194"/>
      <c r="ATP19" s="194"/>
      <c r="ATQ19" s="204"/>
      <c r="ATR19" s="184"/>
      <c r="ATS19" s="194"/>
      <c r="ATT19" s="194"/>
      <c r="ATU19" s="204"/>
      <c r="ATV19" s="184"/>
      <c r="ATW19" s="194"/>
      <c r="ATX19" s="194"/>
      <c r="ATY19" s="204"/>
      <c r="ATZ19" s="184"/>
      <c r="AUA19" s="194"/>
      <c r="AUB19" s="194"/>
      <c r="AUC19" s="204"/>
      <c r="AUD19" s="184"/>
      <c r="AUE19" s="194"/>
      <c r="AUF19" s="194"/>
      <c r="AUG19" s="204"/>
      <c r="AUH19" s="184"/>
      <c r="AUI19" s="194"/>
      <c r="AUJ19" s="194"/>
      <c r="AUK19" s="204"/>
      <c r="AUL19" s="184"/>
      <c r="AUM19" s="194"/>
      <c r="AUN19" s="194"/>
      <c r="AUO19" s="204"/>
      <c r="AUP19" s="184"/>
      <c r="AUQ19" s="194"/>
      <c r="AUR19" s="194"/>
      <c r="AUS19" s="204"/>
      <c r="AUT19" s="184"/>
      <c r="AUU19" s="194"/>
      <c r="AUV19" s="194"/>
      <c r="AUW19" s="204"/>
      <c r="AUX19" s="184"/>
      <c r="AUY19" s="194"/>
      <c r="AUZ19" s="194"/>
      <c r="AVA19" s="204"/>
      <c r="AVB19" s="184"/>
      <c r="AVC19" s="194"/>
      <c r="AVD19" s="194"/>
      <c r="AVE19" s="204"/>
      <c r="AVF19" s="184"/>
      <c r="AVG19" s="194"/>
      <c r="AVH19" s="194"/>
      <c r="AVI19" s="204"/>
      <c r="AVJ19" s="184"/>
      <c r="AVK19" s="194"/>
      <c r="AVL19" s="194"/>
      <c r="AVM19" s="204"/>
      <c r="AVN19" s="184"/>
      <c r="AVO19" s="194"/>
      <c r="AVP19" s="194"/>
      <c r="AVQ19" s="204"/>
      <c r="AVR19" s="184"/>
      <c r="AVS19" s="194"/>
      <c r="AVT19" s="194"/>
      <c r="AVU19" s="204"/>
      <c r="AVV19" s="184"/>
      <c r="AVW19" s="194"/>
      <c r="AVX19" s="194"/>
      <c r="AVY19" s="204"/>
      <c r="AVZ19" s="184"/>
      <c r="AWA19" s="194"/>
      <c r="AWB19" s="194"/>
      <c r="AWC19" s="204"/>
      <c r="AWD19" s="184"/>
      <c r="AWE19" s="194"/>
      <c r="AWF19" s="194"/>
      <c r="AWG19" s="204"/>
      <c r="AWH19" s="184"/>
      <c r="AWI19" s="194"/>
      <c r="AWJ19" s="194"/>
      <c r="AWK19" s="204"/>
      <c r="AWL19" s="184"/>
      <c r="AWM19" s="194"/>
      <c r="AWN19" s="194"/>
      <c r="AWO19" s="204"/>
      <c r="AWP19" s="184"/>
      <c r="AWQ19" s="194"/>
      <c r="AWR19" s="194"/>
      <c r="AWS19" s="204"/>
      <c r="AWT19" s="184"/>
      <c r="AWU19" s="194"/>
      <c r="AWV19" s="194"/>
      <c r="AWW19" s="204"/>
      <c r="AWX19" s="184"/>
      <c r="AWY19" s="194"/>
      <c r="AWZ19" s="194"/>
      <c r="AXA19" s="204"/>
      <c r="AXB19" s="184"/>
      <c r="AXC19" s="194"/>
      <c r="AXD19" s="194"/>
      <c r="AXE19" s="204"/>
      <c r="AXF19" s="184"/>
      <c r="AXG19" s="194"/>
      <c r="AXH19" s="194"/>
      <c r="AXI19" s="204"/>
      <c r="AXJ19" s="184"/>
      <c r="AXK19" s="194"/>
      <c r="AXL19" s="194"/>
      <c r="AXM19" s="204"/>
      <c r="AXN19" s="184"/>
      <c r="AXO19" s="194"/>
      <c r="AXP19" s="194"/>
      <c r="AXQ19" s="204"/>
      <c r="AXR19" s="184"/>
      <c r="AXS19" s="194"/>
      <c r="AXT19" s="194"/>
      <c r="AXU19" s="204"/>
      <c r="AXV19" s="184"/>
      <c r="AXW19" s="194"/>
      <c r="AXX19" s="194"/>
      <c r="AXY19" s="204"/>
      <c r="AXZ19" s="184"/>
      <c r="AYA19" s="194"/>
      <c r="AYB19" s="194"/>
      <c r="AYC19" s="204"/>
      <c r="AYD19" s="184"/>
      <c r="AYE19" s="194"/>
      <c r="AYF19" s="194"/>
      <c r="AYG19" s="204"/>
      <c r="AYH19" s="184"/>
      <c r="AYI19" s="194"/>
      <c r="AYJ19" s="194"/>
      <c r="AYK19" s="204"/>
      <c r="AYL19" s="184"/>
      <c r="AYM19" s="194"/>
      <c r="AYN19" s="194"/>
      <c r="AYO19" s="204"/>
      <c r="AYP19" s="184"/>
      <c r="AYQ19" s="194"/>
      <c r="AYR19" s="194"/>
      <c r="AYS19" s="204"/>
      <c r="AYT19" s="184"/>
      <c r="AYU19" s="194"/>
      <c r="AYV19" s="194"/>
      <c r="AYW19" s="204"/>
      <c r="AYX19" s="184"/>
      <c r="AYY19" s="194"/>
      <c r="AYZ19" s="194"/>
      <c r="AZA19" s="204"/>
      <c r="AZB19" s="184"/>
      <c r="AZC19" s="194"/>
      <c r="AZD19" s="194"/>
      <c r="AZE19" s="204"/>
      <c r="AZF19" s="184"/>
      <c r="AZG19" s="194"/>
      <c r="AZH19" s="194"/>
      <c r="AZI19" s="204"/>
      <c r="AZJ19" s="184"/>
      <c r="AZK19" s="194"/>
      <c r="AZL19" s="194"/>
      <c r="AZM19" s="204"/>
      <c r="AZN19" s="184"/>
      <c r="AZO19" s="194"/>
      <c r="AZP19" s="194"/>
      <c r="AZQ19" s="204"/>
      <c r="AZR19" s="184"/>
      <c r="AZS19" s="194"/>
      <c r="AZT19" s="194"/>
      <c r="AZU19" s="204"/>
      <c r="AZV19" s="184"/>
      <c r="AZW19" s="194"/>
      <c r="AZX19" s="194"/>
      <c r="AZY19" s="204"/>
      <c r="AZZ19" s="184"/>
      <c r="BAA19" s="194"/>
      <c r="BAB19" s="194"/>
      <c r="BAC19" s="204"/>
      <c r="BAD19" s="184"/>
      <c r="BAE19" s="194"/>
      <c r="BAF19" s="194"/>
      <c r="BAG19" s="204"/>
      <c r="BAH19" s="184"/>
      <c r="BAI19" s="194"/>
      <c r="BAJ19" s="194"/>
      <c r="BAK19" s="204"/>
      <c r="BAL19" s="184"/>
      <c r="BAM19" s="194"/>
      <c r="BAN19" s="194"/>
      <c r="BAO19" s="204"/>
      <c r="BAP19" s="184"/>
      <c r="BAQ19" s="194"/>
      <c r="BAR19" s="194"/>
      <c r="BAS19" s="204"/>
      <c r="BAT19" s="184"/>
      <c r="BAU19" s="194"/>
      <c r="BAV19" s="194"/>
      <c r="BAW19" s="204"/>
      <c r="BAX19" s="184"/>
      <c r="BAY19" s="194"/>
      <c r="BAZ19" s="194"/>
      <c r="BBA19" s="204"/>
      <c r="BBB19" s="184"/>
      <c r="BBC19" s="194"/>
      <c r="BBD19" s="194"/>
      <c r="BBE19" s="204"/>
      <c r="BBF19" s="184"/>
      <c r="BBG19" s="194"/>
      <c r="BBH19" s="194"/>
      <c r="BBI19" s="204"/>
      <c r="BBJ19" s="184"/>
      <c r="BBK19" s="194"/>
      <c r="BBL19" s="194"/>
      <c r="BBM19" s="204"/>
      <c r="BBN19" s="184"/>
      <c r="BBO19" s="194"/>
      <c r="BBP19" s="194"/>
      <c r="BBQ19" s="204"/>
      <c r="BBR19" s="184"/>
      <c r="BBS19" s="194"/>
      <c r="BBT19" s="194"/>
      <c r="BBU19" s="204"/>
      <c r="BBV19" s="184"/>
      <c r="BBW19" s="194"/>
      <c r="BBX19" s="194"/>
      <c r="BBY19" s="204"/>
      <c r="BBZ19" s="184"/>
      <c r="BCA19" s="194"/>
      <c r="BCB19" s="194"/>
      <c r="BCC19" s="204"/>
      <c r="BCD19" s="184"/>
      <c r="BCE19" s="194"/>
      <c r="BCF19" s="194"/>
      <c r="BCG19" s="204"/>
      <c r="BCH19" s="184"/>
      <c r="BCI19" s="194"/>
      <c r="BCJ19" s="194"/>
      <c r="BCK19" s="204"/>
      <c r="BCL19" s="184"/>
      <c r="BCM19" s="194"/>
      <c r="BCN19" s="194"/>
      <c r="BCO19" s="204"/>
      <c r="BCP19" s="184"/>
      <c r="BCQ19" s="194"/>
      <c r="BCR19" s="194"/>
      <c r="BCS19" s="204"/>
      <c r="BCT19" s="184"/>
      <c r="BCU19" s="194"/>
      <c r="BCV19" s="194"/>
      <c r="BCW19" s="204"/>
      <c r="BCX19" s="184"/>
      <c r="BCY19" s="194"/>
      <c r="BCZ19" s="194"/>
      <c r="BDA19" s="204"/>
      <c r="BDB19" s="184"/>
      <c r="BDC19" s="194"/>
      <c r="BDD19" s="194"/>
      <c r="BDE19" s="204"/>
      <c r="BDF19" s="184"/>
      <c r="BDG19" s="194"/>
      <c r="BDH19" s="194"/>
      <c r="BDI19" s="204"/>
      <c r="BDJ19" s="184"/>
      <c r="BDK19" s="194"/>
      <c r="BDL19" s="194"/>
      <c r="BDM19" s="204"/>
      <c r="BDN19" s="184"/>
      <c r="BDO19" s="194"/>
      <c r="BDP19" s="194"/>
      <c r="BDQ19" s="204"/>
      <c r="BDR19" s="184"/>
      <c r="BDS19" s="194"/>
      <c r="BDT19" s="194"/>
      <c r="BDU19" s="204"/>
      <c r="BDV19" s="184"/>
      <c r="BDW19" s="194"/>
      <c r="BDX19" s="194"/>
      <c r="BDY19" s="204"/>
      <c r="BDZ19" s="184"/>
      <c r="BEA19" s="194"/>
      <c r="BEB19" s="194"/>
      <c r="BEC19" s="204"/>
      <c r="BED19" s="184"/>
      <c r="BEE19" s="194"/>
      <c r="BEF19" s="194"/>
      <c r="BEG19" s="204"/>
      <c r="BEH19" s="184"/>
      <c r="BEI19" s="194"/>
      <c r="BEJ19" s="194"/>
      <c r="BEK19" s="204"/>
      <c r="BEL19" s="184"/>
      <c r="BEM19" s="194"/>
      <c r="BEN19" s="194"/>
      <c r="BEO19" s="204"/>
      <c r="BEP19" s="184"/>
      <c r="BEQ19" s="194"/>
      <c r="BER19" s="194"/>
      <c r="BES19" s="204"/>
      <c r="BET19" s="184"/>
      <c r="BEU19" s="194"/>
      <c r="BEV19" s="194"/>
      <c r="BEW19" s="204"/>
      <c r="BEX19" s="184"/>
      <c r="BEY19" s="194"/>
      <c r="BEZ19" s="194"/>
      <c r="BFA19" s="204"/>
      <c r="BFB19" s="184"/>
      <c r="BFC19" s="194"/>
      <c r="BFD19" s="194"/>
      <c r="BFE19" s="204"/>
      <c r="BFF19" s="184"/>
      <c r="BFG19" s="194"/>
      <c r="BFH19" s="194"/>
      <c r="BFI19" s="204"/>
      <c r="BFJ19" s="184"/>
      <c r="BFK19" s="194"/>
      <c r="BFL19" s="194"/>
      <c r="BFM19" s="204"/>
      <c r="BFN19" s="184"/>
      <c r="BFO19" s="194"/>
      <c r="BFP19" s="194"/>
      <c r="BFQ19" s="204"/>
      <c r="BFR19" s="184"/>
      <c r="BFS19" s="194"/>
      <c r="BFT19" s="194"/>
      <c r="BFU19" s="204"/>
      <c r="BFV19" s="184"/>
      <c r="BFW19" s="194"/>
      <c r="BFX19" s="194"/>
      <c r="BFY19" s="204"/>
      <c r="BFZ19" s="184"/>
      <c r="BGA19" s="194"/>
      <c r="BGB19" s="194"/>
      <c r="BGC19" s="204"/>
      <c r="BGD19" s="184"/>
      <c r="BGE19" s="194"/>
      <c r="BGF19" s="194"/>
      <c r="BGG19" s="204"/>
      <c r="BGH19" s="184"/>
      <c r="BGI19" s="194"/>
      <c r="BGJ19" s="194"/>
      <c r="BGK19" s="204"/>
      <c r="BGL19" s="184"/>
      <c r="BGM19" s="194"/>
      <c r="BGN19" s="194"/>
      <c r="BGO19" s="204"/>
      <c r="BGP19" s="184"/>
      <c r="BGQ19" s="194"/>
      <c r="BGR19" s="194"/>
      <c r="BGS19" s="204"/>
      <c r="BGT19" s="184"/>
      <c r="BGU19" s="194"/>
      <c r="BGV19" s="194"/>
      <c r="BGW19" s="204"/>
      <c r="BGX19" s="184"/>
      <c r="BGY19" s="194"/>
      <c r="BGZ19" s="194"/>
      <c r="BHA19" s="204"/>
      <c r="BHB19" s="184"/>
      <c r="BHC19" s="194"/>
      <c r="BHD19" s="194"/>
      <c r="BHE19" s="204"/>
      <c r="BHF19" s="184"/>
      <c r="BHG19" s="194"/>
      <c r="BHH19" s="194"/>
      <c r="BHI19" s="204"/>
      <c r="BHJ19" s="184"/>
      <c r="BHK19" s="194"/>
      <c r="BHL19" s="194"/>
      <c r="BHM19" s="204"/>
      <c r="BHN19" s="184"/>
      <c r="BHO19" s="194"/>
      <c r="BHP19" s="194"/>
      <c r="BHQ19" s="204"/>
      <c r="BHR19" s="184"/>
      <c r="BHS19" s="194"/>
      <c r="BHT19" s="194"/>
      <c r="BHU19" s="204"/>
      <c r="BHV19" s="184"/>
      <c r="BHW19" s="194"/>
      <c r="BHX19" s="194"/>
      <c r="BHY19" s="204"/>
      <c r="BHZ19" s="184"/>
      <c r="BIA19" s="194"/>
      <c r="BIB19" s="194"/>
      <c r="BIC19" s="204"/>
      <c r="BID19" s="184"/>
      <c r="BIE19" s="194"/>
      <c r="BIF19" s="194"/>
      <c r="BIG19" s="204"/>
      <c r="BIH19" s="184"/>
      <c r="BII19" s="194"/>
      <c r="BIJ19" s="194"/>
      <c r="BIK19" s="204"/>
      <c r="BIL19" s="184"/>
      <c r="BIM19" s="194"/>
      <c r="BIN19" s="194"/>
      <c r="BIO19" s="204"/>
      <c r="BIP19" s="184"/>
      <c r="BIQ19" s="194"/>
      <c r="BIR19" s="194"/>
      <c r="BIS19" s="204"/>
      <c r="BIT19" s="184"/>
      <c r="BIU19" s="194"/>
      <c r="BIV19" s="194"/>
      <c r="BIW19" s="204"/>
      <c r="BIX19" s="184"/>
      <c r="BIY19" s="194"/>
      <c r="BIZ19" s="194"/>
      <c r="BJA19" s="204"/>
      <c r="BJB19" s="184"/>
      <c r="BJC19" s="194"/>
      <c r="BJD19" s="194"/>
      <c r="BJE19" s="204"/>
      <c r="BJF19" s="184"/>
      <c r="BJG19" s="194"/>
      <c r="BJH19" s="194"/>
      <c r="BJI19" s="204"/>
      <c r="BJJ19" s="184"/>
      <c r="BJK19" s="194"/>
      <c r="BJL19" s="194"/>
      <c r="BJM19" s="204"/>
      <c r="BJN19" s="184"/>
      <c r="BJO19" s="194"/>
      <c r="BJP19" s="194"/>
      <c r="BJQ19" s="204"/>
      <c r="BJR19" s="184"/>
      <c r="BJS19" s="194"/>
      <c r="BJT19" s="194"/>
      <c r="BJU19" s="204"/>
      <c r="BJV19" s="184"/>
      <c r="BJW19" s="194"/>
      <c r="BJX19" s="194"/>
      <c r="BJY19" s="204"/>
      <c r="BJZ19" s="184"/>
      <c r="BKA19" s="194"/>
      <c r="BKB19" s="194"/>
      <c r="BKC19" s="204"/>
      <c r="BKD19" s="184"/>
      <c r="BKE19" s="194"/>
      <c r="BKF19" s="194"/>
      <c r="BKG19" s="204"/>
      <c r="BKH19" s="184"/>
      <c r="BKI19" s="194"/>
      <c r="BKJ19" s="194"/>
      <c r="BKK19" s="204"/>
      <c r="BKL19" s="184"/>
      <c r="BKM19" s="194"/>
      <c r="BKN19" s="194"/>
      <c r="BKO19" s="204"/>
      <c r="BKP19" s="184"/>
      <c r="BKQ19" s="194"/>
      <c r="BKR19" s="194"/>
      <c r="BKS19" s="204"/>
      <c r="BKT19" s="184"/>
      <c r="BKU19" s="194"/>
      <c r="BKV19" s="194"/>
      <c r="BKW19" s="204"/>
      <c r="BKX19" s="184"/>
      <c r="BKY19" s="194"/>
      <c r="BKZ19" s="194"/>
      <c r="BLA19" s="204"/>
      <c r="BLB19" s="184"/>
      <c r="BLC19" s="194"/>
      <c r="BLD19" s="194"/>
      <c r="BLE19" s="204"/>
      <c r="BLF19" s="184"/>
      <c r="BLG19" s="194"/>
      <c r="BLH19" s="194"/>
      <c r="BLI19" s="204"/>
      <c r="BLJ19" s="184"/>
      <c r="BLK19" s="194"/>
      <c r="BLL19" s="194"/>
      <c r="BLM19" s="204"/>
      <c r="BLN19" s="184"/>
      <c r="BLO19" s="194"/>
      <c r="BLP19" s="194"/>
      <c r="BLQ19" s="204"/>
      <c r="BLR19" s="184"/>
      <c r="BLS19" s="194"/>
      <c r="BLT19" s="194"/>
      <c r="BLU19" s="204"/>
      <c r="BLV19" s="184"/>
      <c r="BLW19" s="194"/>
      <c r="BLX19" s="194"/>
      <c r="BLY19" s="204"/>
      <c r="BLZ19" s="184"/>
      <c r="BMA19" s="194"/>
      <c r="BMB19" s="194"/>
      <c r="BMC19" s="204"/>
      <c r="BMD19" s="184"/>
      <c r="BME19" s="194"/>
      <c r="BMF19" s="194"/>
      <c r="BMG19" s="204"/>
      <c r="BMH19" s="184"/>
      <c r="BMI19" s="194"/>
      <c r="BMJ19" s="194"/>
      <c r="BMK19" s="204"/>
      <c r="BML19" s="184"/>
      <c r="BMM19" s="194"/>
      <c r="BMN19" s="194"/>
      <c r="BMO19" s="204"/>
      <c r="BMP19" s="184"/>
      <c r="BMQ19" s="194"/>
      <c r="BMR19" s="194"/>
      <c r="BMS19" s="204"/>
      <c r="BMT19" s="184"/>
      <c r="BMU19" s="194"/>
      <c r="BMV19" s="194"/>
      <c r="BMW19" s="204"/>
      <c r="BMX19" s="184"/>
      <c r="BMY19" s="194"/>
      <c r="BMZ19" s="194"/>
      <c r="BNA19" s="204"/>
      <c r="BNB19" s="184"/>
      <c r="BNC19" s="194"/>
      <c r="BND19" s="194"/>
      <c r="BNE19" s="204"/>
      <c r="BNF19" s="184"/>
      <c r="BNG19" s="194"/>
      <c r="BNH19" s="194"/>
      <c r="BNI19" s="204"/>
      <c r="BNJ19" s="184"/>
      <c r="BNK19" s="194"/>
      <c r="BNL19" s="194"/>
      <c r="BNM19" s="204"/>
      <c r="BNN19" s="184"/>
      <c r="BNO19" s="194"/>
      <c r="BNP19" s="194"/>
      <c r="BNQ19" s="204"/>
      <c r="BNR19" s="184"/>
      <c r="BNS19" s="194"/>
      <c r="BNT19" s="194"/>
      <c r="BNU19" s="204"/>
      <c r="BNV19" s="184"/>
      <c r="BNW19" s="194"/>
      <c r="BNX19" s="194"/>
      <c r="BNY19" s="204"/>
      <c r="BNZ19" s="184"/>
      <c r="BOA19" s="194"/>
      <c r="BOB19" s="194"/>
      <c r="BOC19" s="204"/>
      <c r="BOD19" s="184"/>
      <c r="BOE19" s="194"/>
      <c r="BOF19" s="194"/>
      <c r="BOG19" s="204"/>
      <c r="BOH19" s="184"/>
      <c r="BOI19" s="194"/>
      <c r="BOJ19" s="194"/>
      <c r="BOK19" s="204"/>
      <c r="BOL19" s="184"/>
      <c r="BOM19" s="194"/>
      <c r="BON19" s="194"/>
      <c r="BOO19" s="204"/>
      <c r="BOP19" s="184"/>
      <c r="BOQ19" s="194"/>
      <c r="BOR19" s="194"/>
      <c r="BOS19" s="204"/>
      <c r="BOT19" s="184"/>
      <c r="BOU19" s="194"/>
      <c r="BOV19" s="194"/>
      <c r="BOW19" s="204"/>
      <c r="BOX19" s="184"/>
      <c r="BOY19" s="194"/>
      <c r="BOZ19" s="194"/>
      <c r="BPA19" s="204"/>
      <c r="BPB19" s="184"/>
      <c r="BPC19" s="194"/>
      <c r="BPD19" s="194"/>
      <c r="BPE19" s="204"/>
      <c r="BPF19" s="184"/>
      <c r="BPG19" s="194"/>
      <c r="BPH19" s="194"/>
      <c r="BPI19" s="204"/>
      <c r="BPJ19" s="184"/>
      <c r="BPK19" s="194"/>
      <c r="BPL19" s="194"/>
      <c r="BPM19" s="204"/>
      <c r="BPN19" s="184"/>
      <c r="BPO19" s="194"/>
      <c r="BPP19" s="194"/>
      <c r="BPQ19" s="204"/>
      <c r="BPR19" s="184"/>
      <c r="BPS19" s="194"/>
      <c r="BPT19" s="194"/>
      <c r="BPU19" s="204"/>
      <c r="BPV19" s="184"/>
      <c r="BPW19" s="194"/>
      <c r="BPX19" s="194"/>
      <c r="BPY19" s="204"/>
      <c r="BPZ19" s="184"/>
      <c r="BQA19" s="194"/>
      <c r="BQB19" s="194"/>
      <c r="BQC19" s="204"/>
      <c r="BQD19" s="184"/>
      <c r="BQE19" s="194"/>
      <c r="BQF19" s="194"/>
      <c r="BQG19" s="204"/>
      <c r="BQH19" s="184"/>
      <c r="BQI19" s="194"/>
      <c r="BQJ19" s="194"/>
      <c r="BQK19" s="204"/>
      <c r="BQL19" s="184"/>
      <c r="BQM19" s="194"/>
      <c r="BQN19" s="194"/>
      <c r="BQO19" s="204"/>
      <c r="BQP19" s="184"/>
      <c r="BQQ19" s="194"/>
      <c r="BQR19" s="194"/>
      <c r="BQS19" s="204"/>
      <c r="BQT19" s="184"/>
      <c r="BQU19" s="194"/>
      <c r="BQV19" s="194"/>
      <c r="BQW19" s="204"/>
      <c r="BQX19" s="184"/>
      <c r="BQY19" s="194"/>
      <c r="BQZ19" s="194"/>
      <c r="BRA19" s="204"/>
      <c r="BRB19" s="184"/>
      <c r="BRC19" s="194"/>
      <c r="BRD19" s="194"/>
      <c r="BRE19" s="204"/>
      <c r="BRF19" s="184"/>
      <c r="BRG19" s="194"/>
      <c r="BRH19" s="194"/>
      <c r="BRI19" s="204"/>
      <c r="BRJ19" s="184"/>
      <c r="BRK19" s="194"/>
      <c r="BRL19" s="194"/>
      <c r="BRM19" s="204"/>
      <c r="BRN19" s="184"/>
      <c r="BRO19" s="194"/>
      <c r="BRP19" s="194"/>
      <c r="BRQ19" s="204"/>
      <c r="BRR19" s="184"/>
      <c r="BRS19" s="194"/>
      <c r="BRT19" s="194"/>
      <c r="BRU19" s="204"/>
      <c r="BRV19" s="184"/>
      <c r="BRW19" s="194"/>
      <c r="BRX19" s="194"/>
      <c r="BRY19" s="204"/>
      <c r="BRZ19" s="184"/>
      <c r="BSA19" s="194"/>
      <c r="BSB19" s="194"/>
      <c r="BSC19" s="204"/>
      <c r="BSD19" s="184"/>
      <c r="BSE19" s="194"/>
      <c r="BSF19" s="194"/>
      <c r="BSG19" s="204"/>
      <c r="BSH19" s="184"/>
      <c r="BSI19" s="194"/>
      <c r="BSJ19" s="194"/>
      <c r="BSK19" s="204"/>
      <c r="BSL19" s="184"/>
      <c r="BSM19" s="194"/>
      <c r="BSN19" s="194"/>
      <c r="BSO19" s="204"/>
      <c r="BSP19" s="184"/>
      <c r="BSQ19" s="194"/>
      <c r="BSR19" s="194"/>
      <c r="BSS19" s="204"/>
      <c r="BST19" s="184"/>
      <c r="BSU19" s="194"/>
      <c r="BSV19" s="194"/>
      <c r="BSW19" s="204"/>
      <c r="BSX19" s="184"/>
      <c r="BSY19" s="194"/>
      <c r="BSZ19" s="194"/>
      <c r="BTA19" s="204"/>
      <c r="BTB19" s="184"/>
      <c r="BTC19" s="194"/>
      <c r="BTD19" s="194"/>
      <c r="BTE19" s="204"/>
      <c r="BTF19" s="184"/>
      <c r="BTG19" s="194"/>
      <c r="BTH19" s="194"/>
      <c r="BTI19" s="204"/>
      <c r="BTJ19" s="184"/>
      <c r="BTK19" s="194"/>
      <c r="BTL19" s="194"/>
      <c r="BTM19" s="204"/>
      <c r="BTN19" s="184"/>
      <c r="BTO19" s="194"/>
      <c r="BTP19" s="194"/>
      <c r="BTQ19" s="204"/>
      <c r="BTR19" s="184"/>
      <c r="BTS19" s="194"/>
      <c r="BTT19" s="194"/>
      <c r="BTU19" s="204"/>
      <c r="BTV19" s="184"/>
      <c r="BTW19" s="194"/>
      <c r="BTX19" s="194"/>
      <c r="BTY19" s="204"/>
      <c r="BTZ19" s="184"/>
      <c r="BUA19" s="194"/>
      <c r="BUB19" s="194"/>
      <c r="BUC19" s="204"/>
      <c r="BUD19" s="184"/>
      <c r="BUE19" s="194"/>
      <c r="BUF19" s="194"/>
      <c r="BUG19" s="204"/>
      <c r="BUH19" s="184"/>
      <c r="BUI19" s="194"/>
      <c r="BUJ19" s="194"/>
      <c r="BUK19" s="204"/>
      <c r="BUL19" s="184"/>
      <c r="BUM19" s="194"/>
      <c r="BUN19" s="194"/>
      <c r="BUO19" s="204"/>
      <c r="BUP19" s="184"/>
      <c r="BUQ19" s="194"/>
      <c r="BUR19" s="194"/>
      <c r="BUS19" s="204"/>
      <c r="BUT19" s="184"/>
      <c r="BUU19" s="194"/>
      <c r="BUV19" s="194"/>
      <c r="BUW19" s="204"/>
      <c r="BUX19" s="184"/>
      <c r="BUY19" s="194"/>
      <c r="BUZ19" s="194"/>
      <c r="BVA19" s="204"/>
      <c r="BVB19" s="184"/>
      <c r="BVC19" s="194"/>
      <c r="BVD19" s="194"/>
      <c r="BVE19" s="204"/>
      <c r="BVF19" s="184"/>
      <c r="BVG19" s="194"/>
      <c r="BVH19" s="194"/>
      <c r="BVI19" s="204"/>
      <c r="BVJ19" s="184"/>
      <c r="BVK19" s="194"/>
      <c r="BVL19" s="194"/>
      <c r="BVM19" s="204"/>
      <c r="BVN19" s="184"/>
      <c r="BVO19" s="194"/>
      <c r="BVP19" s="194"/>
      <c r="BVQ19" s="204"/>
      <c r="BVR19" s="184"/>
      <c r="BVS19" s="194"/>
      <c r="BVT19" s="194"/>
      <c r="BVU19" s="204"/>
      <c r="BVV19" s="184"/>
      <c r="BVW19" s="194"/>
      <c r="BVX19" s="194"/>
      <c r="BVY19" s="204"/>
      <c r="BVZ19" s="184"/>
      <c r="BWA19" s="194"/>
      <c r="BWB19" s="194"/>
      <c r="BWC19" s="204"/>
      <c r="BWD19" s="184"/>
      <c r="BWE19" s="194"/>
      <c r="BWF19" s="194"/>
      <c r="BWG19" s="204"/>
      <c r="BWH19" s="184"/>
      <c r="BWI19" s="194"/>
      <c r="BWJ19" s="194"/>
      <c r="BWK19" s="204"/>
      <c r="BWL19" s="184"/>
      <c r="BWM19" s="194"/>
      <c r="BWN19" s="194"/>
      <c r="BWO19" s="204"/>
      <c r="BWP19" s="184"/>
      <c r="BWQ19" s="194"/>
      <c r="BWR19" s="194"/>
      <c r="BWS19" s="204"/>
      <c r="BWT19" s="184"/>
      <c r="BWU19" s="194"/>
      <c r="BWV19" s="194"/>
      <c r="BWW19" s="204"/>
      <c r="BWX19" s="184"/>
      <c r="BWY19" s="194"/>
      <c r="BWZ19" s="194"/>
      <c r="BXA19" s="204"/>
      <c r="BXB19" s="184"/>
      <c r="BXC19" s="194"/>
      <c r="BXD19" s="194"/>
      <c r="BXE19" s="204"/>
      <c r="BXF19" s="184"/>
      <c r="BXG19" s="194"/>
      <c r="BXH19" s="194"/>
      <c r="BXI19" s="204"/>
      <c r="BXJ19" s="184"/>
      <c r="BXK19" s="194"/>
      <c r="BXL19" s="194"/>
      <c r="BXM19" s="204"/>
      <c r="BXN19" s="184"/>
      <c r="BXO19" s="194"/>
      <c r="BXP19" s="194"/>
      <c r="BXQ19" s="204"/>
      <c r="BXR19" s="184"/>
      <c r="BXS19" s="194"/>
      <c r="BXT19" s="194"/>
      <c r="BXU19" s="204"/>
      <c r="BXV19" s="184"/>
      <c r="BXW19" s="194"/>
      <c r="BXX19" s="194"/>
      <c r="BXY19" s="204"/>
      <c r="BXZ19" s="184"/>
      <c r="BYA19" s="194"/>
      <c r="BYB19" s="194"/>
      <c r="BYC19" s="204"/>
      <c r="BYD19" s="184"/>
      <c r="BYE19" s="194"/>
      <c r="BYF19" s="194"/>
      <c r="BYG19" s="204"/>
      <c r="BYH19" s="184"/>
      <c r="BYI19" s="194"/>
      <c r="BYJ19" s="194"/>
      <c r="BYK19" s="204"/>
      <c r="BYL19" s="184"/>
      <c r="BYM19" s="194"/>
      <c r="BYN19" s="194"/>
      <c r="BYO19" s="204"/>
      <c r="BYP19" s="184"/>
      <c r="BYQ19" s="194"/>
      <c r="BYR19" s="194"/>
      <c r="BYS19" s="204"/>
      <c r="BYT19" s="184"/>
      <c r="BYU19" s="194"/>
      <c r="BYV19" s="194"/>
      <c r="BYW19" s="204"/>
      <c r="BYX19" s="184"/>
      <c r="BYY19" s="194"/>
      <c r="BYZ19" s="194"/>
      <c r="BZA19" s="204"/>
      <c r="BZB19" s="184"/>
      <c r="BZC19" s="194"/>
      <c r="BZD19" s="194"/>
      <c r="BZE19" s="204"/>
      <c r="BZF19" s="184"/>
      <c r="BZG19" s="194"/>
      <c r="BZH19" s="194"/>
      <c r="BZI19" s="204"/>
      <c r="BZJ19" s="184"/>
      <c r="BZK19" s="194"/>
      <c r="BZL19" s="194"/>
      <c r="BZM19" s="204"/>
      <c r="BZN19" s="184"/>
      <c r="BZO19" s="194"/>
      <c r="BZP19" s="194"/>
      <c r="BZQ19" s="204"/>
      <c r="BZR19" s="184"/>
      <c r="BZS19" s="194"/>
      <c r="BZT19" s="194"/>
      <c r="BZU19" s="204"/>
      <c r="BZV19" s="184"/>
      <c r="BZW19" s="194"/>
      <c r="BZX19" s="194"/>
      <c r="BZY19" s="204"/>
      <c r="BZZ19" s="184"/>
      <c r="CAA19" s="194"/>
      <c r="CAB19" s="194"/>
      <c r="CAC19" s="204"/>
      <c r="CAD19" s="184"/>
      <c r="CAE19" s="194"/>
      <c r="CAF19" s="194"/>
      <c r="CAG19" s="204"/>
      <c r="CAH19" s="184"/>
      <c r="CAI19" s="194"/>
      <c r="CAJ19" s="194"/>
      <c r="CAK19" s="204"/>
      <c r="CAL19" s="184"/>
      <c r="CAM19" s="194"/>
      <c r="CAN19" s="194"/>
      <c r="CAO19" s="204"/>
      <c r="CAP19" s="184"/>
      <c r="CAQ19" s="194"/>
      <c r="CAR19" s="194"/>
      <c r="CAS19" s="204"/>
      <c r="CAT19" s="184"/>
      <c r="CAU19" s="194"/>
      <c r="CAV19" s="194"/>
      <c r="CAW19" s="204"/>
      <c r="CAX19" s="184"/>
      <c r="CAY19" s="194"/>
      <c r="CAZ19" s="194"/>
      <c r="CBA19" s="204"/>
      <c r="CBB19" s="184"/>
      <c r="CBC19" s="194"/>
      <c r="CBD19" s="194"/>
      <c r="CBE19" s="204"/>
      <c r="CBF19" s="184"/>
      <c r="CBG19" s="194"/>
      <c r="CBH19" s="194"/>
      <c r="CBI19" s="204"/>
      <c r="CBJ19" s="184"/>
      <c r="CBK19" s="194"/>
      <c r="CBL19" s="194"/>
      <c r="CBM19" s="204"/>
      <c r="CBN19" s="184"/>
      <c r="CBO19" s="194"/>
      <c r="CBP19" s="194"/>
      <c r="CBQ19" s="204"/>
      <c r="CBR19" s="184"/>
      <c r="CBS19" s="194"/>
      <c r="CBT19" s="194"/>
      <c r="CBU19" s="204"/>
      <c r="CBV19" s="184"/>
      <c r="CBW19" s="194"/>
      <c r="CBX19" s="194"/>
      <c r="CBY19" s="204"/>
      <c r="CBZ19" s="184"/>
      <c r="CCA19" s="194"/>
      <c r="CCB19" s="194"/>
      <c r="CCC19" s="204"/>
      <c r="CCD19" s="184"/>
      <c r="CCE19" s="194"/>
      <c r="CCF19" s="194"/>
      <c r="CCG19" s="204"/>
      <c r="CCH19" s="184"/>
      <c r="CCI19" s="194"/>
      <c r="CCJ19" s="194"/>
      <c r="CCK19" s="204"/>
      <c r="CCL19" s="184"/>
      <c r="CCM19" s="194"/>
      <c r="CCN19" s="194"/>
      <c r="CCO19" s="204"/>
      <c r="CCP19" s="184"/>
      <c r="CCQ19" s="194"/>
      <c r="CCR19" s="194"/>
      <c r="CCS19" s="204"/>
      <c r="CCT19" s="184"/>
      <c r="CCU19" s="194"/>
      <c r="CCV19" s="194"/>
      <c r="CCW19" s="204"/>
      <c r="CCX19" s="184"/>
      <c r="CCY19" s="194"/>
      <c r="CCZ19" s="194"/>
      <c r="CDA19" s="204"/>
      <c r="CDB19" s="184"/>
      <c r="CDC19" s="194"/>
      <c r="CDD19" s="194"/>
      <c r="CDE19" s="204"/>
      <c r="CDF19" s="184"/>
      <c r="CDG19" s="194"/>
      <c r="CDH19" s="194"/>
      <c r="CDI19" s="204"/>
      <c r="CDJ19" s="184"/>
      <c r="CDK19" s="194"/>
      <c r="CDL19" s="194"/>
      <c r="CDM19" s="204"/>
      <c r="CDN19" s="184"/>
      <c r="CDO19" s="194"/>
      <c r="CDP19" s="194"/>
      <c r="CDQ19" s="204"/>
      <c r="CDR19" s="184"/>
      <c r="CDS19" s="194"/>
      <c r="CDT19" s="194"/>
      <c r="CDU19" s="204"/>
      <c r="CDV19" s="184"/>
      <c r="CDW19" s="194"/>
      <c r="CDX19" s="194"/>
      <c r="CDY19" s="204"/>
      <c r="CDZ19" s="184"/>
      <c r="CEA19" s="194"/>
      <c r="CEB19" s="194"/>
      <c r="CEC19" s="204"/>
      <c r="CED19" s="184"/>
      <c r="CEE19" s="194"/>
      <c r="CEF19" s="194"/>
      <c r="CEG19" s="204"/>
      <c r="CEH19" s="184"/>
      <c r="CEI19" s="194"/>
      <c r="CEJ19" s="194"/>
      <c r="CEK19" s="204"/>
      <c r="CEL19" s="184"/>
      <c r="CEM19" s="194"/>
      <c r="CEN19" s="194"/>
      <c r="CEO19" s="204"/>
      <c r="CEP19" s="184"/>
      <c r="CEQ19" s="194"/>
      <c r="CER19" s="194"/>
      <c r="CES19" s="204"/>
      <c r="CET19" s="184"/>
      <c r="CEU19" s="194"/>
      <c r="CEV19" s="194"/>
      <c r="CEW19" s="204"/>
      <c r="CEX19" s="184"/>
      <c r="CEY19" s="194"/>
      <c r="CEZ19" s="194"/>
      <c r="CFA19" s="204"/>
      <c r="CFB19" s="184"/>
      <c r="CFC19" s="194"/>
      <c r="CFD19" s="194"/>
      <c r="CFE19" s="204"/>
      <c r="CFF19" s="184"/>
      <c r="CFG19" s="194"/>
      <c r="CFH19" s="194"/>
      <c r="CFI19" s="204"/>
      <c r="CFJ19" s="184"/>
      <c r="CFK19" s="194"/>
      <c r="CFL19" s="194"/>
      <c r="CFM19" s="204"/>
      <c r="CFN19" s="184"/>
      <c r="CFO19" s="194"/>
      <c r="CFP19" s="194"/>
      <c r="CFQ19" s="204"/>
      <c r="CFR19" s="184"/>
      <c r="CFS19" s="194"/>
      <c r="CFT19" s="194"/>
      <c r="CFU19" s="204"/>
      <c r="CFV19" s="184"/>
      <c r="CFW19" s="194"/>
      <c r="CFX19" s="194"/>
      <c r="CFY19" s="204"/>
      <c r="CFZ19" s="184"/>
      <c r="CGA19" s="194"/>
      <c r="CGB19" s="194"/>
      <c r="CGC19" s="204"/>
      <c r="CGD19" s="184"/>
      <c r="CGE19" s="194"/>
      <c r="CGF19" s="194"/>
      <c r="CGG19" s="204"/>
      <c r="CGH19" s="184"/>
      <c r="CGI19" s="194"/>
      <c r="CGJ19" s="194"/>
      <c r="CGK19" s="204"/>
      <c r="CGL19" s="184"/>
      <c r="CGM19" s="194"/>
      <c r="CGN19" s="194"/>
      <c r="CGO19" s="204"/>
      <c r="CGP19" s="184"/>
      <c r="CGQ19" s="194"/>
      <c r="CGR19" s="194"/>
      <c r="CGS19" s="204"/>
      <c r="CGT19" s="184"/>
      <c r="CGU19" s="194"/>
      <c r="CGV19" s="194"/>
      <c r="CGW19" s="204"/>
      <c r="CGX19" s="184"/>
      <c r="CGY19" s="194"/>
      <c r="CGZ19" s="194"/>
      <c r="CHA19" s="204"/>
      <c r="CHB19" s="184"/>
      <c r="CHC19" s="194"/>
      <c r="CHD19" s="194"/>
      <c r="CHE19" s="204"/>
      <c r="CHF19" s="184"/>
      <c r="CHG19" s="194"/>
      <c r="CHH19" s="194"/>
      <c r="CHI19" s="204"/>
      <c r="CHJ19" s="184"/>
      <c r="CHK19" s="194"/>
      <c r="CHL19" s="194"/>
      <c r="CHM19" s="204"/>
      <c r="CHN19" s="184"/>
      <c r="CHO19" s="194"/>
      <c r="CHP19" s="194"/>
      <c r="CHQ19" s="204"/>
      <c r="CHR19" s="184"/>
      <c r="CHS19" s="194"/>
      <c r="CHT19" s="194"/>
      <c r="CHU19" s="204"/>
      <c r="CHV19" s="184"/>
      <c r="CHW19" s="194"/>
      <c r="CHX19" s="194"/>
      <c r="CHY19" s="204"/>
      <c r="CHZ19" s="184"/>
      <c r="CIA19" s="194"/>
      <c r="CIB19" s="194"/>
      <c r="CIC19" s="204"/>
      <c r="CID19" s="184"/>
      <c r="CIE19" s="194"/>
      <c r="CIF19" s="194"/>
      <c r="CIG19" s="204"/>
      <c r="CIH19" s="184"/>
      <c r="CII19" s="194"/>
      <c r="CIJ19" s="194"/>
      <c r="CIK19" s="204"/>
      <c r="CIL19" s="184"/>
      <c r="CIM19" s="194"/>
      <c r="CIN19" s="194"/>
      <c r="CIO19" s="204"/>
      <c r="CIP19" s="184"/>
      <c r="CIQ19" s="194"/>
      <c r="CIR19" s="194"/>
      <c r="CIS19" s="204"/>
      <c r="CIT19" s="184"/>
      <c r="CIU19" s="194"/>
      <c r="CIV19" s="194"/>
      <c r="CIW19" s="204"/>
      <c r="CIX19" s="184"/>
      <c r="CIY19" s="194"/>
      <c r="CIZ19" s="194"/>
      <c r="CJA19" s="204"/>
      <c r="CJB19" s="184"/>
      <c r="CJC19" s="194"/>
      <c r="CJD19" s="194"/>
      <c r="CJE19" s="204"/>
      <c r="CJF19" s="184"/>
      <c r="CJG19" s="194"/>
      <c r="CJH19" s="194"/>
      <c r="CJI19" s="204"/>
      <c r="CJJ19" s="184"/>
      <c r="CJK19" s="194"/>
      <c r="CJL19" s="194"/>
      <c r="CJM19" s="204"/>
      <c r="CJN19" s="184"/>
      <c r="CJO19" s="194"/>
      <c r="CJP19" s="194"/>
      <c r="CJQ19" s="204"/>
      <c r="CJR19" s="184"/>
      <c r="CJS19" s="194"/>
      <c r="CJT19" s="194"/>
      <c r="CJU19" s="204"/>
      <c r="CJV19" s="184"/>
      <c r="CJW19" s="194"/>
      <c r="CJX19" s="194"/>
      <c r="CJY19" s="204"/>
      <c r="CJZ19" s="184"/>
      <c r="CKA19" s="194"/>
      <c r="CKB19" s="194"/>
      <c r="CKC19" s="204"/>
      <c r="CKD19" s="184"/>
      <c r="CKE19" s="194"/>
      <c r="CKF19" s="194"/>
      <c r="CKG19" s="204"/>
      <c r="CKH19" s="184"/>
      <c r="CKI19" s="194"/>
      <c r="CKJ19" s="194"/>
      <c r="CKK19" s="204"/>
      <c r="CKL19" s="184"/>
      <c r="CKM19" s="194"/>
      <c r="CKN19" s="194"/>
      <c r="CKO19" s="204"/>
      <c r="CKP19" s="184"/>
      <c r="CKQ19" s="194"/>
      <c r="CKR19" s="194"/>
      <c r="CKS19" s="204"/>
      <c r="CKT19" s="184"/>
      <c r="CKU19" s="194"/>
      <c r="CKV19" s="194"/>
      <c r="CKW19" s="204"/>
      <c r="CKX19" s="184"/>
      <c r="CKY19" s="194"/>
      <c r="CKZ19" s="194"/>
      <c r="CLA19" s="204"/>
      <c r="CLB19" s="184"/>
      <c r="CLC19" s="194"/>
      <c r="CLD19" s="194"/>
      <c r="CLE19" s="204"/>
      <c r="CLF19" s="184"/>
      <c r="CLG19" s="194"/>
      <c r="CLH19" s="194"/>
      <c r="CLI19" s="204"/>
      <c r="CLJ19" s="184"/>
      <c r="CLK19" s="194"/>
      <c r="CLL19" s="194"/>
      <c r="CLM19" s="204"/>
      <c r="CLN19" s="184"/>
      <c r="CLO19" s="194"/>
      <c r="CLP19" s="194"/>
      <c r="CLQ19" s="204"/>
      <c r="CLR19" s="184"/>
      <c r="CLS19" s="194"/>
      <c r="CLT19" s="194"/>
      <c r="CLU19" s="204"/>
      <c r="CLV19" s="184"/>
      <c r="CLW19" s="194"/>
      <c r="CLX19" s="194"/>
      <c r="CLY19" s="204"/>
      <c r="CLZ19" s="184"/>
      <c r="CMA19" s="194"/>
      <c r="CMB19" s="194"/>
      <c r="CMC19" s="204"/>
      <c r="CMD19" s="184"/>
      <c r="CME19" s="194"/>
      <c r="CMF19" s="194"/>
      <c r="CMG19" s="204"/>
      <c r="CMH19" s="184"/>
      <c r="CMI19" s="194"/>
      <c r="CMJ19" s="194"/>
      <c r="CMK19" s="204"/>
      <c r="CML19" s="184"/>
      <c r="CMM19" s="194"/>
      <c r="CMN19" s="194"/>
      <c r="CMO19" s="204"/>
      <c r="CMP19" s="184"/>
      <c r="CMQ19" s="194"/>
      <c r="CMR19" s="194"/>
      <c r="CMS19" s="204"/>
      <c r="CMT19" s="184"/>
      <c r="CMU19" s="194"/>
      <c r="CMV19" s="194"/>
      <c r="CMW19" s="204"/>
      <c r="CMX19" s="184"/>
      <c r="CMY19" s="194"/>
      <c r="CMZ19" s="194"/>
      <c r="CNA19" s="204"/>
      <c r="CNB19" s="184"/>
      <c r="CNC19" s="194"/>
      <c r="CND19" s="194"/>
      <c r="CNE19" s="204"/>
      <c r="CNF19" s="184"/>
      <c r="CNG19" s="194"/>
      <c r="CNH19" s="194"/>
      <c r="CNI19" s="204"/>
      <c r="CNJ19" s="184"/>
      <c r="CNK19" s="194"/>
      <c r="CNL19" s="194"/>
      <c r="CNM19" s="204"/>
      <c r="CNN19" s="184"/>
      <c r="CNO19" s="194"/>
      <c r="CNP19" s="194"/>
      <c r="CNQ19" s="204"/>
      <c r="CNR19" s="184"/>
      <c r="CNS19" s="194"/>
      <c r="CNT19" s="194"/>
      <c r="CNU19" s="204"/>
      <c r="CNV19" s="184"/>
      <c r="CNW19" s="194"/>
      <c r="CNX19" s="194"/>
      <c r="CNY19" s="204"/>
      <c r="CNZ19" s="184"/>
      <c r="COA19" s="194"/>
      <c r="COB19" s="194"/>
      <c r="COC19" s="204"/>
      <c r="COD19" s="184"/>
      <c r="COE19" s="194"/>
      <c r="COF19" s="194"/>
      <c r="COG19" s="204"/>
      <c r="COH19" s="184"/>
      <c r="COI19" s="194"/>
      <c r="COJ19" s="194"/>
      <c r="COK19" s="204"/>
      <c r="COL19" s="184"/>
      <c r="COM19" s="194"/>
      <c r="CON19" s="194"/>
      <c r="COO19" s="204"/>
      <c r="COP19" s="184"/>
      <c r="COQ19" s="194"/>
      <c r="COR19" s="194"/>
      <c r="COS19" s="204"/>
      <c r="COT19" s="184"/>
      <c r="COU19" s="194"/>
      <c r="COV19" s="194"/>
      <c r="COW19" s="204"/>
      <c r="COX19" s="184"/>
      <c r="COY19" s="194"/>
      <c r="COZ19" s="194"/>
      <c r="CPA19" s="204"/>
      <c r="CPB19" s="184"/>
      <c r="CPC19" s="194"/>
      <c r="CPD19" s="194"/>
      <c r="CPE19" s="204"/>
      <c r="CPF19" s="184"/>
      <c r="CPG19" s="194"/>
      <c r="CPH19" s="194"/>
      <c r="CPI19" s="204"/>
      <c r="CPJ19" s="184"/>
      <c r="CPK19" s="194"/>
      <c r="CPL19" s="194"/>
      <c r="CPM19" s="204"/>
      <c r="CPN19" s="184"/>
      <c r="CPO19" s="194"/>
      <c r="CPP19" s="194"/>
      <c r="CPQ19" s="204"/>
      <c r="CPR19" s="184"/>
      <c r="CPS19" s="194"/>
      <c r="CPT19" s="194"/>
      <c r="CPU19" s="204"/>
      <c r="CPV19" s="184"/>
      <c r="CPW19" s="194"/>
      <c r="CPX19" s="194"/>
      <c r="CPY19" s="204"/>
      <c r="CPZ19" s="184"/>
      <c r="CQA19" s="194"/>
      <c r="CQB19" s="194"/>
      <c r="CQC19" s="204"/>
      <c r="CQD19" s="184"/>
      <c r="CQE19" s="194"/>
      <c r="CQF19" s="194"/>
      <c r="CQG19" s="204"/>
      <c r="CQH19" s="184"/>
      <c r="CQI19" s="194"/>
      <c r="CQJ19" s="194"/>
      <c r="CQK19" s="204"/>
      <c r="CQL19" s="184"/>
      <c r="CQM19" s="194"/>
      <c r="CQN19" s="194"/>
      <c r="CQO19" s="204"/>
      <c r="CQP19" s="184"/>
      <c r="CQQ19" s="194"/>
      <c r="CQR19" s="194"/>
      <c r="CQS19" s="204"/>
      <c r="CQT19" s="184"/>
      <c r="CQU19" s="194"/>
      <c r="CQV19" s="194"/>
      <c r="CQW19" s="204"/>
      <c r="CQX19" s="184"/>
      <c r="CQY19" s="194"/>
      <c r="CQZ19" s="194"/>
      <c r="CRA19" s="204"/>
      <c r="CRB19" s="184"/>
      <c r="CRC19" s="194"/>
      <c r="CRD19" s="194"/>
      <c r="CRE19" s="204"/>
      <c r="CRF19" s="184"/>
      <c r="CRG19" s="194"/>
      <c r="CRH19" s="194"/>
      <c r="CRI19" s="204"/>
      <c r="CRJ19" s="184"/>
      <c r="CRK19" s="194"/>
      <c r="CRL19" s="194"/>
      <c r="CRM19" s="204"/>
      <c r="CRN19" s="184"/>
      <c r="CRO19" s="194"/>
      <c r="CRP19" s="194"/>
      <c r="CRQ19" s="204"/>
      <c r="CRR19" s="184"/>
      <c r="CRS19" s="194"/>
      <c r="CRT19" s="194"/>
      <c r="CRU19" s="204"/>
      <c r="CRV19" s="184"/>
      <c r="CRW19" s="194"/>
      <c r="CRX19" s="194"/>
      <c r="CRY19" s="204"/>
      <c r="CRZ19" s="184"/>
      <c r="CSA19" s="194"/>
      <c r="CSB19" s="194"/>
      <c r="CSC19" s="204"/>
      <c r="CSD19" s="184"/>
      <c r="CSE19" s="194"/>
      <c r="CSF19" s="194"/>
      <c r="CSG19" s="204"/>
      <c r="CSH19" s="184"/>
      <c r="CSI19" s="194"/>
      <c r="CSJ19" s="194"/>
      <c r="CSK19" s="204"/>
      <c r="CSL19" s="184"/>
      <c r="CSM19" s="194"/>
      <c r="CSN19" s="194"/>
      <c r="CSO19" s="204"/>
      <c r="CSP19" s="184"/>
      <c r="CSQ19" s="194"/>
      <c r="CSR19" s="194"/>
      <c r="CSS19" s="204"/>
      <c r="CST19" s="184"/>
      <c r="CSU19" s="194"/>
      <c r="CSV19" s="194"/>
      <c r="CSW19" s="204"/>
      <c r="CSX19" s="184"/>
      <c r="CSY19" s="194"/>
      <c r="CSZ19" s="194"/>
      <c r="CTA19" s="204"/>
      <c r="CTB19" s="184"/>
      <c r="CTC19" s="194"/>
      <c r="CTD19" s="194"/>
      <c r="CTE19" s="204"/>
      <c r="CTF19" s="184"/>
      <c r="CTG19" s="194"/>
      <c r="CTH19" s="194"/>
      <c r="CTI19" s="204"/>
      <c r="CTJ19" s="184"/>
      <c r="CTK19" s="194"/>
      <c r="CTL19" s="194"/>
      <c r="CTM19" s="204"/>
      <c r="CTN19" s="184"/>
      <c r="CTO19" s="194"/>
      <c r="CTP19" s="194"/>
      <c r="CTQ19" s="204"/>
      <c r="CTR19" s="184"/>
      <c r="CTS19" s="194"/>
      <c r="CTT19" s="194"/>
      <c r="CTU19" s="204"/>
      <c r="CTV19" s="184"/>
      <c r="CTW19" s="194"/>
      <c r="CTX19" s="194"/>
      <c r="CTY19" s="204"/>
      <c r="CTZ19" s="184"/>
      <c r="CUA19" s="194"/>
      <c r="CUB19" s="194"/>
      <c r="CUC19" s="204"/>
      <c r="CUD19" s="184"/>
      <c r="CUE19" s="194"/>
      <c r="CUF19" s="194"/>
      <c r="CUG19" s="204"/>
      <c r="CUH19" s="184"/>
      <c r="CUI19" s="194"/>
      <c r="CUJ19" s="194"/>
      <c r="CUK19" s="204"/>
      <c r="CUL19" s="184"/>
      <c r="CUM19" s="194"/>
      <c r="CUN19" s="194"/>
      <c r="CUO19" s="204"/>
      <c r="CUP19" s="184"/>
      <c r="CUQ19" s="194"/>
      <c r="CUR19" s="194"/>
      <c r="CUS19" s="204"/>
      <c r="CUT19" s="184"/>
      <c r="CUU19" s="194"/>
      <c r="CUV19" s="194"/>
      <c r="CUW19" s="204"/>
      <c r="CUX19" s="184"/>
      <c r="CUY19" s="194"/>
      <c r="CUZ19" s="194"/>
      <c r="CVA19" s="204"/>
      <c r="CVB19" s="184"/>
      <c r="CVC19" s="194"/>
      <c r="CVD19" s="194"/>
      <c r="CVE19" s="204"/>
      <c r="CVF19" s="184"/>
      <c r="CVG19" s="194"/>
      <c r="CVH19" s="194"/>
      <c r="CVI19" s="204"/>
      <c r="CVJ19" s="184"/>
      <c r="CVK19" s="194"/>
      <c r="CVL19" s="194"/>
      <c r="CVM19" s="204"/>
      <c r="CVN19" s="184"/>
      <c r="CVO19" s="194"/>
      <c r="CVP19" s="194"/>
      <c r="CVQ19" s="204"/>
      <c r="CVR19" s="184"/>
      <c r="CVS19" s="194"/>
      <c r="CVT19" s="194"/>
      <c r="CVU19" s="204"/>
      <c r="CVV19" s="184"/>
      <c r="CVW19" s="194"/>
      <c r="CVX19" s="194"/>
      <c r="CVY19" s="204"/>
      <c r="CVZ19" s="184"/>
      <c r="CWA19" s="194"/>
      <c r="CWB19" s="194"/>
      <c r="CWC19" s="204"/>
      <c r="CWD19" s="184"/>
      <c r="CWE19" s="194"/>
      <c r="CWF19" s="194"/>
      <c r="CWG19" s="204"/>
      <c r="CWH19" s="184"/>
      <c r="CWI19" s="194"/>
      <c r="CWJ19" s="194"/>
      <c r="CWK19" s="204"/>
      <c r="CWL19" s="184"/>
      <c r="CWM19" s="194"/>
      <c r="CWN19" s="194"/>
      <c r="CWO19" s="204"/>
      <c r="CWP19" s="184"/>
      <c r="CWQ19" s="194"/>
      <c r="CWR19" s="194"/>
      <c r="CWS19" s="204"/>
      <c r="CWT19" s="184"/>
      <c r="CWU19" s="194"/>
      <c r="CWV19" s="194"/>
      <c r="CWW19" s="204"/>
      <c r="CWX19" s="184"/>
      <c r="CWY19" s="194"/>
      <c r="CWZ19" s="194"/>
      <c r="CXA19" s="204"/>
      <c r="CXB19" s="184"/>
      <c r="CXC19" s="194"/>
      <c r="CXD19" s="194"/>
      <c r="CXE19" s="204"/>
      <c r="CXF19" s="184"/>
      <c r="CXG19" s="194"/>
      <c r="CXH19" s="194"/>
      <c r="CXI19" s="204"/>
      <c r="CXJ19" s="184"/>
      <c r="CXK19" s="194"/>
      <c r="CXL19" s="194"/>
      <c r="CXM19" s="204"/>
      <c r="CXN19" s="184"/>
      <c r="CXO19" s="194"/>
      <c r="CXP19" s="194"/>
      <c r="CXQ19" s="204"/>
      <c r="CXR19" s="184"/>
      <c r="CXS19" s="194"/>
      <c r="CXT19" s="194"/>
      <c r="CXU19" s="204"/>
      <c r="CXV19" s="184"/>
      <c r="CXW19" s="194"/>
      <c r="CXX19" s="194"/>
      <c r="CXY19" s="204"/>
      <c r="CXZ19" s="184"/>
      <c r="CYA19" s="194"/>
      <c r="CYB19" s="194"/>
      <c r="CYC19" s="204"/>
      <c r="CYD19" s="184"/>
      <c r="CYE19" s="194"/>
      <c r="CYF19" s="194"/>
      <c r="CYG19" s="204"/>
      <c r="CYH19" s="184"/>
      <c r="CYI19" s="194"/>
      <c r="CYJ19" s="194"/>
      <c r="CYK19" s="204"/>
      <c r="CYL19" s="184"/>
      <c r="CYM19" s="194"/>
      <c r="CYN19" s="194"/>
      <c r="CYO19" s="204"/>
      <c r="CYP19" s="184"/>
      <c r="CYQ19" s="194"/>
      <c r="CYR19" s="194"/>
      <c r="CYS19" s="204"/>
      <c r="CYT19" s="184"/>
      <c r="CYU19" s="194"/>
      <c r="CYV19" s="194"/>
      <c r="CYW19" s="204"/>
      <c r="CYX19" s="184"/>
      <c r="CYY19" s="194"/>
      <c r="CYZ19" s="194"/>
      <c r="CZA19" s="204"/>
      <c r="CZB19" s="184"/>
      <c r="CZC19" s="194"/>
      <c r="CZD19" s="194"/>
      <c r="CZE19" s="204"/>
      <c r="CZF19" s="184"/>
      <c r="CZG19" s="194"/>
      <c r="CZH19" s="194"/>
      <c r="CZI19" s="204"/>
      <c r="CZJ19" s="184"/>
      <c r="CZK19" s="194"/>
      <c r="CZL19" s="194"/>
      <c r="CZM19" s="204"/>
      <c r="CZN19" s="184"/>
      <c r="CZO19" s="194"/>
      <c r="CZP19" s="194"/>
      <c r="CZQ19" s="204"/>
      <c r="CZR19" s="184"/>
      <c r="CZS19" s="194"/>
      <c r="CZT19" s="194"/>
      <c r="CZU19" s="204"/>
      <c r="CZV19" s="184"/>
      <c r="CZW19" s="194"/>
      <c r="CZX19" s="194"/>
      <c r="CZY19" s="204"/>
      <c r="CZZ19" s="184"/>
      <c r="DAA19" s="194"/>
      <c r="DAB19" s="194"/>
      <c r="DAC19" s="204"/>
      <c r="DAD19" s="184"/>
      <c r="DAE19" s="194"/>
      <c r="DAF19" s="194"/>
      <c r="DAG19" s="204"/>
      <c r="DAH19" s="184"/>
      <c r="DAI19" s="194"/>
      <c r="DAJ19" s="194"/>
      <c r="DAK19" s="204"/>
      <c r="DAL19" s="184"/>
      <c r="DAM19" s="194"/>
      <c r="DAN19" s="194"/>
      <c r="DAO19" s="204"/>
      <c r="DAP19" s="184"/>
      <c r="DAQ19" s="194"/>
      <c r="DAR19" s="194"/>
      <c r="DAS19" s="204"/>
      <c r="DAT19" s="184"/>
      <c r="DAU19" s="194"/>
      <c r="DAV19" s="194"/>
      <c r="DAW19" s="204"/>
      <c r="DAX19" s="184"/>
      <c r="DAY19" s="194"/>
      <c r="DAZ19" s="194"/>
      <c r="DBA19" s="204"/>
      <c r="DBB19" s="184"/>
      <c r="DBC19" s="194"/>
      <c r="DBD19" s="194"/>
      <c r="DBE19" s="204"/>
      <c r="DBF19" s="184"/>
      <c r="DBG19" s="194"/>
      <c r="DBH19" s="194"/>
      <c r="DBI19" s="204"/>
      <c r="DBJ19" s="184"/>
      <c r="DBK19" s="194"/>
      <c r="DBL19" s="194"/>
      <c r="DBM19" s="204"/>
      <c r="DBN19" s="184"/>
      <c r="DBO19" s="194"/>
      <c r="DBP19" s="194"/>
      <c r="DBQ19" s="204"/>
      <c r="DBR19" s="184"/>
      <c r="DBS19" s="194"/>
      <c r="DBT19" s="194"/>
      <c r="DBU19" s="204"/>
      <c r="DBV19" s="184"/>
      <c r="DBW19" s="194"/>
      <c r="DBX19" s="194"/>
      <c r="DBY19" s="204"/>
      <c r="DBZ19" s="184"/>
      <c r="DCA19" s="194"/>
      <c r="DCB19" s="194"/>
      <c r="DCC19" s="204"/>
      <c r="DCD19" s="184"/>
      <c r="DCE19" s="194"/>
      <c r="DCF19" s="194"/>
      <c r="DCG19" s="204"/>
      <c r="DCH19" s="184"/>
      <c r="DCI19" s="194"/>
      <c r="DCJ19" s="194"/>
      <c r="DCK19" s="204"/>
      <c r="DCL19" s="184"/>
      <c r="DCM19" s="194"/>
      <c r="DCN19" s="194"/>
      <c r="DCO19" s="204"/>
      <c r="DCP19" s="184"/>
      <c r="DCQ19" s="194"/>
      <c r="DCR19" s="194"/>
      <c r="DCS19" s="204"/>
      <c r="DCT19" s="184"/>
      <c r="DCU19" s="194"/>
      <c r="DCV19" s="194"/>
      <c r="DCW19" s="204"/>
      <c r="DCX19" s="184"/>
      <c r="DCY19" s="194"/>
      <c r="DCZ19" s="194"/>
      <c r="DDA19" s="204"/>
      <c r="DDB19" s="184"/>
      <c r="DDC19" s="194"/>
      <c r="DDD19" s="194"/>
      <c r="DDE19" s="204"/>
      <c r="DDF19" s="184"/>
      <c r="DDG19" s="194"/>
      <c r="DDH19" s="194"/>
      <c r="DDI19" s="204"/>
      <c r="DDJ19" s="184"/>
      <c r="DDK19" s="194"/>
      <c r="DDL19" s="194"/>
      <c r="DDM19" s="204"/>
      <c r="DDN19" s="184"/>
      <c r="DDO19" s="194"/>
      <c r="DDP19" s="194"/>
      <c r="DDQ19" s="204"/>
      <c r="DDR19" s="184"/>
      <c r="DDS19" s="194"/>
      <c r="DDT19" s="194"/>
      <c r="DDU19" s="204"/>
      <c r="DDV19" s="184"/>
      <c r="DDW19" s="194"/>
      <c r="DDX19" s="194"/>
      <c r="DDY19" s="204"/>
      <c r="DDZ19" s="184"/>
      <c r="DEA19" s="194"/>
      <c r="DEB19" s="194"/>
      <c r="DEC19" s="204"/>
      <c r="DED19" s="184"/>
      <c r="DEE19" s="194"/>
      <c r="DEF19" s="194"/>
      <c r="DEG19" s="204"/>
      <c r="DEH19" s="184"/>
      <c r="DEI19" s="194"/>
      <c r="DEJ19" s="194"/>
      <c r="DEK19" s="204"/>
      <c r="DEL19" s="184"/>
      <c r="DEM19" s="194"/>
      <c r="DEN19" s="194"/>
      <c r="DEO19" s="204"/>
      <c r="DEP19" s="184"/>
      <c r="DEQ19" s="194"/>
      <c r="DER19" s="194"/>
      <c r="DES19" s="204"/>
      <c r="DET19" s="184"/>
      <c r="DEU19" s="194"/>
      <c r="DEV19" s="194"/>
      <c r="DEW19" s="204"/>
      <c r="DEX19" s="184"/>
      <c r="DEY19" s="194"/>
      <c r="DEZ19" s="194"/>
      <c r="DFA19" s="204"/>
      <c r="DFB19" s="184"/>
      <c r="DFC19" s="194"/>
      <c r="DFD19" s="194"/>
      <c r="DFE19" s="204"/>
      <c r="DFF19" s="184"/>
      <c r="DFG19" s="194"/>
      <c r="DFH19" s="194"/>
      <c r="DFI19" s="204"/>
      <c r="DFJ19" s="184"/>
      <c r="DFK19" s="194"/>
      <c r="DFL19" s="194"/>
      <c r="DFM19" s="204"/>
      <c r="DFN19" s="184"/>
      <c r="DFO19" s="194"/>
      <c r="DFP19" s="194"/>
      <c r="DFQ19" s="204"/>
      <c r="DFR19" s="184"/>
      <c r="DFS19" s="194"/>
      <c r="DFT19" s="194"/>
      <c r="DFU19" s="204"/>
      <c r="DFV19" s="184"/>
      <c r="DFW19" s="194"/>
      <c r="DFX19" s="194"/>
      <c r="DFY19" s="204"/>
      <c r="DFZ19" s="184"/>
      <c r="DGA19" s="194"/>
      <c r="DGB19" s="194"/>
      <c r="DGC19" s="204"/>
      <c r="DGD19" s="184"/>
      <c r="DGE19" s="194"/>
      <c r="DGF19" s="194"/>
      <c r="DGG19" s="204"/>
      <c r="DGH19" s="184"/>
      <c r="DGI19" s="194"/>
      <c r="DGJ19" s="194"/>
      <c r="DGK19" s="204"/>
      <c r="DGL19" s="184"/>
      <c r="DGM19" s="194"/>
      <c r="DGN19" s="194"/>
      <c r="DGO19" s="204"/>
      <c r="DGP19" s="184"/>
      <c r="DGQ19" s="194"/>
      <c r="DGR19" s="194"/>
      <c r="DGS19" s="204"/>
      <c r="DGT19" s="184"/>
      <c r="DGU19" s="194"/>
      <c r="DGV19" s="194"/>
      <c r="DGW19" s="204"/>
      <c r="DGX19" s="184"/>
      <c r="DGY19" s="194"/>
      <c r="DGZ19" s="194"/>
      <c r="DHA19" s="204"/>
      <c r="DHB19" s="184"/>
      <c r="DHC19" s="194"/>
      <c r="DHD19" s="194"/>
      <c r="DHE19" s="204"/>
      <c r="DHF19" s="184"/>
      <c r="DHG19" s="194"/>
      <c r="DHH19" s="194"/>
      <c r="DHI19" s="204"/>
      <c r="DHJ19" s="184"/>
      <c r="DHK19" s="194"/>
      <c r="DHL19" s="194"/>
      <c r="DHM19" s="204"/>
      <c r="DHN19" s="184"/>
      <c r="DHO19" s="194"/>
      <c r="DHP19" s="194"/>
      <c r="DHQ19" s="204"/>
      <c r="DHR19" s="184"/>
      <c r="DHS19" s="194"/>
      <c r="DHT19" s="194"/>
      <c r="DHU19" s="204"/>
      <c r="DHV19" s="184"/>
      <c r="DHW19" s="194"/>
      <c r="DHX19" s="194"/>
      <c r="DHY19" s="204"/>
      <c r="DHZ19" s="184"/>
      <c r="DIA19" s="194"/>
      <c r="DIB19" s="194"/>
      <c r="DIC19" s="204"/>
      <c r="DID19" s="184"/>
      <c r="DIE19" s="194"/>
      <c r="DIF19" s="194"/>
      <c r="DIG19" s="204"/>
      <c r="DIH19" s="184"/>
      <c r="DII19" s="194"/>
      <c r="DIJ19" s="194"/>
      <c r="DIK19" s="204"/>
      <c r="DIL19" s="184"/>
      <c r="DIM19" s="194"/>
      <c r="DIN19" s="194"/>
      <c r="DIO19" s="204"/>
      <c r="DIP19" s="184"/>
      <c r="DIQ19" s="194"/>
      <c r="DIR19" s="194"/>
      <c r="DIS19" s="204"/>
      <c r="DIT19" s="184"/>
      <c r="DIU19" s="194"/>
      <c r="DIV19" s="194"/>
      <c r="DIW19" s="204"/>
      <c r="DIX19" s="184"/>
      <c r="DIY19" s="194"/>
      <c r="DIZ19" s="194"/>
      <c r="DJA19" s="204"/>
      <c r="DJB19" s="184"/>
      <c r="DJC19" s="194"/>
      <c r="DJD19" s="194"/>
      <c r="DJE19" s="204"/>
      <c r="DJF19" s="184"/>
      <c r="DJG19" s="194"/>
      <c r="DJH19" s="194"/>
      <c r="DJI19" s="204"/>
      <c r="DJJ19" s="184"/>
      <c r="DJK19" s="194"/>
      <c r="DJL19" s="194"/>
      <c r="DJM19" s="204"/>
      <c r="DJN19" s="184"/>
      <c r="DJO19" s="194"/>
      <c r="DJP19" s="194"/>
      <c r="DJQ19" s="204"/>
      <c r="DJR19" s="184"/>
      <c r="DJS19" s="194"/>
      <c r="DJT19" s="194"/>
      <c r="DJU19" s="204"/>
      <c r="DJV19" s="184"/>
      <c r="DJW19" s="194"/>
      <c r="DJX19" s="194"/>
      <c r="DJY19" s="204"/>
      <c r="DJZ19" s="184"/>
      <c r="DKA19" s="194"/>
      <c r="DKB19" s="194"/>
      <c r="DKC19" s="204"/>
      <c r="DKD19" s="184"/>
      <c r="DKE19" s="194"/>
      <c r="DKF19" s="194"/>
      <c r="DKG19" s="204"/>
      <c r="DKH19" s="184"/>
      <c r="DKI19" s="194"/>
      <c r="DKJ19" s="194"/>
      <c r="DKK19" s="204"/>
      <c r="DKL19" s="184"/>
      <c r="DKM19" s="194"/>
      <c r="DKN19" s="194"/>
      <c r="DKO19" s="204"/>
      <c r="DKP19" s="184"/>
      <c r="DKQ19" s="194"/>
      <c r="DKR19" s="194"/>
      <c r="DKS19" s="204"/>
      <c r="DKT19" s="184"/>
      <c r="DKU19" s="194"/>
      <c r="DKV19" s="194"/>
      <c r="DKW19" s="204"/>
      <c r="DKX19" s="184"/>
      <c r="DKY19" s="194"/>
      <c r="DKZ19" s="194"/>
      <c r="DLA19" s="204"/>
      <c r="DLB19" s="184"/>
      <c r="DLC19" s="194"/>
      <c r="DLD19" s="194"/>
      <c r="DLE19" s="204"/>
      <c r="DLF19" s="184"/>
      <c r="DLG19" s="194"/>
      <c r="DLH19" s="194"/>
      <c r="DLI19" s="204"/>
      <c r="DLJ19" s="184"/>
      <c r="DLK19" s="194"/>
      <c r="DLL19" s="194"/>
      <c r="DLM19" s="204"/>
      <c r="DLN19" s="184"/>
      <c r="DLO19" s="194"/>
      <c r="DLP19" s="194"/>
      <c r="DLQ19" s="204"/>
      <c r="DLR19" s="184"/>
      <c r="DLS19" s="194"/>
      <c r="DLT19" s="194"/>
      <c r="DLU19" s="204"/>
      <c r="DLV19" s="184"/>
      <c r="DLW19" s="194"/>
      <c r="DLX19" s="194"/>
      <c r="DLY19" s="204"/>
      <c r="DLZ19" s="184"/>
      <c r="DMA19" s="194"/>
      <c r="DMB19" s="194"/>
      <c r="DMC19" s="204"/>
      <c r="DMD19" s="184"/>
      <c r="DME19" s="194"/>
      <c r="DMF19" s="194"/>
      <c r="DMG19" s="204"/>
      <c r="DMH19" s="184"/>
      <c r="DMI19" s="194"/>
      <c r="DMJ19" s="194"/>
      <c r="DMK19" s="204"/>
      <c r="DML19" s="184"/>
      <c r="DMM19" s="194"/>
      <c r="DMN19" s="194"/>
      <c r="DMO19" s="204"/>
      <c r="DMP19" s="184"/>
      <c r="DMQ19" s="194"/>
      <c r="DMR19" s="194"/>
      <c r="DMS19" s="204"/>
      <c r="DMT19" s="184"/>
      <c r="DMU19" s="194"/>
      <c r="DMV19" s="194"/>
      <c r="DMW19" s="204"/>
      <c r="DMX19" s="184"/>
      <c r="DMY19" s="194"/>
      <c r="DMZ19" s="194"/>
      <c r="DNA19" s="204"/>
      <c r="DNB19" s="184"/>
      <c r="DNC19" s="194"/>
      <c r="DND19" s="194"/>
      <c r="DNE19" s="204"/>
      <c r="DNF19" s="184"/>
      <c r="DNG19" s="194"/>
      <c r="DNH19" s="194"/>
      <c r="DNI19" s="204"/>
      <c r="DNJ19" s="184"/>
      <c r="DNK19" s="194"/>
      <c r="DNL19" s="194"/>
      <c r="DNM19" s="204"/>
      <c r="DNN19" s="184"/>
      <c r="DNO19" s="194"/>
      <c r="DNP19" s="194"/>
      <c r="DNQ19" s="204"/>
      <c r="DNR19" s="184"/>
      <c r="DNS19" s="194"/>
      <c r="DNT19" s="194"/>
      <c r="DNU19" s="204"/>
      <c r="DNV19" s="184"/>
      <c r="DNW19" s="194"/>
      <c r="DNX19" s="194"/>
      <c r="DNY19" s="204"/>
      <c r="DNZ19" s="184"/>
      <c r="DOA19" s="194"/>
      <c r="DOB19" s="194"/>
      <c r="DOC19" s="204"/>
      <c r="DOD19" s="184"/>
      <c r="DOE19" s="194"/>
      <c r="DOF19" s="194"/>
      <c r="DOG19" s="204"/>
      <c r="DOH19" s="184"/>
      <c r="DOI19" s="194"/>
      <c r="DOJ19" s="194"/>
      <c r="DOK19" s="204"/>
      <c r="DOL19" s="184"/>
      <c r="DOM19" s="194"/>
      <c r="DON19" s="194"/>
      <c r="DOO19" s="204"/>
      <c r="DOP19" s="184"/>
      <c r="DOQ19" s="194"/>
      <c r="DOR19" s="194"/>
      <c r="DOS19" s="204"/>
      <c r="DOT19" s="184"/>
      <c r="DOU19" s="194"/>
      <c r="DOV19" s="194"/>
      <c r="DOW19" s="204"/>
      <c r="DOX19" s="184"/>
      <c r="DOY19" s="194"/>
      <c r="DOZ19" s="194"/>
      <c r="DPA19" s="204"/>
      <c r="DPB19" s="184"/>
      <c r="DPC19" s="194"/>
      <c r="DPD19" s="194"/>
      <c r="DPE19" s="204"/>
      <c r="DPF19" s="184"/>
      <c r="DPG19" s="194"/>
      <c r="DPH19" s="194"/>
      <c r="DPI19" s="204"/>
      <c r="DPJ19" s="184"/>
      <c r="DPK19" s="194"/>
      <c r="DPL19" s="194"/>
      <c r="DPM19" s="204"/>
      <c r="DPN19" s="184"/>
      <c r="DPO19" s="194"/>
      <c r="DPP19" s="194"/>
      <c r="DPQ19" s="204"/>
      <c r="DPR19" s="184"/>
      <c r="DPS19" s="194"/>
      <c r="DPT19" s="194"/>
      <c r="DPU19" s="204"/>
      <c r="DPV19" s="184"/>
      <c r="DPW19" s="194"/>
      <c r="DPX19" s="194"/>
      <c r="DPY19" s="204"/>
      <c r="DPZ19" s="184"/>
      <c r="DQA19" s="194"/>
      <c r="DQB19" s="194"/>
      <c r="DQC19" s="204"/>
      <c r="DQD19" s="184"/>
      <c r="DQE19" s="194"/>
      <c r="DQF19" s="194"/>
      <c r="DQG19" s="204"/>
      <c r="DQH19" s="184"/>
      <c r="DQI19" s="194"/>
      <c r="DQJ19" s="194"/>
      <c r="DQK19" s="204"/>
      <c r="DQL19" s="184"/>
      <c r="DQM19" s="194"/>
      <c r="DQN19" s="194"/>
      <c r="DQO19" s="204"/>
      <c r="DQP19" s="184"/>
      <c r="DQQ19" s="194"/>
      <c r="DQR19" s="194"/>
      <c r="DQS19" s="204"/>
      <c r="DQT19" s="184"/>
      <c r="DQU19" s="194"/>
      <c r="DQV19" s="194"/>
      <c r="DQW19" s="204"/>
      <c r="DQX19" s="184"/>
      <c r="DQY19" s="194"/>
      <c r="DQZ19" s="194"/>
      <c r="DRA19" s="204"/>
      <c r="DRB19" s="184"/>
      <c r="DRC19" s="194"/>
      <c r="DRD19" s="194"/>
      <c r="DRE19" s="204"/>
      <c r="DRF19" s="184"/>
      <c r="DRG19" s="194"/>
      <c r="DRH19" s="194"/>
      <c r="DRI19" s="204"/>
      <c r="DRJ19" s="184"/>
      <c r="DRK19" s="194"/>
      <c r="DRL19" s="194"/>
      <c r="DRM19" s="204"/>
      <c r="DRN19" s="184"/>
      <c r="DRO19" s="194"/>
      <c r="DRP19" s="194"/>
      <c r="DRQ19" s="204"/>
      <c r="DRR19" s="184"/>
      <c r="DRS19" s="194"/>
      <c r="DRT19" s="194"/>
      <c r="DRU19" s="204"/>
      <c r="DRV19" s="184"/>
      <c r="DRW19" s="194"/>
      <c r="DRX19" s="194"/>
      <c r="DRY19" s="204"/>
      <c r="DRZ19" s="184"/>
      <c r="DSA19" s="194"/>
      <c r="DSB19" s="194"/>
      <c r="DSC19" s="204"/>
      <c r="DSD19" s="184"/>
      <c r="DSE19" s="194"/>
      <c r="DSF19" s="194"/>
      <c r="DSG19" s="204"/>
      <c r="DSH19" s="184"/>
      <c r="DSI19" s="194"/>
      <c r="DSJ19" s="194"/>
      <c r="DSK19" s="204"/>
      <c r="DSL19" s="184"/>
      <c r="DSM19" s="194"/>
      <c r="DSN19" s="194"/>
      <c r="DSO19" s="204"/>
      <c r="DSP19" s="184"/>
      <c r="DSQ19" s="194"/>
      <c r="DSR19" s="194"/>
      <c r="DSS19" s="204"/>
      <c r="DST19" s="184"/>
      <c r="DSU19" s="194"/>
      <c r="DSV19" s="194"/>
      <c r="DSW19" s="204"/>
      <c r="DSX19" s="184"/>
      <c r="DSY19" s="194"/>
      <c r="DSZ19" s="194"/>
      <c r="DTA19" s="204"/>
      <c r="DTB19" s="184"/>
      <c r="DTC19" s="194"/>
      <c r="DTD19" s="194"/>
      <c r="DTE19" s="204"/>
      <c r="DTF19" s="184"/>
      <c r="DTG19" s="194"/>
      <c r="DTH19" s="194"/>
      <c r="DTI19" s="204"/>
      <c r="DTJ19" s="184"/>
      <c r="DTK19" s="194"/>
      <c r="DTL19" s="194"/>
      <c r="DTM19" s="204"/>
      <c r="DTN19" s="184"/>
      <c r="DTO19" s="194"/>
      <c r="DTP19" s="194"/>
      <c r="DTQ19" s="204"/>
      <c r="DTR19" s="184"/>
      <c r="DTS19" s="194"/>
      <c r="DTT19" s="194"/>
      <c r="DTU19" s="204"/>
      <c r="DTV19" s="184"/>
      <c r="DTW19" s="194"/>
      <c r="DTX19" s="194"/>
      <c r="DTY19" s="204"/>
      <c r="DTZ19" s="184"/>
      <c r="DUA19" s="194"/>
      <c r="DUB19" s="194"/>
      <c r="DUC19" s="204"/>
      <c r="DUD19" s="184"/>
      <c r="DUE19" s="194"/>
      <c r="DUF19" s="194"/>
      <c r="DUG19" s="204"/>
      <c r="DUH19" s="184"/>
      <c r="DUI19" s="194"/>
      <c r="DUJ19" s="194"/>
      <c r="DUK19" s="204"/>
      <c r="DUL19" s="184"/>
      <c r="DUM19" s="194"/>
      <c r="DUN19" s="194"/>
      <c r="DUO19" s="204"/>
      <c r="DUP19" s="184"/>
      <c r="DUQ19" s="194"/>
      <c r="DUR19" s="194"/>
      <c r="DUS19" s="204"/>
      <c r="DUT19" s="184"/>
      <c r="DUU19" s="194"/>
      <c r="DUV19" s="194"/>
      <c r="DUW19" s="204"/>
      <c r="DUX19" s="184"/>
      <c r="DUY19" s="194"/>
      <c r="DUZ19" s="194"/>
      <c r="DVA19" s="204"/>
      <c r="DVB19" s="184"/>
      <c r="DVC19" s="194"/>
      <c r="DVD19" s="194"/>
      <c r="DVE19" s="204"/>
      <c r="DVF19" s="184"/>
      <c r="DVG19" s="194"/>
      <c r="DVH19" s="194"/>
      <c r="DVI19" s="204"/>
      <c r="DVJ19" s="184"/>
      <c r="DVK19" s="194"/>
      <c r="DVL19" s="194"/>
      <c r="DVM19" s="204"/>
      <c r="DVN19" s="184"/>
      <c r="DVO19" s="194"/>
      <c r="DVP19" s="194"/>
      <c r="DVQ19" s="204"/>
      <c r="DVR19" s="184"/>
      <c r="DVS19" s="194"/>
      <c r="DVT19" s="194"/>
      <c r="DVU19" s="204"/>
      <c r="DVV19" s="184"/>
      <c r="DVW19" s="194"/>
      <c r="DVX19" s="194"/>
      <c r="DVY19" s="204"/>
      <c r="DVZ19" s="184"/>
      <c r="DWA19" s="194"/>
      <c r="DWB19" s="194"/>
      <c r="DWC19" s="204"/>
      <c r="DWD19" s="184"/>
      <c r="DWE19" s="194"/>
      <c r="DWF19" s="194"/>
      <c r="DWG19" s="204"/>
      <c r="DWH19" s="184"/>
      <c r="DWI19" s="194"/>
      <c r="DWJ19" s="194"/>
      <c r="DWK19" s="204"/>
      <c r="DWL19" s="184"/>
      <c r="DWM19" s="194"/>
      <c r="DWN19" s="194"/>
      <c r="DWO19" s="204"/>
      <c r="DWP19" s="184"/>
      <c r="DWQ19" s="194"/>
      <c r="DWR19" s="194"/>
      <c r="DWS19" s="204"/>
      <c r="DWT19" s="184"/>
      <c r="DWU19" s="194"/>
      <c r="DWV19" s="194"/>
      <c r="DWW19" s="204"/>
      <c r="DWX19" s="184"/>
      <c r="DWY19" s="194"/>
      <c r="DWZ19" s="194"/>
      <c r="DXA19" s="204"/>
      <c r="DXB19" s="184"/>
      <c r="DXC19" s="194"/>
      <c r="DXD19" s="194"/>
      <c r="DXE19" s="204"/>
      <c r="DXF19" s="184"/>
      <c r="DXG19" s="194"/>
      <c r="DXH19" s="194"/>
      <c r="DXI19" s="204"/>
      <c r="DXJ19" s="184"/>
      <c r="DXK19" s="194"/>
      <c r="DXL19" s="194"/>
      <c r="DXM19" s="204"/>
      <c r="DXN19" s="184"/>
      <c r="DXO19" s="194"/>
      <c r="DXP19" s="194"/>
      <c r="DXQ19" s="204"/>
      <c r="DXR19" s="184"/>
      <c r="DXS19" s="194"/>
      <c r="DXT19" s="194"/>
      <c r="DXU19" s="204"/>
      <c r="DXV19" s="184"/>
      <c r="DXW19" s="194"/>
      <c r="DXX19" s="194"/>
      <c r="DXY19" s="204"/>
      <c r="DXZ19" s="184"/>
      <c r="DYA19" s="194"/>
      <c r="DYB19" s="194"/>
      <c r="DYC19" s="204"/>
      <c r="DYD19" s="184"/>
      <c r="DYE19" s="194"/>
      <c r="DYF19" s="194"/>
      <c r="DYG19" s="204"/>
      <c r="DYH19" s="184"/>
      <c r="DYI19" s="194"/>
      <c r="DYJ19" s="194"/>
      <c r="DYK19" s="204"/>
      <c r="DYL19" s="184"/>
      <c r="DYM19" s="194"/>
      <c r="DYN19" s="194"/>
      <c r="DYO19" s="204"/>
      <c r="DYP19" s="184"/>
      <c r="DYQ19" s="194"/>
      <c r="DYR19" s="194"/>
      <c r="DYS19" s="204"/>
      <c r="DYT19" s="184"/>
      <c r="DYU19" s="194"/>
      <c r="DYV19" s="194"/>
      <c r="DYW19" s="204"/>
      <c r="DYX19" s="184"/>
      <c r="DYY19" s="194"/>
      <c r="DYZ19" s="194"/>
      <c r="DZA19" s="204"/>
      <c r="DZB19" s="184"/>
      <c r="DZC19" s="194"/>
      <c r="DZD19" s="194"/>
      <c r="DZE19" s="204"/>
      <c r="DZF19" s="184"/>
      <c r="DZG19" s="194"/>
      <c r="DZH19" s="194"/>
      <c r="DZI19" s="204"/>
      <c r="DZJ19" s="184"/>
      <c r="DZK19" s="194"/>
      <c r="DZL19" s="194"/>
      <c r="DZM19" s="204"/>
      <c r="DZN19" s="184"/>
      <c r="DZO19" s="194"/>
      <c r="DZP19" s="194"/>
      <c r="DZQ19" s="204"/>
      <c r="DZR19" s="184"/>
      <c r="DZS19" s="194"/>
      <c r="DZT19" s="194"/>
      <c r="DZU19" s="204"/>
      <c r="DZV19" s="184"/>
      <c r="DZW19" s="194"/>
      <c r="DZX19" s="194"/>
      <c r="DZY19" s="204"/>
      <c r="DZZ19" s="184"/>
      <c r="EAA19" s="194"/>
      <c r="EAB19" s="194"/>
      <c r="EAC19" s="204"/>
      <c r="EAD19" s="184"/>
      <c r="EAE19" s="194"/>
      <c r="EAF19" s="194"/>
      <c r="EAG19" s="204"/>
      <c r="EAH19" s="184"/>
      <c r="EAI19" s="194"/>
      <c r="EAJ19" s="194"/>
      <c r="EAK19" s="204"/>
      <c r="EAL19" s="184"/>
      <c r="EAM19" s="194"/>
      <c r="EAN19" s="194"/>
      <c r="EAO19" s="204"/>
      <c r="EAP19" s="184"/>
      <c r="EAQ19" s="194"/>
      <c r="EAR19" s="194"/>
      <c r="EAS19" s="204"/>
      <c r="EAT19" s="184"/>
      <c r="EAU19" s="194"/>
      <c r="EAV19" s="194"/>
      <c r="EAW19" s="204"/>
      <c r="EAX19" s="184"/>
      <c r="EAY19" s="194"/>
      <c r="EAZ19" s="194"/>
      <c r="EBA19" s="204"/>
      <c r="EBB19" s="184"/>
      <c r="EBC19" s="194"/>
      <c r="EBD19" s="194"/>
      <c r="EBE19" s="204"/>
      <c r="EBF19" s="184"/>
      <c r="EBG19" s="194"/>
      <c r="EBH19" s="194"/>
      <c r="EBI19" s="204"/>
      <c r="EBJ19" s="184"/>
      <c r="EBK19" s="194"/>
      <c r="EBL19" s="194"/>
      <c r="EBM19" s="204"/>
      <c r="EBN19" s="184"/>
      <c r="EBO19" s="194"/>
      <c r="EBP19" s="194"/>
      <c r="EBQ19" s="204"/>
      <c r="EBR19" s="184"/>
      <c r="EBS19" s="194"/>
      <c r="EBT19" s="194"/>
      <c r="EBU19" s="204"/>
      <c r="EBV19" s="184"/>
      <c r="EBW19" s="194"/>
      <c r="EBX19" s="194"/>
      <c r="EBY19" s="204"/>
      <c r="EBZ19" s="184"/>
      <c r="ECA19" s="194"/>
      <c r="ECB19" s="194"/>
      <c r="ECC19" s="204"/>
      <c r="ECD19" s="184"/>
      <c r="ECE19" s="194"/>
      <c r="ECF19" s="194"/>
      <c r="ECG19" s="204"/>
      <c r="ECH19" s="184"/>
      <c r="ECI19" s="194"/>
      <c r="ECJ19" s="194"/>
      <c r="ECK19" s="204"/>
      <c r="ECL19" s="184"/>
      <c r="ECM19" s="194"/>
      <c r="ECN19" s="194"/>
      <c r="ECO19" s="204"/>
      <c r="ECP19" s="184"/>
      <c r="ECQ19" s="194"/>
      <c r="ECR19" s="194"/>
      <c r="ECS19" s="204"/>
      <c r="ECT19" s="184"/>
      <c r="ECU19" s="194"/>
      <c r="ECV19" s="194"/>
      <c r="ECW19" s="204"/>
      <c r="ECX19" s="184"/>
      <c r="ECY19" s="194"/>
      <c r="ECZ19" s="194"/>
      <c r="EDA19" s="204"/>
      <c r="EDB19" s="184"/>
      <c r="EDC19" s="194"/>
      <c r="EDD19" s="194"/>
      <c r="EDE19" s="204"/>
      <c r="EDF19" s="184"/>
      <c r="EDG19" s="194"/>
      <c r="EDH19" s="194"/>
      <c r="EDI19" s="204"/>
      <c r="EDJ19" s="184"/>
      <c r="EDK19" s="194"/>
      <c r="EDL19" s="194"/>
      <c r="EDM19" s="204"/>
      <c r="EDN19" s="184"/>
      <c r="EDO19" s="194"/>
      <c r="EDP19" s="194"/>
      <c r="EDQ19" s="204"/>
      <c r="EDR19" s="184"/>
      <c r="EDS19" s="194"/>
      <c r="EDT19" s="194"/>
      <c r="EDU19" s="204"/>
      <c r="EDV19" s="184"/>
      <c r="EDW19" s="194"/>
      <c r="EDX19" s="194"/>
      <c r="EDY19" s="204"/>
      <c r="EDZ19" s="184"/>
      <c r="EEA19" s="194"/>
      <c r="EEB19" s="194"/>
      <c r="EEC19" s="204"/>
      <c r="EED19" s="184"/>
      <c r="EEE19" s="194"/>
      <c r="EEF19" s="194"/>
      <c r="EEG19" s="204"/>
      <c r="EEH19" s="184"/>
      <c r="EEI19" s="194"/>
      <c r="EEJ19" s="194"/>
      <c r="EEK19" s="204"/>
      <c r="EEL19" s="184"/>
      <c r="EEM19" s="194"/>
      <c r="EEN19" s="194"/>
      <c r="EEO19" s="204"/>
      <c r="EEP19" s="184"/>
      <c r="EEQ19" s="194"/>
      <c r="EER19" s="194"/>
      <c r="EES19" s="204"/>
      <c r="EET19" s="184"/>
      <c r="EEU19" s="194"/>
      <c r="EEV19" s="194"/>
      <c r="EEW19" s="204"/>
      <c r="EEX19" s="184"/>
      <c r="EEY19" s="194"/>
      <c r="EEZ19" s="194"/>
      <c r="EFA19" s="204"/>
      <c r="EFB19" s="184"/>
      <c r="EFC19" s="194"/>
      <c r="EFD19" s="194"/>
      <c r="EFE19" s="204"/>
      <c r="EFF19" s="184"/>
      <c r="EFG19" s="194"/>
      <c r="EFH19" s="194"/>
      <c r="EFI19" s="204"/>
      <c r="EFJ19" s="184"/>
      <c r="EFK19" s="194"/>
      <c r="EFL19" s="194"/>
      <c r="EFM19" s="204"/>
      <c r="EFN19" s="184"/>
      <c r="EFO19" s="194"/>
      <c r="EFP19" s="194"/>
      <c r="EFQ19" s="204"/>
      <c r="EFR19" s="184"/>
      <c r="EFS19" s="194"/>
      <c r="EFT19" s="194"/>
      <c r="EFU19" s="204"/>
      <c r="EFV19" s="184"/>
      <c r="EFW19" s="194"/>
      <c r="EFX19" s="194"/>
      <c r="EFY19" s="204"/>
      <c r="EFZ19" s="184"/>
      <c r="EGA19" s="194"/>
      <c r="EGB19" s="194"/>
      <c r="EGC19" s="204"/>
      <c r="EGD19" s="184"/>
      <c r="EGE19" s="194"/>
      <c r="EGF19" s="194"/>
      <c r="EGG19" s="204"/>
      <c r="EGH19" s="184"/>
      <c r="EGI19" s="194"/>
      <c r="EGJ19" s="194"/>
      <c r="EGK19" s="204"/>
      <c r="EGL19" s="184"/>
      <c r="EGM19" s="194"/>
      <c r="EGN19" s="194"/>
      <c r="EGO19" s="204"/>
      <c r="EGP19" s="184"/>
      <c r="EGQ19" s="194"/>
      <c r="EGR19" s="194"/>
      <c r="EGS19" s="204"/>
      <c r="EGT19" s="184"/>
      <c r="EGU19" s="194"/>
      <c r="EGV19" s="194"/>
      <c r="EGW19" s="204"/>
      <c r="EGX19" s="184"/>
      <c r="EGY19" s="194"/>
      <c r="EGZ19" s="194"/>
      <c r="EHA19" s="204"/>
      <c r="EHB19" s="184"/>
      <c r="EHC19" s="194"/>
      <c r="EHD19" s="194"/>
      <c r="EHE19" s="204"/>
      <c r="EHF19" s="184"/>
      <c r="EHG19" s="194"/>
      <c r="EHH19" s="194"/>
      <c r="EHI19" s="204"/>
      <c r="EHJ19" s="184"/>
      <c r="EHK19" s="194"/>
      <c r="EHL19" s="194"/>
      <c r="EHM19" s="204"/>
      <c r="EHN19" s="184"/>
      <c r="EHO19" s="194"/>
      <c r="EHP19" s="194"/>
      <c r="EHQ19" s="204"/>
      <c r="EHR19" s="184"/>
      <c r="EHS19" s="194"/>
      <c r="EHT19" s="194"/>
      <c r="EHU19" s="204"/>
      <c r="EHV19" s="184"/>
      <c r="EHW19" s="194"/>
      <c r="EHX19" s="194"/>
      <c r="EHY19" s="204"/>
      <c r="EHZ19" s="184"/>
      <c r="EIA19" s="194"/>
      <c r="EIB19" s="194"/>
      <c r="EIC19" s="204"/>
      <c r="EID19" s="184"/>
      <c r="EIE19" s="194"/>
      <c r="EIF19" s="194"/>
      <c r="EIG19" s="204"/>
      <c r="EIH19" s="184"/>
      <c r="EII19" s="194"/>
      <c r="EIJ19" s="194"/>
      <c r="EIK19" s="204"/>
      <c r="EIL19" s="184"/>
      <c r="EIM19" s="194"/>
      <c r="EIN19" s="194"/>
      <c r="EIO19" s="204"/>
      <c r="EIP19" s="184"/>
      <c r="EIQ19" s="194"/>
      <c r="EIR19" s="194"/>
      <c r="EIS19" s="204"/>
      <c r="EIT19" s="184"/>
      <c r="EIU19" s="194"/>
      <c r="EIV19" s="194"/>
      <c r="EIW19" s="204"/>
      <c r="EIX19" s="184"/>
      <c r="EIY19" s="194"/>
      <c r="EIZ19" s="194"/>
      <c r="EJA19" s="204"/>
      <c r="EJB19" s="184"/>
      <c r="EJC19" s="194"/>
      <c r="EJD19" s="194"/>
      <c r="EJE19" s="204"/>
      <c r="EJF19" s="184"/>
      <c r="EJG19" s="194"/>
      <c r="EJH19" s="194"/>
      <c r="EJI19" s="204"/>
      <c r="EJJ19" s="184"/>
      <c r="EJK19" s="194"/>
      <c r="EJL19" s="194"/>
      <c r="EJM19" s="204"/>
      <c r="EJN19" s="184"/>
      <c r="EJO19" s="194"/>
      <c r="EJP19" s="194"/>
      <c r="EJQ19" s="204"/>
      <c r="EJR19" s="184"/>
      <c r="EJS19" s="194"/>
      <c r="EJT19" s="194"/>
      <c r="EJU19" s="204"/>
      <c r="EJV19" s="184"/>
      <c r="EJW19" s="194"/>
      <c r="EJX19" s="194"/>
      <c r="EJY19" s="204"/>
      <c r="EJZ19" s="184"/>
      <c r="EKA19" s="194"/>
      <c r="EKB19" s="194"/>
      <c r="EKC19" s="204"/>
      <c r="EKD19" s="184"/>
      <c r="EKE19" s="194"/>
      <c r="EKF19" s="194"/>
      <c r="EKG19" s="204"/>
      <c r="EKH19" s="184"/>
      <c r="EKI19" s="194"/>
      <c r="EKJ19" s="194"/>
      <c r="EKK19" s="204"/>
      <c r="EKL19" s="184"/>
      <c r="EKM19" s="194"/>
      <c r="EKN19" s="194"/>
      <c r="EKO19" s="204"/>
      <c r="EKP19" s="184"/>
      <c r="EKQ19" s="194"/>
      <c r="EKR19" s="194"/>
      <c r="EKS19" s="204"/>
      <c r="EKT19" s="184"/>
      <c r="EKU19" s="194"/>
      <c r="EKV19" s="194"/>
      <c r="EKW19" s="204"/>
      <c r="EKX19" s="184"/>
      <c r="EKY19" s="194"/>
      <c r="EKZ19" s="194"/>
      <c r="ELA19" s="204"/>
      <c r="ELB19" s="184"/>
      <c r="ELC19" s="194"/>
      <c r="ELD19" s="194"/>
      <c r="ELE19" s="204"/>
      <c r="ELF19" s="184"/>
      <c r="ELG19" s="194"/>
      <c r="ELH19" s="194"/>
      <c r="ELI19" s="204"/>
      <c r="ELJ19" s="184"/>
      <c r="ELK19" s="194"/>
      <c r="ELL19" s="194"/>
      <c r="ELM19" s="204"/>
      <c r="ELN19" s="184"/>
      <c r="ELO19" s="194"/>
      <c r="ELP19" s="194"/>
      <c r="ELQ19" s="204"/>
      <c r="ELR19" s="184"/>
      <c r="ELS19" s="194"/>
      <c r="ELT19" s="194"/>
      <c r="ELU19" s="204"/>
      <c r="ELV19" s="184"/>
      <c r="ELW19" s="194"/>
      <c r="ELX19" s="194"/>
      <c r="ELY19" s="204"/>
      <c r="ELZ19" s="184"/>
      <c r="EMA19" s="194"/>
      <c r="EMB19" s="194"/>
      <c r="EMC19" s="204"/>
      <c r="EMD19" s="184"/>
      <c r="EME19" s="194"/>
      <c r="EMF19" s="194"/>
      <c r="EMG19" s="204"/>
      <c r="EMH19" s="184"/>
      <c r="EMI19" s="194"/>
      <c r="EMJ19" s="194"/>
      <c r="EMK19" s="204"/>
      <c r="EML19" s="184"/>
      <c r="EMM19" s="194"/>
      <c r="EMN19" s="194"/>
      <c r="EMO19" s="204"/>
      <c r="EMP19" s="184"/>
      <c r="EMQ19" s="194"/>
      <c r="EMR19" s="194"/>
      <c r="EMS19" s="204"/>
      <c r="EMT19" s="184"/>
      <c r="EMU19" s="194"/>
      <c r="EMV19" s="194"/>
      <c r="EMW19" s="204"/>
      <c r="EMX19" s="184"/>
      <c r="EMY19" s="194"/>
      <c r="EMZ19" s="194"/>
      <c r="ENA19" s="204"/>
      <c r="ENB19" s="184"/>
      <c r="ENC19" s="194"/>
      <c r="END19" s="194"/>
      <c r="ENE19" s="204"/>
      <c r="ENF19" s="184"/>
      <c r="ENG19" s="194"/>
      <c r="ENH19" s="194"/>
      <c r="ENI19" s="204"/>
      <c r="ENJ19" s="184"/>
      <c r="ENK19" s="194"/>
      <c r="ENL19" s="194"/>
      <c r="ENM19" s="204"/>
      <c r="ENN19" s="184"/>
      <c r="ENO19" s="194"/>
      <c r="ENP19" s="194"/>
      <c r="ENQ19" s="204"/>
      <c r="ENR19" s="184"/>
      <c r="ENS19" s="194"/>
      <c r="ENT19" s="194"/>
      <c r="ENU19" s="204"/>
      <c r="ENV19" s="184"/>
      <c r="ENW19" s="194"/>
      <c r="ENX19" s="194"/>
      <c r="ENY19" s="204"/>
      <c r="ENZ19" s="184"/>
      <c r="EOA19" s="194"/>
      <c r="EOB19" s="194"/>
      <c r="EOC19" s="204"/>
      <c r="EOD19" s="184"/>
      <c r="EOE19" s="194"/>
      <c r="EOF19" s="194"/>
      <c r="EOG19" s="204"/>
      <c r="EOH19" s="184"/>
      <c r="EOI19" s="194"/>
      <c r="EOJ19" s="194"/>
      <c r="EOK19" s="204"/>
      <c r="EOL19" s="184"/>
      <c r="EOM19" s="194"/>
      <c r="EON19" s="194"/>
      <c r="EOO19" s="204"/>
      <c r="EOP19" s="184"/>
      <c r="EOQ19" s="194"/>
      <c r="EOR19" s="194"/>
      <c r="EOS19" s="204"/>
      <c r="EOT19" s="184"/>
      <c r="EOU19" s="194"/>
      <c r="EOV19" s="194"/>
      <c r="EOW19" s="204"/>
      <c r="EOX19" s="184"/>
      <c r="EOY19" s="194"/>
      <c r="EOZ19" s="194"/>
      <c r="EPA19" s="204"/>
      <c r="EPB19" s="184"/>
      <c r="EPC19" s="194"/>
      <c r="EPD19" s="194"/>
      <c r="EPE19" s="204"/>
      <c r="EPF19" s="184"/>
      <c r="EPG19" s="194"/>
      <c r="EPH19" s="194"/>
      <c r="EPI19" s="204"/>
      <c r="EPJ19" s="184"/>
      <c r="EPK19" s="194"/>
      <c r="EPL19" s="194"/>
      <c r="EPM19" s="204"/>
      <c r="EPN19" s="184"/>
      <c r="EPO19" s="194"/>
      <c r="EPP19" s="194"/>
      <c r="EPQ19" s="204"/>
      <c r="EPR19" s="184"/>
      <c r="EPS19" s="194"/>
      <c r="EPT19" s="194"/>
      <c r="EPU19" s="204"/>
      <c r="EPV19" s="184"/>
      <c r="EPW19" s="194"/>
      <c r="EPX19" s="194"/>
      <c r="EPY19" s="204"/>
      <c r="EPZ19" s="184"/>
      <c r="EQA19" s="194"/>
      <c r="EQB19" s="194"/>
      <c r="EQC19" s="204"/>
      <c r="EQD19" s="184"/>
      <c r="EQE19" s="194"/>
      <c r="EQF19" s="194"/>
      <c r="EQG19" s="204"/>
      <c r="EQH19" s="184"/>
      <c r="EQI19" s="194"/>
      <c r="EQJ19" s="194"/>
      <c r="EQK19" s="204"/>
      <c r="EQL19" s="184"/>
      <c r="EQM19" s="194"/>
      <c r="EQN19" s="194"/>
      <c r="EQO19" s="204"/>
      <c r="EQP19" s="184"/>
      <c r="EQQ19" s="194"/>
      <c r="EQR19" s="194"/>
      <c r="EQS19" s="204"/>
      <c r="EQT19" s="184"/>
      <c r="EQU19" s="194"/>
      <c r="EQV19" s="194"/>
      <c r="EQW19" s="204"/>
      <c r="EQX19" s="184"/>
      <c r="EQY19" s="194"/>
      <c r="EQZ19" s="194"/>
      <c r="ERA19" s="204"/>
      <c r="ERB19" s="184"/>
      <c r="ERC19" s="194"/>
      <c r="ERD19" s="194"/>
      <c r="ERE19" s="204"/>
      <c r="ERF19" s="184"/>
      <c r="ERG19" s="194"/>
      <c r="ERH19" s="194"/>
      <c r="ERI19" s="204"/>
      <c r="ERJ19" s="184"/>
      <c r="ERK19" s="194"/>
      <c r="ERL19" s="194"/>
      <c r="ERM19" s="204"/>
      <c r="ERN19" s="184"/>
      <c r="ERO19" s="194"/>
      <c r="ERP19" s="194"/>
      <c r="ERQ19" s="204"/>
      <c r="ERR19" s="184"/>
      <c r="ERS19" s="194"/>
      <c r="ERT19" s="194"/>
      <c r="ERU19" s="204"/>
      <c r="ERV19" s="184"/>
      <c r="ERW19" s="194"/>
      <c r="ERX19" s="194"/>
      <c r="ERY19" s="204"/>
      <c r="ERZ19" s="184"/>
      <c r="ESA19" s="194"/>
      <c r="ESB19" s="194"/>
      <c r="ESC19" s="204"/>
      <c r="ESD19" s="184"/>
      <c r="ESE19" s="194"/>
      <c r="ESF19" s="194"/>
      <c r="ESG19" s="204"/>
      <c r="ESH19" s="184"/>
      <c r="ESI19" s="194"/>
      <c r="ESJ19" s="194"/>
      <c r="ESK19" s="204"/>
      <c r="ESL19" s="184"/>
      <c r="ESM19" s="194"/>
      <c r="ESN19" s="194"/>
      <c r="ESO19" s="204"/>
      <c r="ESP19" s="184"/>
      <c r="ESQ19" s="194"/>
      <c r="ESR19" s="194"/>
      <c r="ESS19" s="204"/>
      <c r="EST19" s="184"/>
      <c r="ESU19" s="194"/>
      <c r="ESV19" s="194"/>
      <c r="ESW19" s="204"/>
      <c r="ESX19" s="184"/>
      <c r="ESY19" s="194"/>
      <c r="ESZ19" s="194"/>
      <c r="ETA19" s="204"/>
      <c r="ETB19" s="184"/>
      <c r="ETC19" s="194"/>
      <c r="ETD19" s="194"/>
      <c r="ETE19" s="204"/>
      <c r="ETF19" s="184"/>
      <c r="ETG19" s="194"/>
      <c r="ETH19" s="194"/>
      <c r="ETI19" s="204"/>
      <c r="ETJ19" s="184"/>
      <c r="ETK19" s="194"/>
      <c r="ETL19" s="194"/>
      <c r="ETM19" s="204"/>
      <c r="ETN19" s="184"/>
      <c r="ETO19" s="194"/>
      <c r="ETP19" s="194"/>
      <c r="ETQ19" s="204"/>
      <c r="ETR19" s="184"/>
      <c r="ETS19" s="194"/>
      <c r="ETT19" s="194"/>
      <c r="ETU19" s="204"/>
      <c r="ETV19" s="184"/>
      <c r="ETW19" s="194"/>
      <c r="ETX19" s="194"/>
      <c r="ETY19" s="204"/>
      <c r="ETZ19" s="184"/>
      <c r="EUA19" s="194"/>
      <c r="EUB19" s="194"/>
      <c r="EUC19" s="204"/>
      <c r="EUD19" s="184"/>
      <c r="EUE19" s="194"/>
      <c r="EUF19" s="194"/>
      <c r="EUG19" s="204"/>
      <c r="EUH19" s="184"/>
      <c r="EUI19" s="194"/>
      <c r="EUJ19" s="194"/>
      <c r="EUK19" s="204"/>
      <c r="EUL19" s="184"/>
      <c r="EUM19" s="194"/>
      <c r="EUN19" s="194"/>
      <c r="EUO19" s="204"/>
      <c r="EUP19" s="184"/>
      <c r="EUQ19" s="194"/>
      <c r="EUR19" s="194"/>
      <c r="EUS19" s="204"/>
      <c r="EUT19" s="184"/>
      <c r="EUU19" s="194"/>
      <c r="EUV19" s="194"/>
      <c r="EUW19" s="204"/>
      <c r="EUX19" s="184"/>
      <c r="EUY19" s="194"/>
      <c r="EUZ19" s="194"/>
      <c r="EVA19" s="204"/>
      <c r="EVB19" s="184"/>
      <c r="EVC19" s="194"/>
      <c r="EVD19" s="194"/>
      <c r="EVE19" s="204"/>
      <c r="EVF19" s="184"/>
      <c r="EVG19" s="194"/>
      <c r="EVH19" s="194"/>
      <c r="EVI19" s="204"/>
      <c r="EVJ19" s="184"/>
      <c r="EVK19" s="194"/>
      <c r="EVL19" s="194"/>
      <c r="EVM19" s="204"/>
      <c r="EVN19" s="184"/>
      <c r="EVO19" s="194"/>
      <c r="EVP19" s="194"/>
      <c r="EVQ19" s="204"/>
      <c r="EVR19" s="184"/>
      <c r="EVS19" s="194"/>
      <c r="EVT19" s="194"/>
      <c r="EVU19" s="204"/>
      <c r="EVV19" s="184"/>
      <c r="EVW19" s="194"/>
      <c r="EVX19" s="194"/>
      <c r="EVY19" s="204"/>
      <c r="EVZ19" s="184"/>
      <c r="EWA19" s="194"/>
      <c r="EWB19" s="194"/>
      <c r="EWC19" s="204"/>
      <c r="EWD19" s="184"/>
      <c r="EWE19" s="194"/>
      <c r="EWF19" s="194"/>
      <c r="EWG19" s="204"/>
      <c r="EWH19" s="184"/>
      <c r="EWI19" s="194"/>
      <c r="EWJ19" s="194"/>
      <c r="EWK19" s="204"/>
      <c r="EWL19" s="184"/>
      <c r="EWM19" s="194"/>
      <c r="EWN19" s="194"/>
      <c r="EWO19" s="204"/>
      <c r="EWP19" s="184"/>
      <c r="EWQ19" s="194"/>
      <c r="EWR19" s="194"/>
      <c r="EWS19" s="204"/>
      <c r="EWT19" s="184"/>
      <c r="EWU19" s="194"/>
      <c r="EWV19" s="194"/>
      <c r="EWW19" s="204"/>
      <c r="EWX19" s="184"/>
      <c r="EWY19" s="194"/>
      <c r="EWZ19" s="194"/>
      <c r="EXA19" s="204"/>
      <c r="EXB19" s="184"/>
      <c r="EXC19" s="194"/>
      <c r="EXD19" s="194"/>
      <c r="EXE19" s="204"/>
      <c r="EXF19" s="184"/>
      <c r="EXG19" s="194"/>
      <c r="EXH19" s="194"/>
      <c r="EXI19" s="204"/>
      <c r="EXJ19" s="184"/>
      <c r="EXK19" s="194"/>
      <c r="EXL19" s="194"/>
      <c r="EXM19" s="204"/>
      <c r="EXN19" s="184"/>
      <c r="EXO19" s="194"/>
      <c r="EXP19" s="194"/>
      <c r="EXQ19" s="204"/>
      <c r="EXR19" s="184"/>
      <c r="EXS19" s="194"/>
      <c r="EXT19" s="194"/>
      <c r="EXU19" s="204"/>
      <c r="EXV19" s="184"/>
      <c r="EXW19" s="194"/>
      <c r="EXX19" s="194"/>
      <c r="EXY19" s="204"/>
      <c r="EXZ19" s="184"/>
      <c r="EYA19" s="194"/>
      <c r="EYB19" s="194"/>
      <c r="EYC19" s="204"/>
      <c r="EYD19" s="184"/>
      <c r="EYE19" s="194"/>
      <c r="EYF19" s="194"/>
      <c r="EYG19" s="204"/>
      <c r="EYH19" s="184"/>
      <c r="EYI19" s="194"/>
      <c r="EYJ19" s="194"/>
      <c r="EYK19" s="204"/>
      <c r="EYL19" s="184"/>
      <c r="EYM19" s="194"/>
      <c r="EYN19" s="194"/>
      <c r="EYO19" s="204"/>
      <c r="EYP19" s="184"/>
      <c r="EYQ19" s="194"/>
      <c r="EYR19" s="194"/>
      <c r="EYS19" s="204"/>
      <c r="EYT19" s="184"/>
      <c r="EYU19" s="194"/>
      <c r="EYV19" s="194"/>
      <c r="EYW19" s="204"/>
      <c r="EYX19" s="184"/>
      <c r="EYY19" s="194"/>
      <c r="EYZ19" s="194"/>
      <c r="EZA19" s="204"/>
      <c r="EZB19" s="184"/>
      <c r="EZC19" s="194"/>
      <c r="EZD19" s="194"/>
      <c r="EZE19" s="204"/>
      <c r="EZF19" s="184"/>
      <c r="EZG19" s="194"/>
      <c r="EZH19" s="194"/>
      <c r="EZI19" s="204"/>
      <c r="EZJ19" s="184"/>
      <c r="EZK19" s="194"/>
      <c r="EZL19" s="194"/>
      <c r="EZM19" s="204"/>
      <c r="EZN19" s="184"/>
      <c r="EZO19" s="194"/>
      <c r="EZP19" s="194"/>
      <c r="EZQ19" s="204"/>
      <c r="EZR19" s="184"/>
      <c r="EZS19" s="194"/>
      <c r="EZT19" s="194"/>
      <c r="EZU19" s="204"/>
      <c r="EZV19" s="184"/>
      <c r="EZW19" s="194"/>
      <c r="EZX19" s="194"/>
      <c r="EZY19" s="204"/>
      <c r="EZZ19" s="184"/>
      <c r="FAA19" s="194"/>
      <c r="FAB19" s="194"/>
      <c r="FAC19" s="204"/>
      <c r="FAD19" s="184"/>
      <c r="FAE19" s="194"/>
      <c r="FAF19" s="194"/>
      <c r="FAG19" s="204"/>
      <c r="FAH19" s="184"/>
      <c r="FAI19" s="194"/>
      <c r="FAJ19" s="194"/>
      <c r="FAK19" s="204"/>
      <c r="FAL19" s="184"/>
      <c r="FAM19" s="194"/>
      <c r="FAN19" s="194"/>
      <c r="FAO19" s="204"/>
      <c r="FAP19" s="184"/>
      <c r="FAQ19" s="194"/>
      <c r="FAR19" s="194"/>
      <c r="FAS19" s="204"/>
      <c r="FAT19" s="184"/>
      <c r="FAU19" s="194"/>
      <c r="FAV19" s="194"/>
      <c r="FAW19" s="204"/>
      <c r="FAX19" s="184"/>
      <c r="FAY19" s="194"/>
      <c r="FAZ19" s="194"/>
      <c r="FBA19" s="204"/>
      <c r="FBB19" s="184"/>
      <c r="FBC19" s="194"/>
      <c r="FBD19" s="194"/>
      <c r="FBE19" s="204"/>
      <c r="FBF19" s="184"/>
      <c r="FBG19" s="194"/>
      <c r="FBH19" s="194"/>
      <c r="FBI19" s="204"/>
      <c r="FBJ19" s="184"/>
      <c r="FBK19" s="194"/>
      <c r="FBL19" s="194"/>
      <c r="FBM19" s="204"/>
      <c r="FBN19" s="184"/>
      <c r="FBO19" s="194"/>
      <c r="FBP19" s="194"/>
      <c r="FBQ19" s="204"/>
      <c r="FBR19" s="184"/>
      <c r="FBS19" s="194"/>
      <c r="FBT19" s="194"/>
      <c r="FBU19" s="204"/>
      <c r="FBV19" s="184"/>
      <c r="FBW19" s="194"/>
      <c r="FBX19" s="194"/>
      <c r="FBY19" s="204"/>
      <c r="FBZ19" s="184"/>
      <c r="FCA19" s="194"/>
      <c r="FCB19" s="194"/>
      <c r="FCC19" s="204"/>
      <c r="FCD19" s="184"/>
      <c r="FCE19" s="194"/>
      <c r="FCF19" s="194"/>
      <c r="FCG19" s="204"/>
      <c r="FCH19" s="184"/>
      <c r="FCI19" s="194"/>
      <c r="FCJ19" s="194"/>
      <c r="FCK19" s="204"/>
      <c r="FCL19" s="184"/>
      <c r="FCM19" s="194"/>
      <c r="FCN19" s="194"/>
      <c r="FCO19" s="204"/>
      <c r="FCP19" s="184"/>
      <c r="FCQ19" s="194"/>
      <c r="FCR19" s="194"/>
      <c r="FCS19" s="204"/>
      <c r="FCT19" s="184"/>
      <c r="FCU19" s="194"/>
      <c r="FCV19" s="194"/>
      <c r="FCW19" s="204"/>
      <c r="FCX19" s="184"/>
      <c r="FCY19" s="194"/>
      <c r="FCZ19" s="194"/>
      <c r="FDA19" s="204"/>
      <c r="FDB19" s="184"/>
      <c r="FDC19" s="194"/>
      <c r="FDD19" s="194"/>
      <c r="FDE19" s="204"/>
      <c r="FDF19" s="184"/>
      <c r="FDG19" s="194"/>
      <c r="FDH19" s="194"/>
      <c r="FDI19" s="204"/>
      <c r="FDJ19" s="184"/>
      <c r="FDK19" s="194"/>
      <c r="FDL19" s="194"/>
      <c r="FDM19" s="204"/>
      <c r="FDN19" s="184"/>
      <c r="FDO19" s="194"/>
      <c r="FDP19" s="194"/>
      <c r="FDQ19" s="204"/>
      <c r="FDR19" s="184"/>
      <c r="FDS19" s="194"/>
      <c r="FDT19" s="194"/>
      <c r="FDU19" s="204"/>
      <c r="FDV19" s="184"/>
      <c r="FDW19" s="194"/>
      <c r="FDX19" s="194"/>
      <c r="FDY19" s="204"/>
      <c r="FDZ19" s="184"/>
      <c r="FEA19" s="194"/>
      <c r="FEB19" s="194"/>
      <c r="FEC19" s="204"/>
      <c r="FED19" s="184"/>
      <c r="FEE19" s="194"/>
      <c r="FEF19" s="194"/>
      <c r="FEG19" s="204"/>
      <c r="FEH19" s="184"/>
      <c r="FEI19" s="194"/>
      <c r="FEJ19" s="194"/>
      <c r="FEK19" s="204"/>
      <c r="FEL19" s="184"/>
      <c r="FEM19" s="194"/>
      <c r="FEN19" s="194"/>
      <c r="FEO19" s="204"/>
      <c r="FEP19" s="184"/>
      <c r="FEQ19" s="194"/>
      <c r="FER19" s="194"/>
      <c r="FES19" s="204"/>
      <c r="FET19" s="184"/>
      <c r="FEU19" s="194"/>
      <c r="FEV19" s="194"/>
      <c r="FEW19" s="204"/>
      <c r="FEX19" s="184"/>
      <c r="FEY19" s="194"/>
      <c r="FEZ19" s="194"/>
      <c r="FFA19" s="204"/>
      <c r="FFB19" s="184"/>
      <c r="FFC19" s="194"/>
      <c r="FFD19" s="194"/>
      <c r="FFE19" s="204"/>
      <c r="FFF19" s="184"/>
      <c r="FFG19" s="194"/>
      <c r="FFH19" s="194"/>
      <c r="FFI19" s="204"/>
      <c r="FFJ19" s="184"/>
      <c r="FFK19" s="194"/>
      <c r="FFL19" s="194"/>
      <c r="FFM19" s="204"/>
      <c r="FFN19" s="184"/>
      <c r="FFO19" s="194"/>
      <c r="FFP19" s="194"/>
      <c r="FFQ19" s="204"/>
      <c r="FFR19" s="184"/>
      <c r="FFS19" s="194"/>
      <c r="FFT19" s="194"/>
      <c r="FFU19" s="204"/>
      <c r="FFV19" s="184"/>
      <c r="FFW19" s="194"/>
      <c r="FFX19" s="194"/>
      <c r="FFY19" s="204"/>
      <c r="FFZ19" s="184"/>
      <c r="FGA19" s="194"/>
      <c r="FGB19" s="194"/>
      <c r="FGC19" s="204"/>
      <c r="FGD19" s="184"/>
      <c r="FGE19" s="194"/>
      <c r="FGF19" s="194"/>
      <c r="FGG19" s="204"/>
      <c r="FGH19" s="184"/>
      <c r="FGI19" s="194"/>
      <c r="FGJ19" s="194"/>
      <c r="FGK19" s="204"/>
      <c r="FGL19" s="184"/>
      <c r="FGM19" s="194"/>
      <c r="FGN19" s="194"/>
      <c r="FGO19" s="204"/>
      <c r="FGP19" s="184"/>
      <c r="FGQ19" s="194"/>
      <c r="FGR19" s="194"/>
      <c r="FGS19" s="204"/>
      <c r="FGT19" s="184"/>
      <c r="FGU19" s="194"/>
      <c r="FGV19" s="194"/>
      <c r="FGW19" s="204"/>
      <c r="FGX19" s="184"/>
      <c r="FGY19" s="194"/>
      <c r="FGZ19" s="194"/>
      <c r="FHA19" s="204"/>
      <c r="FHB19" s="184"/>
      <c r="FHC19" s="194"/>
      <c r="FHD19" s="194"/>
      <c r="FHE19" s="204"/>
      <c r="FHF19" s="184"/>
      <c r="FHG19" s="194"/>
      <c r="FHH19" s="194"/>
      <c r="FHI19" s="204"/>
      <c r="FHJ19" s="184"/>
      <c r="FHK19" s="194"/>
      <c r="FHL19" s="194"/>
      <c r="FHM19" s="204"/>
      <c r="FHN19" s="184"/>
      <c r="FHO19" s="194"/>
      <c r="FHP19" s="194"/>
      <c r="FHQ19" s="204"/>
      <c r="FHR19" s="184"/>
      <c r="FHS19" s="194"/>
      <c r="FHT19" s="194"/>
      <c r="FHU19" s="204"/>
      <c r="FHV19" s="184"/>
      <c r="FHW19" s="194"/>
      <c r="FHX19" s="194"/>
      <c r="FHY19" s="204"/>
      <c r="FHZ19" s="184"/>
      <c r="FIA19" s="194"/>
      <c r="FIB19" s="194"/>
      <c r="FIC19" s="204"/>
      <c r="FID19" s="184"/>
      <c r="FIE19" s="194"/>
      <c r="FIF19" s="194"/>
      <c r="FIG19" s="204"/>
      <c r="FIH19" s="184"/>
      <c r="FII19" s="194"/>
      <c r="FIJ19" s="194"/>
      <c r="FIK19" s="204"/>
      <c r="FIL19" s="184"/>
      <c r="FIM19" s="194"/>
      <c r="FIN19" s="194"/>
      <c r="FIO19" s="204"/>
      <c r="FIP19" s="184"/>
      <c r="FIQ19" s="194"/>
      <c r="FIR19" s="194"/>
      <c r="FIS19" s="204"/>
      <c r="FIT19" s="184"/>
      <c r="FIU19" s="194"/>
      <c r="FIV19" s="194"/>
      <c r="FIW19" s="204"/>
      <c r="FIX19" s="184"/>
      <c r="FIY19" s="194"/>
      <c r="FIZ19" s="194"/>
      <c r="FJA19" s="204"/>
      <c r="FJB19" s="184"/>
      <c r="FJC19" s="194"/>
      <c r="FJD19" s="194"/>
      <c r="FJE19" s="204"/>
      <c r="FJF19" s="184"/>
      <c r="FJG19" s="194"/>
      <c r="FJH19" s="194"/>
      <c r="FJI19" s="204"/>
      <c r="FJJ19" s="184"/>
      <c r="FJK19" s="194"/>
      <c r="FJL19" s="194"/>
      <c r="FJM19" s="204"/>
      <c r="FJN19" s="184"/>
      <c r="FJO19" s="194"/>
      <c r="FJP19" s="194"/>
      <c r="FJQ19" s="204"/>
      <c r="FJR19" s="184"/>
      <c r="FJS19" s="194"/>
      <c r="FJT19" s="194"/>
      <c r="FJU19" s="204"/>
      <c r="FJV19" s="184"/>
      <c r="FJW19" s="194"/>
      <c r="FJX19" s="194"/>
      <c r="FJY19" s="204"/>
      <c r="FJZ19" s="184"/>
      <c r="FKA19" s="194"/>
      <c r="FKB19" s="194"/>
      <c r="FKC19" s="204"/>
      <c r="FKD19" s="184"/>
      <c r="FKE19" s="194"/>
      <c r="FKF19" s="194"/>
      <c r="FKG19" s="204"/>
      <c r="FKH19" s="184"/>
      <c r="FKI19" s="194"/>
      <c r="FKJ19" s="194"/>
      <c r="FKK19" s="204"/>
      <c r="FKL19" s="184"/>
      <c r="FKM19" s="194"/>
      <c r="FKN19" s="194"/>
      <c r="FKO19" s="204"/>
      <c r="FKP19" s="184"/>
      <c r="FKQ19" s="194"/>
      <c r="FKR19" s="194"/>
      <c r="FKS19" s="204"/>
      <c r="FKT19" s="184"/>
      <c r="FKU19" s="194"/>
      <c r="FKV19" s="194"/>
      <c r="FKW19" s="204"/>
      <c r="FKX19" s="184"/>
      <c r="FKY19" s="194"/>
      <c r="FKZ19" s="194"/>
      <c r="FLA19" s="204"/>
      <c r="FLB19" s="184"/>
      <c r="FLC19" s="194"/>
      <c r="FLD19" s="194"/>
      <c r="FLE19" s="204"/>
      <c r="FLF19" s="184"/>
      <c r="FLG19" s="194"/>
      <c r="FLH19" s="194"/>
      <c r="FLI19" s="204"/>
      <c r="FLJ19" s="184"/>
      <c r="FLK19" s="194"/>
      <c r="FLL19" s="194"/>
      <c r="FLM19" s="204"/>
      <c r="FLN19" s="184"/>
      <c r="FLO19" s="194"/>
      <c r="FLP19" s="194"/>
      <c r="FLQ19" s="204"/>
      <c r="FLR19" s="184"/>
      <c r="FLS19" s="194"/>
      <c r="FLT19" s="194"/>
      <c r="FLU19" s="204"/>
      <c r="FLV19" s="184"/>
      <c r="FLW19" s="194"/>
      <c r="FLX19" s="194"/>
      <c r="FLY19" s="204"/>
      <c r="FLZ19" s="184"/>
      <c r="FMA19" s="194"/>
      <c r="FMB19" s="194"/>
      <c r="FMC19" s="204"/>
      <c r="FMD19" s="184"/>
      <c r="FME19" s="194"/>
      <c r="FMF19" s="194"/>
      <c r="FMG19" s="204"/>
      <c r="FMH19" s="184"/>
      <c r="FMI19" s="194"/>
      <c r="FMJ19" s="194"/>
      <c r="FMK19" s="204"/>
      <c r="FML19" s="184"/>
      <c r="FMM19" s="194"/>
      <c r="FMN19" s="194"/>
      <c r="FMO19" s="204"/>
      <c r="FMP19" s="184"/>
      <c r="FMQ19" s="194"/>
      <c r="FMR19" s="194"/>
      <c r="FMS19" s="204"/>
      <c r="FMT19" s="184"/>
      <c r="FMU19" s="194"/>
      <c r="FMV19" s="194"/>
      <c r="FMW19" s="204"/>
      <c r="FMX19" s="184"/>
      <c r="FMY19" s="194"/>
      <c r="FMZ19" s="194"/>
      <c r="FNA19" s="204"/>
      <c r="FNB19" s="184"/>
      <c r="FNC19" s="194"/>
      <c r="FND19" s="194"/>
      <c r="FNE19" s="204"/>
      <c r="FNF19" s="184"/>
      <c r="FNG19" s="194"/>
      <c r="FNH19" s="194"/>
      <c r="FNI19" s="204"/>
      <c r="FNJ19" s="184"/>
      <c r="FNK19" s="194"/>
      <c r="FNL19" s="194"/>
      <c r="FNM19" s="204"/>
      <c r="FNN19" s="184"/>
      <c r="FNO19" s="194"/>
      <c r="FNP19" s="194"/>
      <c r="FNQ19" s="204"/>
      <c r="FNR19" s="184"/>
      <c r="FNS19" s="194"/>
      <c r="FNT19" s="194"/>
      <c r="FNU19" s="204"/>
      <c r="FNV19" s="184"/>
      <c r="FNW19" s="194"/>
      <c r="FNX19" s="194"/>
      <c r="FNY19" s="204"/>
      <c r="FNZ19" s="184"/>
      <c r="FOA19" s="194"/>
      <c r="FOB19" s="194"/>
      <c r="FOC19" s="204"/>
      <c r="FOD19" s="184"/>
      <c r="FOE19" s="194"/>
      <c r="FOF19" s="194"/>
      <c r="FOG19" s="204"/>
      <c r="FOH19" s="184"/>
      <c r="FOI19" s="194"/>
      <c r="FOJ19" s="194"/>
      <c r="FOK19" s="204"/>
      <c r="FOL19" s="184"/>
      <c r="FOM19" s="194"/>
      <c r="FON19" s="194"/>
      <c r="FOO19" s="204"/>
      <c r="FOP19" s="184"/>
      <c r="FOQ19" s="194"/>
      <c r="FOR19" s="194"/>
      <c r="FOS19" s="204"/>
      <c r="FOT19" s="184"/>
      <c r="FOU19" s="194"/>
      <c r="FOV19" s="194"/>
      <c r="FOW19" s="204"/>
      <c r="FOX19" s="184"/>
      <c r="FOY19" s="194"/>
      <c r="FOZ19" s="194"/>
      <c r="FPA19" s="204"/>
      <c r="FPB19" s="184"/>
      <c r="FPC19" s="194"/>
      <c r="FPD19" s="194"/>
      <c r="FPE19" s="204"/>
      <c r="FPF19" s="184"/>
      <c r="FPG19" s="194"/>
      <c r="FPH19" s="194"/>
      <c r="FPI19" s="204"/>
      <c r="FPJ19" s="184"/>
      <c r="FPK19" s="194"/>
      <c r="FPL19" s="194"/>
      <c r="FPM19" s="204"/>
      <c r="FPN19" s="184"/>
      <c r="FPO19" s="194"/>
      <c r="FPP19" s="194"/>
      <c r="FPQ19" s="204"/>
      <c r="FPR19" s="184"/>
      <c r="FPS19" s="194"/>
      <c r="FPT19" s="194"/>
      <c r="FPU19" s="204"/>
      <c r="FPV19" s="184"/>
      <c r="FPW19" s="194"/>
      <c r="FPX19" s="194"/>
      <c r="FPY19" s="204"/>
      <c r="FPZ19" s="184"/>
      <c r="FQA19" s="194"/>
      <c r="FQB19" s="194"/>
      <c r="FQC19" s="204"/>
      <c r="FQD19" s="184"/>
      <c r="FQE19" s="194"/>
      <c r="FQF19" s="194"/>
      <c r="FQG19" s="204"/>
      <c r="FQH19" s="184"/>
      <c r="FQI19" s="194"/>
      <c r="FQJ19" s="194"/>
      <c r="FQK19" s="204"/>
      <c r="FQL19" s="184"/>
      <c r="FQM19" s="194"/>
      <c r="FQN19" s="194"/>
      <c r="FQO19" s="204"/>
      <c r="FQP19" s="184"/>
      <c r="FQQ19" s="194"/>
      <c r="FQR19" s="194"/>
      <c r="FQS19" s="204"/>
      <c r="FQT19" s="184"/>
      <c r="FQU19" s="194"/>
      <c r="FQV19" s="194"/>
      <c r="FQW19" s="204"/>
      <c r="FQX19" s="184"/>
      <c r="FQY19" s="194"/>
      <c r="FQZ19" s="194"/>
      <c r="FRA19" s="204"/>
      <c r="FRB19" s="184"/>
      <c r="FRC19" s="194"/>
      <c r="FRD19" s="194"/>
      <c r="FRE19" s="204"/>
      <c r="FRF19" s="184"/>
      <c r="FRG19" s="194"/>
      <c r="FRH19" s="194"/>
      <c r="FRI19" s="204"/>
      <c r="FRJ19" s="184"/>
      <c r="FRK19" s="194"/>
      <c r="FRL19" s="194"/>
      <c r="FRM19" s="204"/>
      <c r="FRN19" s="184"/>
      <c r="FRO19" s="194"/>
      <c r="FRP19" s="194"/>
      <c r="FRQ19" s="204"/>
      <c r="FRR19" s="184"/>
      <c r="FRS19" s="194"/>
      <c r="FRT19" s="194"/>
      <c r="FRU19" s="204"/>
      <c r="FRV19" s="184"/>
      <c r="FRW19" s="194"/>
      <c r="FRX19" s="194"/>
      <c r="FRY19" s="204"/>
      <c r="FRZ19" s="184"/>
      <c r="FSA19" s="194"/>
      <c r="FSB19" s="194"/>
      <c r="FSC19" s="204"/>
      <c r="FSD19" s="184"/>
      <c r="FSE19" s="194"/>
      <c r="FSF19" s="194"/>
      <c r="FSG19" s="204"/>
      <c r="FSH19" s="184"/>
      <c r="FSI19" s="194"/>
      <c r="FSJ19" s="194"/>
      <c r="FSK19" s="204"/>
      <c r="FSL19" s="184"/>
      <c r="FSM19" s="194"/>
      <c r="FSN19" s="194"/>
      <c r="FSO19" s="204"/>
      <c r="FSP19" s="184"/>
      <c r="FSQ19" s="194"/>
      <c r="FSR19" s="194"/>
      <c r="FSS19" s="204"/>
      <c r="FST19" s="184"/>
      <c r="FSU19" s="194"/>
      <c r="FSV19" s="194"/>
      <c r="FSW19" s="204"/>
      <c r="FSX19" s="184"/>
      <c r="FSY19" s="194"/>
      <c r="FSZ19" s="194"/>
      <c r="FTA19" s="204"/>
      <c r="FTB19" s="184"/>
      <c r="FTC19" s="194"/>
      <c r="FTD19" s="194"/>
      <c r="FTE19" s="204"/>
      <c r="FTF19" s="184"/>
      <c r="FTG19" s="194"/>
      <c r="FTH19" s="194"/>
      <c r="FTI19" s="204"/>
      <c r="FTJ19" s="184"/>
      <c r="FTK19" s="194"/>
      <c r="FTL19" s="194"/>
      <c r="FTM19" s="204"/>
      <c r="FTN19" s="184"/>
      <c r="FTO19" s="194"/>
      <c r="FTP19" s="194"/>
      <c r="FTQ19" s="204"/>
      <c r="FTR19" s="184"/>
      <c r="FTS19" s="194"/>
      <c r="FTT19" s="194"/>
      <c r="FTU19" s="204"/>
      <c r="FTV19" s="184"/>
      <c r="FTW19" s="194"/>
      <c r="FTX19" s="194"/>
      <c r="FTY19" s="204"/>
      <c r="FTZ19" s="184"/>
      <c r="FUA19" s="194"/>
      <c r="FUB19" s="194"/>
      <c r="FUC19" s="204"/>
      <c r="FUD19" s="184"/>
      <c r="FUE19" s="194"/>
      <c r="FUF19" s="194"/>
      <c r="FUG19" s="204"/>
      <c r="FUH19" s="184"/>
      <c r="FUI19" s="194"/>
      <c r="FUJ19" s="194"/>
      <c r="FUK19" s="204"/>
      <c r="FUL19" s="184"/>
      <c r="FUM19" s="194"/>
      <c r="FUN19" s="194"/>
      <c r="FUO19" s="204"/>
      <c r="FUP19" s="184"/>
      <c r="FUQ19" s="194"/>
      <c r="FUR19" s="194"/>
      <c r="FUS19" s="204"/>
      <c r="FUT19" s="184"/>
      <c r="FUU19" s="194"/>
      <c r="FUV19" s="194"/>
      <c r="FUW19" s="204"/>
      <c r="FUX19" s="184"/>
      <c r="FUY19" s="194"/>
      <c r="FUZ19" s="194"/>
      <c r="FVA19" s="204"/>
      <c r="FVB19" s="184"/>
      <c r="FVC19" s="194"/>
      <c r="FVD19" s="194"/>
      <c r="FVE19" s="204"/>
      <c r="FVF19" s="184"/>
      <c r="FVG19" s="194"/>
      <c r="FVH19" s="194"/>
      <c r="FVI19" s="204"/>
      <c r="FVJ19" s="184"/>
      <c r="FVK19" s="194"/>
      <c r="FVL19" s="194"/>
      <c r="FVM19" s="204"/>
      <c r="FVN19" s="184"/>
      <c r="FVO19" s="194"/>
      <c r="FVP19" s="194"/>
      <c r="FVQ19" s="204"/>
      <c r="FVR19" s="184"/>
      <c r="FVS19" s="194"/>
      <c r="FVT19" s="194"/>
      <c r="FVU19" s="204"/>
      <c r="FVV19" s="184"/>
      <c r="FVW19" s="194"/>
      <c r="FVX19" s="194"/>
      <c r="FVY19" s="204"/>
      <c r="FVZ19" s="184"/>
      <c r="FWA19" s="194"/>
      <c r="FWB19" s="194"/>
      <c r="FWC19" s="204"/>
      <c r="FWD19" s="184"/>
      <c r="FWE19" s="194"/>
      <c r="FWF19" s="194"/>
      <c r="FWG19" s="204"/>
      <c r="FWH19" s="184"/>
      <c r="FWI19" s="194"/>
      <c r="FWJ19" s="194"/>
      <c r="FWK19" s="204"/>
      <c r="FWL19" s="184"/>
      <c r="FWM19" s="194"/>
      <c r="FWN19" s="194"/>
      <c r="FWO19" s="204"/>
      <c r="FWP19" s="184"/>
      <c r="FWQ19" s="194"/>
      <c r="FWR19" s="194"/>
      <c r="FWS19" s="204"/>
      <c r="FWT19" s="184"/>
      <c r="FWU19" s="194"/>
      <c r="FWV19" s="194"/>
      <c r="FWW19" s="204"/>
      <c r="FWX19" s="184"/>
      <c r="FWY19" s="194"/>
      <c r="FWZ19" s="194"/>
      <c r="FXA19" s="204"/>
      <c r="FXB19" s="184"/>
      <c r="FXC19" s="194"/>
      <c r="FXD19" s="194"/>
      <c r="FXE19" s="204"/>
      <c r="FXF19" s="184"/>
      <c r="FXG19" s="194"/>
      <c r="FXH19" s="194"/>
      <c r="FXI19" s="204"/>
      <c r="FXJ19" s="184"/>
      <c r="FXK19" s="194"/>
      <c r="FXL19" s="194"/>
      <c r="FXM19" s="204"/>
      <c r="FXN19" s="184"/>
      <c r="FXO19" s="194"/>
      <c r="FXP19" s="194"/>
      <c r="FXQ19" s="204"/>
      <c r="FXR19" s="184"/>
      <c r="FXS19" s="194"/>
      <c r="FXT19" s="194"/>
      <c r="FXU19" s="204"/>
      <c r="FXV19" s="184"/>
      <c r="FXW19" s="194"/>
      <c r="FXX19" s="194"/>
      <c r="FXY19" s="204"/>
      <c r="FXZ19" s="184"/>
      <c r="FYA19" s="194"/>
      <c r="FYB19" s="194"/>
      <c r="FYC19" s="204"/>
      <c r="FYD19" s="184"/>
      <c r="FYE19" s="194"/>
      <c r="FYF19" s="194"/>
      <c r="FYG19" s="204"/>
      <c r="FYH19" s="184"/>
      <c r="FYI19" s="194"/>
      <c r="FYJ19" s="194"/>
      <c r="FYK19" s="204"/>
      <c r="FYL19" s="184"/>
      <c r="FYM19" s="194"/>
      <c r="FYN19" s="194"/>
      <c r="FYO19" s="204"/>
      <c r="FYP19" s="184"/>
      <c r="FYQ19" s="194"/>
      <c r="FYR19" s="194"/>
      <c r="FYS19" s="204"/>
      <c r="FYT19" s="184"/>
      <c r="FYU19" s="194"/>
      <c r="FYV19" s="194"/>
      <c r="FYW19" s="204"/>
      <c r="FYX19" s="184"/>
      <c r="FYY19" s="194"/>
      <c r="FYZ19" s="194"/>
      <c r="FZA19" s="204"/>
      <c r="FZB19" s="184"/>
      <c r="FZC19" s="194"/>
      <c r="FZD19" s="194"/>
      <c r="FZE19" s="204"/>
      <c r="FZF19" s="184"/>
      <c r="FZG19" s="194"/>
      <c r="FZH19" s="194"/>
      <c r="FZI19" s="204"/>
      <c r="FZJ19" s="184"/>
      <c r="FZK19" s="194"/>
      <c r="FZL19" s="194"/>
      <c r="FZM19" s="204"/>
      <c r="FZN19" s="184"/>
      <c r="FZO19" s="194"/>
      <c r="FZP19" s="194"/>
      <c r="FZQ19" s="204"/>
      <c r="FZR19" s="184"/>
      <c r="FZS19" s="194"/>
      <c r="FZT19" s="194"/>
      <c r="FZU19" s="204"/>
      <c r="FZV19" s="184"/>
      <c r="FZW19" s="194"/>
      <c r="FZX19" s="194"/>
      <c r="FZY19" s="204"/>
      <c r="FZZ19" s="184"/>
      <c r="GAA19" s="194"/>
      <c r="GAB19" s="194"/>
      <c r="GAC19" s="204"/>
      <c r="GAD19" s="184"/>
      <c r="GAE19" s="194"/>
      <c r="GAF19" s="194"/>
      <c r="GAG19" s="204"/>
      <c r="GAH19" s="184"/>
      <c r="GAI19" s="194"/>
      <c r="GAJ19" s="194"/>
      <c r="GAK19" s="204"/>
      <c r="GAL19" s="184"/>
      <c r="GAM19" s="194"/>
      <c r="GAN19" s="194"/>
      <c r="GAO19" s="204"/>
      <c r="GAP19" s="184"/>
      <c r="GAQ19" s="194"/>
      <c r="GAR19" s="194"/>
      <c r="GAS19" s="204"/>
      <c r="GAT19" s="184"/>
      <c r="GAU19" s="194"/>
      <c r="GAV19" s="194"/>
      <c r="GAW19" s="204"/>
      <c r="GAX19" s="184"/>
      <c r="GAY19" s="194"/>
      <c r="GAZ19" s="194"/>
      <c r="GBA19" s="204"/>
      <c r="GBB19" s="184"/>
      <c r="GBC19" s="194"/>
      <c r="GBD19" s="194"/>
      <c r="GBE19" s="204"/>
      <c r="GBF19" s="184"/>
      <c r="GBG19" s="194"/>
      <c r="GBH19" s="194"/>
      <c r="GBI19" s="204"/>
      <c r="GBJ19" s="184"/>
      <c r="GBK19" s="194"/>
      <c r="GBL19" s="194"/>
      <c r="GBM19" s="204"/>
      <c r="GBN19" s="184"/>
      <c r="GBO19" s="194"/>
      <c r="GBP19" s="194"/>
      <c r="GBQ19" s="204"/>
      <c r="GBR19" s="184"/>
      <c r="GBS19" s="194"/>
      <c r="GBT19" s="194"/>
      <c r="GBU19" s="204"/>
      <c r="GBV19" s="184"/>
      <c r="GBW19" s="194"/>
      <c r="GBX19" s="194"/>
      <c r="GBY19" s="204"/>
      <c r="GBZ19" s="184"/>
      <c r="GCA19" s="194"/>
      <c r="GCB19" s="194"/>
      <c r="GCC19" s="204"/>
      <c r="GCD19" s="184"/>
      <c r="GCE19" s="194"/>
      <c r="GCF19" s="194"/>
      <c r="GCG19" s="204"/>
      <c r="GCH19" s="184"/>
      <c r="GCI19" s="194"/>
      <c r="GCJ19" s="194"/>
      <c r="GCK19" s="204"/>
      <c r="GCL19" s="184"/>
      <c r="GCM19" s="194"/>
      <c r="GCN19" s="194"/>
      <c r="GCO19" s="204"/>
      <c r="GCP19" s="184"/>
      <c r="GCQ19" s="194"/>
      <c r="GCR19" s="194"/>
      <c r="GCS19" s="204"/>
      <c r="GCT19" s="184"/>
      <c r="GCU19" s="194"/>
      <c r="GCV19" s="194"/>
      <c r="GCW19" s="204"/>
      <c r="GCX19" s="184"/>
      <c r="GCY19" s="194"/>
      <c r="GCZ19" s="194"/>
      <c r="GDA19" s="204"/>
      <c r="GDB19" s="184"/>
      <c r="GDC19" s="194"/>
      <c r="GDD19" s="194"/>
      <c r="GDE19" s="204"/>
      <c r="GDF19" s="184"/>
      <c r="GDG19" s="194"/>
      <c r="GDH19" s="194"/>
      <c r="GDI19" s="204"/>
      <c r="GDJ19" s="184"/>
      <c r="GDK19" s="194"/>
      <c r="GDL19" s="194"/>
      <c r="GDM19" s="204"/>
      <c r="GDN19" s="184"/>
      <c r="GDO19" s="194"/>
      <c r="GDP19" s="194"/>
      <c r="GDQ19" s="204"/>
      <c r="GDR19" s="184"/>
      <c r="GDS19" s="194"/>
      <c r="GDT19" s="194"/>
      <c r="GDU19" s="204"/>
      <c r="GDV19" s="184"/>
      <c r="GDW19" s="194"/>
      <c r="GDX19" s="194"/>
      <c r="GDY19" s="204"/>
      <c r="GDZ19" s="184"/>
      <c r="GEA19" s="194"/>
      <c r="GEB19" s="194"/>
      <c r="GEC19" s="204"/>
      <c r="GED19" s="184"/>
      <c r="GEE19" s="194"/>
      <c r="GEF19" s="194"/>
      <c r="GEG19" s="204"/>
      <c r="GEH19" s="184"/>
      <c r="GEI19" s="194"/>
      <c r="GEJ19" s="194"/>
      <c r="GEK19" s="204"/>
      <c r="GEL19" s="184"/>
      <c r="GEM19" s="194"/>
      <c r="GEN19" s="194"/>
      <c r="GEO19" s="204"/>
      <c r="GEP19" s="184"/>
      <c r="GEQ19" s="194"/>
      <c r="GER19" s="194"/>
      <c r="GES19" s="204"/>
      <c r="GET19" s="184"/>
      <c r="GEU19" s="194"/>
      <c r="GEV19" s="194"/>
      <c r="GEW19" s="204"/>
      <c r="GEX19" s="184"/>
      <c r="GEY19" s="194"/>
      <c r="GEZ19" s="194"/>
      <c r="GFA19" s="204"/>
      <c r="GFB19" s="184"/>
      <c r="GFC19" s="194"/>
      <c r="GFD19" s="194"/>
      <c r="GFE19" s="204"/>
      <c r="GFF19" s="184"/>
      <c r="GFG19" s="194"/>
      <c r="GFH19" s="194"/>
      <c r="GFI19" s="204"/>
      <c r="GFJ19" s="184"/>
      <c r="GFK19" s="194"/>
      <c r="GFL19" s="194"/>
      <c r="GFM19" s="204"/>
      <c r="GFN19" s="184"/>
      <c r="GFO19" s="194"/>
      <c r="GFP19" s="194"/>
      <c r="GFQ19" s="204"/>
      <c r="GFR19" s="184"/>
      <c r="GFS19" s="194"/>
      <c r="GFT19" s="194"/>
      <c r="GFU19" s="204"/>
      <c r="GFV19" s="184"/>
      <c r="GFW19" s="194"/>
      <c r="GFX19" s="194"/>
      <c r="GFY19" s="204"/>
      <c r="GFZ19" s="184"/>
      <c r="GGA19" s="194"/>
      <c r="GGB19" s="194"/>
      <c r="GGC19" s="204"/>
      <c r="GGD19" s="184"/>
      <c r="GGE19" s="194"/>
      <c r="GGF19" s="194"/>
      <c r="GGG19" s="204"/>
      <c r="GGH19" s="184"/>
      <c r="GGI19" s="194"/>
      <c r="GGJ19" s="194"/>
      <c r="GGK19" s="204"/>
      <c r="GGL19" s="184"/>
      <c r="GGM19" s="194"/>
      <c r="GGN19" s="194"/>
      <c r="GGO19" s="204"/>
      <c r="GGP19" s="184"/>
      <c r="GGQ19" s="194"/>
      <c r="GGR19" s="194"/>
      <c r="GGS19" s="204"/>
      <c r="GGT19" s="184"/>
      <c r="GGU19" s="194"/>
      <c r="GGV19" s="194"/>
      <c r="GGW19" s="204"/>
      <c r="GGX19" s="184"/>
      <c r="GGY19" s="194"/>
      <c r="GGZ19" s="194"/>
      <c r="GHA19" s="204"/>
      <c r="GHB19" s="184"/>
      <c r="GHC19" s="194"/>
      <c r="GHD19" s="194"/>
      <c r="GHE19" s="204"/>
      <c r="GHF19" s="184"/>
      <c r="GHG19" s="194"/>
      <c r="GHH19" s="194"/>
      <c r="GHI19" s="204"/>
      <c r="GHJ19" s="184"/>
      <c r="GHK19" s="194"/>
      <c r="GHL19" s="194"/>
      <c r="GHM19" s="204"/>
      <c r="GHN19" s="184"/>
      <c r="GHO19" s="194"/>
      <c r="GHP19" s="194"/>
      <c r="GHQ19" s="204"/>
      <c r="GHR19" s="184"/>
      <c r="GHS19" s="194"/>
      <c r="GHT19" s="194"/>
      <c r="GHU19" s="204"/>
      <c r="GHV19" s="184"/>
      <c r="GHW19" s="194"/>
      <c r="GHX19" s="194"/>
      <c r="GHY19" s="204"/>
      <c r="GHZ19" s="184"/>
      <c r="GIA19" s="194"/>
      <c r="GIB19" s="194"/>
      <c r="GIC19" s="204"/>
      <c r="GID19" s="184"/>
      <c r="GIE19" s="194"/>
      <c r="GIF19" s="194"/>
      <c r="GIG19" s="204"/>
      <c r="GIH19" s="184"/>
      <c r="GII19" s="194"/>
      <c r="GIJ19" s="194"/>
      <c r="GIK19" s="204"/>
      <c r="GIL19" s="184"/>
      <c r="GIM19" s="194"/>
      <c r="GIN19" s="194"/>
      <c r="GIO19" s="204"/>
      <c r="GIP19" s="184"/>
      <c r="GIQ19" s="194"/>
      <c r="GIR19" s="194"/>
      <c r="GIS19" s="204"/>
      <c r="GIT19" s="184"/>
      <c r="GIU19" s="194"/>
      <c r="GIV19" s="194"/>
      <c r="GIW19" s="204"/>
      <c r="GIX19" s="184"/>
      <c r="GIY19" s="194"/>
      <c r="GIZ19" s="194"/>
      <c r="GJA19" s="204"/>
      <c r="GJB19" s="184"/>
      <c r="GJC19" s="194"/>
      <c r="GJD19" s="194"/>
      <c r="GJE19" s="204"/>
      <c r="GJF19" s="184"/>
      <c r="GJG19" s="194"/>
      <c r="GJH19" s="194"/>
      <c r="GJI19" s="204"/>
      <c r="GJJ19" s="184"/>
      <c r="GJK19" s="194"/>
      <c r="GJL19" s="194"/>
      <c r="GJM19" s="204"/>
      <c r="GJN19" s="184"/>
      <c r="GJO19" s="194"/>
      <c r="GJP19" s="194"/>
      <c r="GJQ19" s="204"/>
      <c r="GJR19" s="184"/>
      <c r="GJS19" s="194"/>
      <c r="GJT19" s="194"/>
      <c r="GJU19" s="204"/>
      <c r="GJV19" s="184"/>
      <c r="GJW19" s="194"/>
      <c r="GJX19" s="194"/>
      <c r="GJY19" s="204"/>
      <c r="GJZ19" s="184"/>
      <c r="GKA19" s="194"/>
      <c r="GKB19" s="194"/>
      <c r="GKC19" s="204"/>
      <c r="GKD19" s="184"/>
      <c r="GKE19" s="194"/>
      <c r="GKF19" s="194"/>
      <c r="GKG19" s="204"/>
      <c r="GKH19" s="184"/>
      <c r="GKI19" s="194"/>
      <c r="GKJ19" s="194"/>
      <c r="GKK19" s="204"/>
      <c r="GKL19" s="184"/>
      <c r="GKM19" s="194"/>
      <c r="GKN19" s="194"/>
      <c r="GKO19" s="204"/>
      <c r="GKP19" s="184"/>
      <c r="GKQ19" s="194"/>
      <c r="GKR19" s="194"/>
      <c r="GKS19" s="204"/>
      <c r="GKT19" s="184"/>
      <c r="GKU19" s="194"/>
      <c r="GKV19" s="194"/>
      <c r="GKW19" s="204"/>
      <c r="GKX19" s="184"/>
      <c r="GKY19" s="194"/>
      <c r="GKZ19" s="194"/>
      <c r="GLA19" s="204"/>
      <c r="GLB19" s="184"/>
      <c r="GLC19" s="194"/>
      <c r="GLD19" s="194"/>
      <c r="GLE19" s="204"/>
      <c r="GLF19" s="184"/>
      <c r="GLG19" s="194"/>
      <c r="GLH19" s="194"/>
      <c r="GLI19" s="204"/>
      <c r="GLJ19" s="184"/>
      <c r="GLK19" s="194"/>
      <c r="GLL19" s="194"/>
      <c r="GLM19" s="204"/>
      <c r="GLN19" s="184"/>
      <c r="GLO19" s="194"/>
      <c r="GLP19" s="194"/>
      <c r="GLQ19" s="204"/>
      <c r="GLR19" s="184"/>
      <c r="GLS19" s="194"/>
      <c r="GLT19" s="194"/>
      <c r="GLU19" s="204"/>
      <c r="GLV19" s="184"/>
      <c r="GLW19" s="194"/>
      <c r="GLX19" s="194"/>
      <c r="GLY19" s="204"/>
      <c r="GLZ19" s="184"/>
      <c r="GMA19" s="194"/>
      <c r="GMB19" s="194"/>
      <c r="GMC19" s="204"/>
      <c r="GMD19" s="184"/>
      <c r="GME19" s="194"/>
      <c r="GMF19" s="194"/>
      <c r="GMG19" s="204"/>
      <c r="GMH19" s="184"/>
      <c r="GMI19" s="194"/>
      <c r="GMJ19" s="194"/>
      <c r="GMK19" s="204"/>
      <c r="GML19" s="184"/>
      <c r="GMM19" s="194"/>
      <c r="GMN19" s="194"/>
      <c r="GMO19" s="204"/>
      <c r="GMP19" s="184"/>
      <c r="GMQ19" s="194"/>
      <c r="GMR19" s="194"/>
      <c r="GMS19" s="204"/>
      <c r="GMT19" s="184"/>
      <c r="GMU19" s="194"/>
      <c r="GMV19" s="194"/>
      <c r="GMW19" s="204"/>
      <c r="GMX19" s="184"/>
      <c r="GMY19" s="194"/>
      <c r="GMZ19" s="194"/>
      <c r="GNA19" s="204"/>
      <c r="GNB19" s="184"/>
      <c r="GNC19" s="194"/>
      <c r="GND19" s="194"/>
      <c r="GNE19" s="204"/>
      <c r="GNF19" s="184"/>
      <c r="GNG19" s="194"/>
      <c r="GNH19" s="194"/>
      <c r="GNI19" s="204"/>
      <c r="GNJ19" s="184"/>
      <c r="GNK19" s="194"/>
      <c r="GNL19" s="194"/>
      <c r="GNM19" s="204"/>
      <c r="GNN19" s="184"/>
      <c r="GNO19" s="194"/>
      <c r="GNP19" s="194"/>
      <c r="GNQ19" s="204"/>
      <c r="GNR19" s="184"/>
      <c r="GNS19" s="194"/>
      <c r="GNT19" s="194"/>
      <c r="GNU19" s="204"/>
      <c r="GNV19" s="184"/>
      <c r="GNW19" s="194"/>
      <c r="GNX19" s="194"/>
      <c r="GNY19" s="204"/>
      <c r="GNZ19" s="184"/>
      <c r="GOA19" s="194"/>
      <c r="GOB19" s="194"/>
      <c r="GOC19" s="204"/>
      <c r="GOD19" s="184"/>
      <c r="GOE19" s="194"/>
      <c r="GOF19" s="194"/>
      <c r="GOG19" s="204"/>
      <c r="GOH19" s="184"/>
      <c r="GOI19" s="194"/>
      <c r="GOJ19" s="194"/>
      <c r="GOK19" s="204"/>
      <c r="GOL19" s="184"/>
      <c r="GOM19" s="194"/>
      <c r="GON19" s="194"/>
      <c r="GOO19" s="204"/>
      <c r="GOP19" s="184"/>
      <c r="GOQ19" s="194"/>
      <c r="GOR19" s="194"/>
      <c r="GOS19" s="204"/>
      <c r="GOT19" s="184"/>
      <c r="GOU19" s="194"/>
      <c r="GOV19" s="194"/>
      <c r="GOW19" s="204"/>
      <c r="GOX19" s="184"/>
      <c r="GOY19" s="194"/>
      <c r="GOZ19" s="194"/>
      <c r="GPA19" s="204"/>
      <c r="GPB19" s="184"/>
      <c r="GPC19" s="194"/>
      <c r="GPD19" s="194"/>
      <c r="GPE19" s="204"/>
      <c r="GPF19" s="184"/>
      <c r="GPG19" s="194"/>
      <c r="GPH19" s="194"/>
      <c r="GPI19" s="204"/>
      <c r="GPJ19" s="184"/>
      <c r="GPK19" s="194"/>
      <c r="GPL19" s="194"/>
      <c r="GPM19" s="204"/>
      <c r="GPN19" s="184"/>
      <c r="GPO19" s="194"/>
      <c r="GPP19" s="194"/>
      <c r="GPQ19" s="204"/>
      <c r="GPR19" s="184"/>
      <c r="GPS19" s="194"/>
      <c r="GPT19" s="194"/>
      <c r="GPU19" s="204"/>
      <c r="GPV19" s="184"/>
      <c r="GPW19" s="194"/>
      <c r="GPX19" s="194"/>
      <c r="GPY19" s="204"/>
      <c r="GPZ19" s="184"/>
      <c r="GQA19" s="194"/>
      <c r="GQB19" s="194"/>
      <c r="GQC19" s="204"/>
      <c r="GQD19" s="184"/>
      <c r="GQE19" s="194"/>
      <c r="GQF19" s="194"/>
      <c r="GQG19" s="204"/>
      <c r="GQH19" s="184"/>
      <c r="GQI19" s="194"/>
      <c r="GQJ19" s="194"/>
      <c r="GQK19" s="204"/>
      <c r="GQL19" s="184"/>
      <c r="GQM19" s="194"/>
      <c r="GQN19" s="194"/>
      <c r="GQO19" s="204"/>
      <c r="GQP19" s="184"/>
      <c r="GQQ19" s="194"/>
      <c r="GQR19" s="194"/>
      <c r="GQS19" s="204"/>
      <c r="GQT19" s="184"/>
      <c r="GQU19" s="194"/>
      <c r="GQV19" s="194"/>
      <c r="GQW19" s="204"/>
      <c r="GQX19" s="184"/>
      <c r="GQY19" s="194"/>
      <c r="GQZ19" s="194"/>
      <c r="GRA19" s="204"/>
      <c r="GRB19" s="184"/>
      <c r="GRC19" s="194"/>
      <c r="GRD19" s="194"/>
      <c r="GRE19" s="204"/>
      <c r="GRF19" s="184"/>
      <c r="GRG19" s="194"/>
      <c r="GRH19" s="194"/>
      <c r="GRI19" s="204"/>
      <c r="GRJ19" s="184"/>
      <c r="GRK19" s="194"/>
      <c r="GRL19" s="194"/>
      <c r="GRM19" s="204"/>
      <c r="GRN19" s="184"/>
      <c r="GRO19" s="194"/>
      <c r="GRP19" s="194"/>
      <c r="GRQ19" s="204"/>
      <c r="GRR19" s="184"/>
      <c r="GRS19" s="194"/>
      <c r="GRT19" s="194"/>
      <c r="GRU19" s="204"/>
      <c r="GRV19" s="184"/>
      <c r="GRW19" s="194"/>
      <c r="GRX19" s="194"/>
      <c r="GRY19" s="204"/>
      <c r="GRZ19" s="184"/>
      <c r="GSA19" s="194"/>
      <c r="GSB19" s="194"/>
      <c r="GSC19" s="204"/>
      <c r="GSD19" s="184"/>
      <c r="GSE19" s="194"/>
      <c r="GSF19" s="194"/>
      <c r="GSG19" s="204"/>
      <c r="GSH19" s="184"/>
      <c r="GSI19" s="194"/>
      <c r="GSJ19" s="194"/>
      <c r="GSK19" s="204"/>
      <c r="GSL19" s="184"/>
      <c r="GSM19" s="194"/>
      <c r="GSN19" s="194"/>
      <c r="GSO19" s="204"/>
      <c r="GSP19" s="184"/>
      <c r="GSQ19" s="194"/>
      <c r="GSR19" s="194"/>
      <c r="GSS19" s="204"/>
      <c r="GST19" s="184"/>
      <c r="GSU19" s="194"/>
      <c r="GSV19" s="194"/>
      <c r="GSW19" s="204"/>
      <c r="GSX19" s="184"/>
      <c r="GSY19" s="194"/>
      <c r="GSZ19" s="194"/>
      <c r="GTA19" s="204"/>
      <c r="GTB19" s="184"/>
      <c r="GTC19" s="194"/>
      <c r="GTD19" s="194"/>
      <c r="GTE19" s="204"/>
      <c r="GTF19" s="184"/>
      <c r="GTG19" s="194"/>
      <c r="GTH19" s="194"/>
      <c r="GTI19" s="204"/>
      <c r="GTJ19" s="184"/>
      <c r="GTK19" s="194"/>
      <c r="GTL19" s="194"/>
      <c r="GTM19" s="204"/>
      <c r="GTN19" s="184"/>
      <c r="GTO19" s="194"/>
      <c r="GTP19" s="194"/>
      <c r="GTQ19" s="204"/>
      <c r="GTR19" s="184"/>
      <c r="GTS19" s="194"/>
      <c r="GTT19" s="194"/>
      <c r="GTU19" s="204"/>
      <c r="GTV19" s="184"/>
      <c r="GTW19" s="194"/>
      <c r="GTX19" s="194"/>
      <c r="GTY19" s="204"/>
      <c r="GTZ19" s="184"/>
      <c r="GUA19" s="194"/>
      <c r="GUB19" s="194"/>
      <c r="GUC19" s="204"/>
      <c r="GUD19" s="184"/>
      <c r="GUE19" s="194"/>
      <c r="GUF19" s="194"/>
      <c r="GUG19" s="204"/>
      <c r="GUH19" s="184"/>
      <c r="GUI19" s="194"/>
      <c r="GUJ19" s="194"/>
      <c r="GUK19" s="204"/>
      <c r="GUL19" s="184"/>
      <c r="GUM19" s="194"/>
      <c r="GUN19" s="194"/>
      <c r="GUO19" s="204"/>
      <c r="GUP19" s="184"/>
      <c r="GUQ19" s="194"/>
      <c r="GUR19" s="194"/>
      <c r="GUS19" s="204"/>
      <c r="GUT19" s="184"/>
      <c r="GUU19" s="194"/>
      <c r="GUV19" s="194"/>
      <c r="GUW19" s="204"/>
      <c r="GUX19" s="184"/>
      <c r="GUY19" s="194"/>
      <c r="GUZ19" s="194"/>
      <c r="GVA19" s="204"/>
      <c r="GVB19" s="184"/>
      <c r="GVC19" s="194"/>
      <c r="GVD19" s="194"/>
      <c r="GVE19" s="204"/>
      <c r="GVF19" s="184"/>
      <c r="GVG19" s="194"/>
      <c r="GVH19" s="194"/>
      <c r="GVI19" s="204"/>
      <c r="GVJ19" s="184"/>
      <c r="GVK19" s="194"/>
      <c r="GVL19" s="194"/>
      <c r="GVM19" s="204"/>
      <c r="GVN19" s="184"/>
      <c r="GVO19" s="194"/>
      <c r="GVP19" s="194"/>
      <c r="GVQ19" s="204"/>
      <c r="GVR19" s="184"/>
      <c r="GVS19" s="194"/>
      <c r="GVT19" s="194"/>
      <c r="GVU19" s="204"/>
      <c r="GVV19" s="184"/>
      <c r="GVW19" s="194"/>
      <c r="GVX19" s="194"/>
      <c r="GVY19" s="204"/>
      <c r="GVZ19" s="184"/>
      <c r="GWA19" s="194"/>
      <c r="GWB19" s="194"/>
      <c r="GWC19" s="204"/>
      <c r="GWD19" s="184"/>
      <c r="GWE19" s="194"/>
      <c r="GWF19" s="194"/>
      <c r="GWG19" s="204"/>
      <c r="GWH19" s="184"/>
      <c r="GWI19" s="194"/>
      <c r="GWJ19" s="194"/>
      <c r="GWK19" s="204"/>
      <c r="GWL19" s="184"/>
      <c r="GWM19" s="194"/>
      <c r="GWN19" s="194"/>
      <c r="GWO19" s="204"/>
      <c r="GWP19" s="184"/>
      <c r="GWQ19" s="194"/>
      <c r="GWR19" s="194"/>
      <c r="GWS19" s="204"/>
      <c r="GWT19" s="184"/>
      <c r="GWU19" s="194"/>
      <c r="GWV19" s="194"/>
      <c r="GWW19" s="204"/>
      <c r="GWX19" s="184"/>
      <c r="GWY19" s="194"/>
      <c r="GWZ19" s="194"/>
      <c r="GXA19" s="204"/>
      <c r="GXB19" s="184"/>
      <c r="GXC19" s="194"/>
      <c r="GXD19" s="194"/>
      <c r="GXE19" s="204"/>
      <c r="GXF19" s="184"/>
      <c r="GXG19" s="194"/>
      <c r="GXH19" s="194"/>
      <c r="GXI19" s="204"/>
      <c r="GXJ19" s="184"/>
      <c r="GXK19" s="194"/>
      <c r="GXL19" s="194"/>
      <c r="GXM19" s="204"/>
      <c r="GXN19" s="184"/>
      <c r="GXO19" s="194"/>
      <c r="GXP19" s="194"/>
      <c r="GXQ19" s="204"/>
      <c r="GXR19" s="184"/>
      <c r="GXS19" s="194"/>
      <c r="GXT19" s="194"/>
      <c r="GXU19" s="204"/>
      <c r="GXV19" s="184"/>
      <c r="GXW19" s="194"/>
      <c r="GXX19" s="194"/>
      <c r="GXY19" s="204"/>
      <c r="GXZ19" s="184"/>
      <c r="GYA19" s="194"/>
      <c r="GYB19" s="194"/>
      <c r="GYC19" s="204"/>
      <c r="GYD19" s="184"/>
      <c r="GYE19" s="194"/>
      <c r="GYF19" s="194"/>
      <c r="GYG19" s="204"/>
      <c r="GYH19" s="184"/>
      <c r="GYI19" s="194"/>
      <c r="GYJ19" s="194"/>
      <c r="GYK19" s="204"/>
      <c r="GYL19" s="184"/>
      <c r="GYM19" s="194"/>
      <c r="GYN19" s="194"/>
      <c r="GYO19" s="204"/>
      <c r="GYP19" s="184"/>
      <c r="GYQ19" s="194"/>
      <c r="GYR19" s="194"/>
      <c r="GYS19" s="204"/>
      <c r="GYT19" s="184"/>
      <c r="GYU19" s="194"/>
      <c r="GYV19" s="194"/>
      <c r="GYW19" s="204"/>
      <c r="GYX19" s="184"/>
      <c r="GYY19" s="194"/>
      <c r="GYZ19" s="194"/>
      <c r="GZA19" s="204"/>
      <c r="GZB19" s="184"/>
      <c r="GZC19" s="194"/>
      <c r="GZD19" s="194"/>
      <c r="GZE19" s="204"/>
      <c r="GZF19" s="184"/>
      <c r="GZG19" s="194"/>
      <c r="GZH19" s="194"/>
      <c r="GZI19" s="204"/>
      <c r="GZJ19" s="184"/>
      <c r="GZK19" s="194"/>
      <c r="GZL19" s="194"/>
      <c r="GZM19" s="204"/>
      <c r="GZN19" s="184"/>
      <c r="GZO19" s="194"/>
      <c r="GZP19" s="194"/>
      <c r="GZQ19" s="204"/>
      <c r="GZR19" s="184"/>
      <c r="GZS19" s="194"/>
      <c r="GZT19" s="194"/>
      <c r="GZU19" s="204"/>
      <c r="GZV19" s="184"/>
      <c r="GZW19" s="194"/>
      <c r="GZX19" s="194"/>
      <c r="GZY19" s="204"/>
      <c r="GZZ19" s="184"/>
      <c r="HAA19" s="194"/>
      <c r="HAB19" s="194"/>
      <c r="HAC19" s="204"/>
      <c r="HAD19" s="184"/>
      <c r="HAE19" s="194"/>
      <c r="HAF19" s="194"/>
      <c r="HAG19" s="204"/>
      <c r="HAH19" s="184"/>
      <c r="HAI19" s="194"/>
      <c r="HAJ19" s="194"/>
      <c r="HAK19" s="204"/>
      <c r="HAL19" s="184"/>
      <c r="HAM19" s="194"/>
      <c r="HAN19" s="194"/>
      <c r="HAO19" s="204"/>
      <c r="HAP19" s="184"/>
      <c r="HAQ19" s="194"/>
      <c r="HAR19" s="194"/>
      <c r="HAS19" s="204"/>
      <c r="HAT19" s="184"/>
      <c r="HAU19" s="194"/>
      <c r="HAV19" s="194"/>
      <c r="HAW19" s="204"/>
      <c r="HAX19" s="184"/>
      <c r="HAY19" s="194"/>
      <c r="HAZ19" s="194"/>
      <c r="HBA19" s="204"/>
      <c r="HBB19" s="184"/>
      <c r="HBC19" s="194"/>
      <c r="HBD19" s="194"/>
      <c r="HBE19" s="204"/>
      <c r="HBF19" s="184"/>
      <c r="HBG19" s="194"/>
      <c r="HBH19" s="194"/>
      <c r="HBI19" s="204"/>
      <c r="HBJ19" s="184"/>
      <c r="HBK19" s="194"/>
      <c r="HBL19" s="194"/>
      <c r="HBM19" s="204"/>
      <c r="HBN19" s="184"/>
      <c r="HBO19" s="194"/>
      <c r="HBP19" s="194"/>
      <c r="HBQ19" s="204"/>
      <c r="HBR19" s="184"/>
      <c r="HBS19" s="194"/>
      <c r="HBT19" s="194"/>
      <c r="HBU19" s="204"/>
      <c r="HBV19" s="184"/>
      <c r="HBW19" s="194"/>
      <c r="HBX19" s="194"/>
      <c r="HBY19" s="204"/>
      <c r="HBZ19" s="184"/>
      <c r="HCA19" s="194"/>
      <c r="HCB19" s="194"/>
      <c r="HCC19" s="204"/>
      <c r="HCD19" s="184"/>
      <c r="HCE19" s="194"/>
      <c r="HCF19" s="194"/>
      <c r="HCG19" s="204"/>
      <c r="HCH19" s="184"/>
      <c r="HCI19" s="194"/>
      <c r="HCJ19" s="194"/>
      <c r="HCK19" s="204"/>
      <c r="HCL19" s="184"/>
      <c r="HCM19" s="194"/>
      <c r="HCN19" s="194"/>
      <c r="HCO19" s="204"/>
      <c r="HCP19" s="184"/>
      <c r="HCQ19" s="194"/>
      <c r="HCR19" s="194"/>
      <c r="HCS19" s="204"/>
      <c r="HCT19" s="184"/>
      <c r="HCU19" s="194"/>
      <c r="HCV19" s="194"/>
      <c r="HCW19" s="204"/>
      <c r="HCX19" s="184"/>
      <c r="HCY19" s="194"/>
      <c r="HCZ19" s="194"/>
      <c r="HDA19" s="204"/>
      <c r="HDB19" s="184"/>
      <c r="HDC19" s="194"/>
      <c r="HDD19" s="194"/>
      <c r="HDE19" s="204"/>
      <c r="HDF19" s="184"/>
      <c r="HDG19" s="194"/>
      <c r="HDH19" s="194"/>
      <c r="HDI19" s="204"/>
      <c r="HDJ19" s="184"/>
      <c r="HDK19" s="194"/>
      <c r="HDL19" s="194"/>
      <c r="HDM19" s="204"/>
      <c r="HDN19" s="184"/>
      <c r="HDO19" s="194"/>
      <c r="HDP19" s="194"/>
      <c r="HDQ19" s="204"/>
      <c r="HDR19" s="184"/>
      <c r="HDS19" s="194"/>
      <c r="HDT19" s="194"/>
      <c r="HDU19" s="204"/>
      <c r="HDV19" s="184"/>
      <c r="HDW19" s="194"/>
      <c r="HDX19" s="194"/>
      <c r="HDY19" s="204"/>
      <c r="HDZ19" s="184"/>
      <c r="HEA19" s="194"/>
      <c r="HEB19" s="194"/>
      <c r="HEC19" s="204"/>
      <c r="HED19" s="184"/>
      <c r="HEE19" s="194"/>
      <c r="HEF19" s="194"/>
      <c r="HEG19" s="204"/>
      <c r="HEH19" s="184"/>
      <c r="HEI19" s="194"/>
      <c r="HEJ19" s="194"/>
      <c r="HEK19" s="204"/>
      <c r="HEL19" s="184"/>
      <c r="HEM19" s="194"/>
      <c r="HEN19" s="194"/>
      <c r="HEO19" s="204"/>
      <c r="HEP19" s="184"/>
      <c r="HEQ19" s="194"/>
      <c r="HER19" s="194"/>
      <c r="HES19" s="204"/>
      <c r="HET19" s="184"/>
      <c r="HEU19" s="194"/>
      <c r="HEV19" s="194"/>
      <c r="HEW19" s="204"/>
      <c r="HEX19" s="184"/>
      <c r="HEY19" s="194"/>
      <c r="HEZ19" s="194"/>
      <c r="HFA19" s="204"/>
      <c r="HFB19" s="184"/>
      <c r="HFC19" s="194"/>
      <c r="HFD19" s="194"/>
      <c r="HFE19" s="204"/>
      <c r="HFF19" s="184"/>
      <c r="HFG19" s="194"/>
      <c r="HFH19" s="194"/>
      <c r="HFI19" s="204"/>
      <c r="HFJ19" s="184"/>
      <c r="HFK19" s="194"/>
      <c r="HFL19" s="194"/>
      <c r="HFM19" s="204"/>
      <c r="HFN19" s="184"/>
      <c r="HFO19" s="194"/>
      <c r="HFP19" s="194"/>
      <c r="HFQ19" s="204"/>
      <c r="HFR19" s="184"/>
      <c r="HFS19" s="194"/>
      <c r="HFT19" s="194"/>
      <c r="HFU19" s="204"/>
      <c r="HFV19" s="184"/>
      <c r="HFW19" s="194"/>
      <c r="HFX19" s="194"/>
      <c r="HFY19" s="204"/>
      <c r="HFZ19" s="184"/>
      <c r="HGA19" s="194"/>
      <c r="HGB19" s="194"/>
      <c r="HGC19" s="204"/>
      <c r="HGD19" s="184"/>
      <c r="HGE19" s="194"/>
      <c r="HGF19" s="194"/>
      <c r="HGG19" s="204"/>
      <c r="HGH19" s="184"/>
      <c r="HGI19" s="194"/>
      <c r="HGJ19" s="194"/>
      <c r="HGK19" s="204"/>
      <c r="HGL19" s="184"/>
      <c r="HGM19" s="194"/>
      <c r="HGN19" s="194"/>
      <c r="HGO19" s="204"/>
      <c r="HGP19" s="184"/>
      <c r="HGQ19" s="194"/>
      <c r="HGR19" s="194"/>
      <c r="HGS19" s="204"/>
      <c r="HGT19" s="184"/>
      <c r="HGU19" s="194"/>
      <c r="HGV19" s="194"/>
      <c r="HGW19" s="204"/>
      <c r="HGX19" s="184"/>
      <c r="HGY19" s="194"/>
      <c r="HGZ19" s="194"/>
      <c r="HHA19" s="204"/>
      <c r="HHB19" s="184"/>
      <c r="HHC19" s="194"/>
      <c r="HHD19" s="194"/>
      <c r="HHE19" s="204"/>
      <c r="HHF19" s="184"/>
      <c r="HHG19" s="194"/>
      <c r="HHH19" s="194"/>
      <c r="HHI19" s="204"/>
      <c r="HHJ19" s="184"/>
      <c r="HHK19" s="194"/>
      <c r="HHL19" s="194"/>
      <c r="HHM19" s="204"/>
      <c r="HHN19" s="184"/>
      <c r="HHO19" s="194"/>
      <c r="HHP19" s="194"/>
      <c r="HHQ19" s="204"/>
      <c r="HHR19" s="184"/>
      <c r="HHS19" s="194"/>
      <c r="HHT19" s="194"/>
      <c r="HHU19" s="204"/>
      <c r="HHV19" s="184"/>
      <c r="HHW19" s="194"/>
      <c r="HHX19" s="194"/>
      <c r="HHY19" s="204"/>
      <c r="HHZ19" s="184"/>
      <c r="HIA19" s="194"/>
      <c r="HIB19" s="194"/>
      <c r="HIC19" s="204"/>
      <c r="HID19" s="184"/>
      <c r="HIE19" s="194"/>
      <c r="HIF19" s="194"/>
      <c r="HIG19" s="204"/>
      <c r="HIH19" s="184"/>
      <c r="HII19" s="194"/>
      <c r="HIJ19" s="194"/>
      <c r="HIK19" s="204"/>
      <c r="HIL19" s="184"/>
      <c r="HIM19" s="194"/>
      <c r="HIN19" s="194"/>
      <c r="HIO19" s="204"/>
      <c r="HIP19" s="184"/>
      <c r="HIQ19" s="194"/>
      <c r="HIR19" s="194"/>
      <c r="HIS19" s="204"/>
      <c r="HIT19" s="184"/>
      <c r="HIU19" s="194"/>
      <c r="HIV19" s="194"/>
      <c r="HIW19" s="204"/>
      <c r="HIX19" s="184"/>
      <c r="HIY19" s="194"/>
      <c r="HIZ19" s="194"/>
      <c r="HJA19" s="204"/>
      <c r="HJB19" s="184"/>
      <c r="HJC19" s="194"/>
      <c r="HJD19" s="194"/>
      <c r="HJE19" s="204"/>
      <c r="HJF19" s="184"/>
      <c r="HJG19" s="194"/>
      <c r="HJH19" s="194"/>
      <c r="HJI19" s="204"/>
      <c r="HJJ19" s="184"/>
      <c r="HJK19" s="194"/>
      <c r="HJL19" s="194"/>
      <c r="HJM19" s="204"/>
      <c r="HJN19" s="184"/>
      <c r="HJO19" s="194"/>
      <c r="HJP19" s="194"/>
      <c r="HJQ19" s="204"/>
      <c r="HJR19" s="184"/>
      <c r="HJS19" s="194"/>
      <c r="HJT19" s="194"/>
      <c r="HJU19" s="204"/>
      <c r="HJV19" s="184"/>
      <c r="HJW19" s="194"/>
      <c r="HJX19" s="194"/>
      <c r="HJY19" s="204"/>
      <c r="HJZ19" s="184"/>
      <c r="HKA19" s="194"/>
      <c r="HKB19" s="194"/>
      <c r="HKC19" s="204"/>
      <c r="HKD19" s="184"/>
      <c r="HKE19" s="194"/>
      <c r="HKF19" s="194"/>
      <c r="HKG19" s="204"/>
      <c r="HKH19" s="184"/>
      <c r="HKI19" s="194"/>
      <c r="HKJ19" s="194"/>
      <c r="HKK19" s="204"/>
      <c r="HKL19" s="184"/>
      <c r="HKM19" s="194"/>
      <c r="HKN19" s="194"/>
      <c r="HKO19" s="204"/>
      <c r="HKP19" s="184"/>
      <c r="HKQ19" s="194"/>
      <c r="HKR19" s="194"/>
      <c r="HKS19" s="204"/>
      <c r="HKT19" s="184"/>
      <c r="HKU19" s="194"/>
      <c r="HKV19" s="194"/>
      <c r="HKW19" s="204"/>
      <c r="HKX19" s="184"/>
      <c r="HKY19" s="194"/>
      <c r="HKZ19" s="194"/>
      <c r="HLA19" s="204"/>
      <c r="HLB19" s="184"/>
      <c r="HLC19" s="194"/>
      <c r="HLD19" s="194"/>
      <c r="HLE19" s="204"/>
      <c r="HLF19" s="184"/>
      <c r="HLG19" s="194"/>
      <c r="HLH19" s="194"/>
      <c r="HLI19" s="204"/>
      <c r="HLJ19" s="184"/>
      <c r="HLK19" s="194"/>
      <c r="HLL19" s="194"/>
      <c r="HLM19" s="204"/>
      <c r="HLN19" s="184"/>
      <c r="HLO19" s="194"/>
      <c r="HLP19" s="194"/>
      <c r="HLQ19" s="204"/>
      <c r="HLR19" s="184"/>
      <c r="HLS19" s="194"/>
      <c r="HLT19" s="194"/>
      <c r="HLU19" s="204"/>
      <c r="HLV19" s="184"/>
      <c r="HLW19" s="194"/>
      <c r="HLX19" s="194"/>
      <c r="HLY19" s="204"/>
      <c r="HLZ19" s="184"/>
      <c r="HMA19" s="194"/>
      <c r="HMB19" s="194"/>
      <c r="HMC19" s="204"/>
      <c r="HMD19" s="184"/>
      <c r="HME19" s="194"/>
      <c r="HMF19" s="194"/>
      <c r="HMG19" s="204"/>
      <c r="HMH19" s="184"/>
      <c r="HMI19" s="194"/>
      <c r="HMJ19" s="194"/>
      <c r="HMK19" s="204"/>
      <c r="HML19" s="184"/>
      <c r="HMM19" s="194"/>
      <c r="HMN19" s="194"/>
      <c r="HMO19" s="204"/>
      <c r="HMP19" s="184"/>
      <c r="HMQ19" s="194"/>
      <c r="HMR19" s="194"/>
      <c r="HMS19" s="204"/>
      <c r="HMT19" s="184"/>
      <c r="HMU19" s="194"/>
      <c r="HMV19" s="194"/>
      <c r="HMW19" s="204"/>
      <c r="HMX19" s="184"/>
      <c r="HMY19" s="194"/>
      <c r="HMZ19" s="194"/>
      <c r="HNA19" s="204"/>
      <c r="HNB19" s="184"/>
      <c r="HNC19" s="194"/>
      <c r="HND19" s="194"/>
      <c r="HNE19" s="204"/>
      <c r="HNF19" s="184"/>
      <c r="HNG19" s="194"/>
      <c r="HNH19" s="194"/>
      <c r="HNI19" s="204"/>
      <c r="HNJ19" s="184"/>
      <c r="HNK19" s="194"/>
      <c r="HNL19" s="194"/>
      <c r="HNM19" s="204"/>
      <c r="HNN19" s="184"/>
      <c r="HNO19" s="194"/>
      <c r="HNP19" s="194"/>
      <c r="HNQ19" s="204"/>
      <c r="HNR19" s="184"/>
      <c r="HNS19" s="194"/>
      <c r="HNT19" s="194"/>
      <c r="HNU19" s="204"/>
      <c r="HNV19" s="184"/>
      <c r="HNW19" s="194"/>
      <c r="HNX19" s="194"/>
      <c r="HNY19" s="204"/>
      <c r="HNZ19" s="184"/>
      <c r="HOA19" s="194"/>
      <c r="HOB19" s="194"/>
      <c r="HOC19" s="204"/>
      <c r="HOD19" s="184"/>
      <c r="HOE19" s="194"/>
      <c r="HOF19" s="194"/>
      <c r="HOG19" s="204"/>
      <c r="HOH19" s="184"/>
      <c r="HOI19" s="194"/>
      <c r="HOJ19" s="194"/>
      <c r="HOK19" s="204"/>
      <c r="HOL19" s="184"/>
      <c r="HOM19" s="194"/>
      <c r="HON19" s="194"/>
      <c r="HOO19" s="204"/>
      <c r="HOP19" s="184"/>
      <c r="HOQ19" s="194"/>
      <c r="HOR19" s="194"/>
      <c r="HOS19" s="204"/>
      <c r="HOT19" s="184"/>
      <c r="HOU19" s="194"/>
      <c r="HOV19" s="194"/>
      <c r="HOW19" s="204"/>
      <c r="HOX19" s="184"/>
      <c r="HOY19" s="194"/>
      <c r="HOZ19" s="194"/>
      <c r="HPA19" s="204"/>
      <c r="HPB19" s="184"/>
      <c r="HPC19" s="194"/>
      <c r="HPD19" s="194"/>
      <c r="HPE19" s="204"/>
      <c r="HPF19" s="184"/>
      <c r="HPG19" s="194"/>
      <c r="HPH19" s="194"/>
      <c r="HPI19" s="204"/>
      <c r="HPJ19" s="184"/>
      <c r="HPK19" s="194"/>
      <c r="HPL19" s="194"/>
      <c r="HPM19" s="204"/>
      <c r="HPN19" s="184"/>
      <c r="HPO19" s="194"/>
      <c r="HPP19" s="194"/>
      <c r="HPQ19" s="204"/>
      <c r="HPR19" s="184"/>
      <c r="HPS19" s="194"/>
      <c r="HPT19" s="194"/>
      <c r="HPU19" s="204"/>
      <c r="HPV19" s="184"/>
      <c r="HPW19" s="194"/>
      <c r="HPX19" s="194"/>
      <c r="HPY19" s="204"/>
      <c r="HPZ19" s="184"/>
      <c r="HQA19" s="194"/>
      <c r="HQB19" s="194"/>
      <c r="HQC19" s="204"/>
      <c r="HQD19" s="184"/>
      <c r="HQE19" s="194"/>
      <c r="HQF19" s="194"/>
      <c r="HQG19" s="204"/>
      <c r="HQH19" s="184"/>
      <c r="HQI19" s="194"/>
      <c r="HQJ19" s="194"/>
      <c r="HQK19" s="204"/>
      <c r="HQL19" s="184"/>
      <c r="HQM19" s="194"/>
      <c r="HQN19" s="194"/>
      <c r="HQO19" s="204"/>
      <c r="HQP19" s="184"/>
      <c r="HQQ19" s="194"/>
      <c r="HQR19" s="194"/>
      <c r="HQS19" s="204"/>
      <c r="HQT19" s="184"/>
      <c r="HQU19" s="194"/>
      <c r="HQV19" s="194"/>
      <c r="HQW19" s="204"/>
      <c r="HQX19" s="184"/>
      <c r="HQY19" s="194"/>
      <c r="HQZ19" s="194"/>
      <c r="HRA19" s="204"/>
      <c r="HRB19" s="184"/>
      <c r="HRC19" s="194"/>
      <c r="HRD19" s="194"/>
      <c r="HRE19" s="204"/>
      <c r="HRF19" s="184"/>
      <c r="HRG19" s="194"/>
      <c r="HRH19" s="194"/>
      <c r="HRI19" s="204"/>
      <c r="HRJ19" s="184"/>
      <c r="HRK19" s="194"/>
      <c r="HRL19" s="194"/>
      <c r="HRM19" s="204"/>
      <c r="HRN19" s="184"/>
      <c r="HRO19" s="194"/>
      <c r="HRP19" s="194"/>
      <c r="HRQ19" s="204"/>
      <c r="HRR19" s="184"/>
      <c r="HRS19" s="194"/>
      <c r="HRT19" s="194"/>
      <c r="HRU19" s="204"/>
      <c r="HRV19" s="184"/>
      <c r="HRW19" s="194"/>
      <c r="HRX19" s="194"/>
      <c r="HRY19" s="204"/>
      <c r="HRZ19" s="184"/>
      <c r="HSA19" s="194"/>
      <c r="HSB19" s="194"/>
      <c r="HSC19" s="204"/>
      <c r="HSD19" s="184"/>
      <c r="HSE19" s="194"/>
      <c r="HSF19" s="194"/>
      <c r="HSG19" s="204"/>
      <c r="HSH19" s="184"/>
      <c r="HSI19" s="194"/>
      <c r="HSJ19" s="194"/>
      <c r="HSK19" s="204"/>
      <c r="HSL19" s="184"/>
      <c r="HSM19" s="194"/>
      <c r="HSN19" s="194"/>
      <c r="HSO19" s="204"/>
      <c r="HSP19" s="184"/>
      <c r="HSQ19" s="194"/>
      <c r="HSR19" s="194"/>
      <c r="HSS19" s="204"/>
      <c r="HST19" s="184"/>
      <c r="HSU19" s="194"/>
      <c r="HSV19" s="194"/>
      <c r="HSW19" s="204"/>
      <c r="HSX19" s="184"/>
      <c r="HSY19" s="194"/>
      <c r="HSZ19" s="194"/>
      <c r="HTA19" s="204"/>
      <c r="HTB19" s="184"/>
      <c r="HTC19" s="194"/>
      <c r="HTD19" s="194"/>
      <c r="HTE19" s="204"/>
      <c r="HTF19" s="184"/>
      <c r="HTG19" s="194"/>
      <c r="HTH19" s="194"/>
      <c r="HTI19" s="204"/>
      <c r="HTJ19" s="184"/>
      <c r="HTK19" s="194"/>
      <c r="HTL19" s="194"/>
      <c r="HTM19" s="204"/>
      <c r="HTN19" s="184"/>
      <c r="HTO19" s="194"/>
      <c r="HTP19" s="194"/>
      <c r="HTQ19" s="204"/>
      <c r="HTR19" s="184"/>
      <c r="HTS19" s="194"/>
      <c r="HTT19" s="194"/>
      <c r="HTU19" s="204"/>
      <c r="HTV19" s="184"/>
      <c r="HTW19" s="194"/>
      <c r="HTX19" s="194"/>
      <c r="HTY19" s="204"/>
      <c r="HTZ19" s="184"/>
      <c r="HUA19" s="194"/>
      <c r="HUB19" s="194"/>
      <c r="HUC19" s="204"/>
      <c r="HUD19" s="184"/>
      <c r="HUE19" s="194"/>
      <c r="HUF19" s="194"/>
      <c r="HUG19" s="204"/>
      <c r="HUH19" s="184"/>
      <c r="HUI19" s="194"/>
      <c r="HUJ19" s="194"/>
      <c r="HUK19" s="204"/>
      <c r="HUL19" s="184"/>
      <c r="HUM19" s="194"/>
      <c r="HUN19" s="194"/>
      <c r="HUO19" s="204"/>
      <c r="HUP19" s="184"/>
      <c r="HUQ19" s="194"/>
      <c r="HUR19" s="194"/>
      <c r="HUS19" s="204"/>
      <c r="HUT19" s="184"/>
      <c r="HUU19" s="194"/>
      <c r="HUV19" s="194"/>
      <c r="HUW19" s="204"/>
      <c r="HUX19" s="184"/>
      <c r="HUY19" s="194"/>
      <c r="HUZ19" s="194"/>
      <c r="HVA19" s="204"/>
      <c r="HVB19" s="184"/>
      <c r="HVC19" s="194"/>
      <c r="HVD19" s="194"/>
      <c r="HVE19" s="204"/>
      <c r="HVF19" s="184"/>
      <c r="HVG19" s="194"/>
      <c r="HVH19" s="194"/>
      <c r="HVI19" s="204"/>
      <c r="HVJ19" s="184"/>
      <c r="HVK19" s="194"/>
      <c r="HVL19" s="194"/>
      <c r="HVM19" s="204"/>
      <c r="HVN19" s="184"/>
      <c r="HVO19" s="194"/>
      <c r="HVP19" s="194"/>
      <c r="HVQ19" s="204"/>
      <c r="HVR19" s="184"/>
      <c r="HVS19" s="194"/>
      <c r="HVT19" s="194"/>
      <c r="HVU19" s="204"/>
      <c r="HVV19" s="184"/>
      <c r="HVW19" s="194"/>
      <c r="HVX19" s="194"/>
      <c r="HVY19" s="204"/>
      <c r="HVZ19" s="184"/>
      <c r="HWA19" s="194"/>
      <c r="HWB19" s="194"/>
      <c r="HWC19" s="204"/>
      <c r="HWD19" s="184"/>
      <c r="HWE19" s="194"/>
      <c r="HWF19" s="194"/>
      <c r="HWG19" s="204"/>
      <c r="HWH19" s="184"/>
      <c r="HWI19" s="194"/>
      <c r="HWJ19" s="194"/>
      <c r="HWK19" s="204"/>
      <c r="HWL19" s="184"/>
      <c r="HWM19" s="194"/>
      <c r="HWN19" s="194"/>
      <c r="HWO19" s="204"/>
      <c r="HWP19" s="184"/>
      <c r="HWQ19" s="194"/>
      <c r="HWR19" s="194"/>
      <c r="HWS19" s="204"/>
      <c r="HWT19" s="184"/>
      <c r="HWU19" s="194"/>
      <c r="HWV19" s="194"/>
      <c r="HWW19" s="204"/>
      <c r="HWX19" s="184"/>
      <c r="HWY19" s="194"/>
      <c r="HWZ19" s="194"/>
      <c r="HXA19" s="204"/>
      <c r="HXB19" s="184"/>
      <c r="HXC19" s="194"/>
      <c r="HXD19" s="194"/>
      <c r="HXE19" s="204"/>
      <c r="HXF19" s="184"/>
      <c r="HXG19" s="194"/>
      <c r="HXH19" s="194"/>
      <c r="HXI19" s="204"/>
      <c r="HXJ19" s="184"/>
      <c r="HXK19" s="194"/>
      <c r="HXL19" s="194"/>
      <c r="HXM19" s="204"/>
      <c r="HXN19" s="184"/>
      <c r="HXO19" s="194"/>
      <c r="HXP19" s="194"/>
      <c r="HXQ19" s="204"/>
      <c r="HXR19" s="184"/>
      <c r="HXS19" s="194"/>
      <c r="HXT19" s="194"/>
      <c r="HXU19" s="204"/>
      <c r="HXV19" s="184"/>
      <c r="HXW19" s="194"/>
      <c r="HXX19" s="194"/>
      <c r="HXY19" s="204"/>
      <c r="HXZ19" s="184"/>
      <c r="HYA19" s="194"/>
      <c r="HYB19" s="194"/>
      <c r="HYC19" s="204"/>
      <c r="HYD19" s="184"/>
      <c r="HYE19" s="194"/>
      <c r="HYF19" s="194"/>
      <c r="HYG19" s="204"/>
      <c r="HYH19" s="184"/>
      <c r="HYI19" s="194"/>
      <c r="HYJ19" s="194"/>
      <c r="HYK19" s="204"/>
      <c r="HYL19" s="184"/>
      <c r="HYM19" s="194"/>
      <c r="HYN19" s="194"/>
      <c r="HYO19" s="204"/>
      <c r="HYP19" s="184"/>
      <c r="HYQ19" s="194"/>
      <c r="HYR19" s="194"/>
      <c r="HYS19" s="204"/>
      <c r="HYT19" s="184"/>
      <c r="HYU19" s="194"/>
      <c r="HYV19" s="194"/>
      <c r="HYW19" s="204"/>
      <c r="HYX19" s="184"/>
      <c r="HYY19" s="194"/>
      <c r="HYZ19" s="194"/>
      <c r="HZA19" s="204"/>
      <c r="HZB19" s="184"/>
      <c r="HZC19" s="194"/>
      <c r="HZD19" s="194"/>
      <c r="HZE19" s="204"/>
      <c r="HZF19" s="184"/>
      <c r="HZG19" s="194"/>
      <c r="HZH19" s="194"/>
      <c r="HZI19" s="204"/>
      <c r="HZJ19" s="184"/>
      <c r="HZK19" s="194"/>
      <c r="HZL19" s="194"/>
      <c r="HZM19" s="204"/>
      <c r="HZN19" s="184"/>
      <c r="HZO19" s="194"/>
      <c r="HZP19" s="194"/>
      <c r="HZQ19" s="204"/>
      <c r="HZR19" s="184"/>
      <c r="HZS19" s="194"/>
      <c r="HZT19" s="194"/>
      <c r="HZU19" s="204"/>
      <c r="HZV19" s="184"/>
      <c r="HZW19" s="194"/>
      <c r="HZX19" s="194"/>
      <c r="HZY19" s="204"/>
      <c r="HZZ19" s="184"/>
      <c r="IAA19" s="194"/>
      <c r="IAB19" s="194"/>
      <c r="IAC19" s="204"/>
      <c r="IAD19" s="184"/>
      <c r="IAE19" s="194"/>
      <c r="IAF19" s="194"/>
      <c r="IAG19" s="204"/>
      <c r="IAH19" s="184"/>
      <c r="IAI19" s="194"/>
      <c r="IAJ19" s="194"/>
      <c r="IAK19" s="204"/>
      <c r="IAL19" s="184"/>
      <c r="IAM19" s="194"/>
      <c r="IAN19" s="194"/>
      <c r="IAO19" s="204"/>
      <c r="IAP19" s="184"/>
      <c r="IAQ19" s="194"/>
      <c r="IAR19" s="194"/>
      <c r="IAS19" s="204"/>
      <c r="IAT19" s="184"/>
      <c r="IAU19" s="194"/>
      <c r="IAV19" s="194"/>
      <c r="IAW19" s="204"/>
      <c r="IAX19" s="184"/>
      <c r="IAY19" s="194"/>
      <c r="IAZ19" s="194"/>
      <c r="IBA19" s="204"/>
      <c r="IBB19" s="184"/>
      <c r="IBC19" s="194"/>
      <c r="IBD19" s="194"/>
      <c r="IBE19" s="204"/>
      <c r="IBF19" s="184"/>
      <c r="IBG19" s="194"/>
      <c r="IBH19" s="194"/>
      <c r="IBI19" s="204"/>
      <c r="IBJ19" s="184"/>
      <c r="IBK19" s="194"/>
      <c r="IBL19" s="194"/>
      <c r="IBM19" s="204"/>
      <c r="IBN19" s="184"/>
      <c r="IBO19" s="194"/>
      <c r="IBP19" s="194"/>
      <c r="IBQ19" s="204"/>
      <c r="IBR19" s="184"/>
      <c r="IBS19" s="194"/>
      <c r="IBT19" s="194"/>
      <c r="IBU19" s="204"/>
      <c r="IBV19" s="184"/>
      <c r="IBW19" s="194"/>
      <c r="IBX19" s="194"/>
      <c r="IBY19" s="204"/>
      <c r="IBZ19" s="184"/>
      <c r="ICA19" s="194"/>
      <c r="ICB19" s="194"/>
      <c r="ICC19" s="204"/>
      <c r="ICD19" s="184"/>
      <c r="ICE19" s="194"/>
      <c r="ICF19" s="194"/>
      <c r="ICG19" s="204"/>
      <c r="ICH19" s="184"/>
      <c r="ICI19" s="194"/>
      <c r="ICJ19" s="194"/>
      <c r="ICK19" s="204"/>
      <c r="ICL19" s="184"/>
      <c r="ICM19" s="194"/>
      <c r="ICN19" s="194"/>
      <c r="ICO19" s="204"/>
      <c r="ICP19" s="184"/>
      <c r="ICQ19" s="194"/>
      <c r="ICR19" s="194"/>
      <c r="ICS19" s="204"/>
      <c r="ICT19" s="184"/>
      <c r="ICU19" s="194"/>
      <c r="ICV19" s="194"/>
      <c r="ICW19" s="204"/>
      <c r="ICX19" s="184"/>
      <c r="ICY19" s="194"/>
      <c r="ICZ19" s="194"/>
      <c r="IDA19" s="204"/>
      <c r="IDB19" s="184"/>
      <c r="IDC19" s="194"/>
      <c r="IDD19" s="194"/>
      <c r="IDE19" s="204"/>
      <c r="IDF19" s="184"/>
      <c r="IDG19" s="194"/>
      <c r="IDH19" s="194"/>
      <c r="IDI19" s="204"/>
      <c r="IDJ19" s="184"/>
      <c r="IDK19" s="194"/>
      <c r="IDL19" s="194"/>
      <c r="IDM19" s="204"/>
      <c r="IDN19" s="184"/>
      <c r="IDO19" s="194"/>
      <c r="IDP19" s="194"/>
      <c r="IDQ19" s="204"/>
      <c r="IDR19" s="184"/>
      <c r="IDS19" s="194"/>
      <c r="IDT19" s="194"/>
      <c r="IDU19" s="204"/>
      <c r="IDV19" s="184"/>
      <c r="IDW19" s="194"/>
      <c r="IDX19" s="194"/>
      <c r="IDY19" s="204"/>
      <c r="IDZ19" s="184"/>
      <c r="IEA19" s="194"/>
      <c r="IEB19" s="194"/>
      <c r="IEC19" s="204"/>
      <c r="IED19" s="184"/>
      <c r="IEE19" s="194"/>
      <c r="IEF19" s="194"/>
      <c r="IEG19" s="204"/>
      <c r="IEH19" s="184"/>
      <c r="IEI19" s="194"/>
      <c r="IEJ19" s="194"/>
      <c r="IEK19" s="204"/>
      <c r="IEL19" s="184"/>
      <c r="IEM19" s="194"/>
      <c r="IEN19" s="194"/>
      <c r="IEO19" s="204"/>
      <c r="IEP19" s="184"/>
      <c r="IEQ19" s="194"/>
      <c r="IER19" s="194"/>
      <c r="IES19" s="204"/>
      <c r="IET19" s="184"/>
      <c r="IEU19" s="194"/>
      <c r="IEV19" s="194"/>
      <c r="IEW19" s="204"/>
      <c r="IEX19" s="184"/>
      <c r="IEY19" s="194"/>
      <c r="IEZ19" s="194"/>
      <c r="IFA19" s="204"/>
      <c r="IFB19" s="184"/>
      <c r="IFC19" s="194"/>
      <c r="IFD19" s="194"/>
      <c r="IFE19" s="204"/>
      <c r="IFF19" s="184"/>
      <c r="IFG19" s="194"/>
      <c r="IFH19" s="194"/>
      <c r="IFI19" s="204"/>
      <c r="IFJ19" s="184"/>
      <c r="IFK19" s="194"/>
      <c r="IFL19" s="194"/>
      <c r="IFM19" s="204"/>
      <c r="IFN19" s="184"/>
      <c r="IFO19" s="194"/>
      <c r="IFP19" s="194"/>
      <c r="IFQ19" s="204"/>
      <c r="IFR19" s="184"/>
      <c r="IFS19" s="194"/>
      <c r="IFT19" s="194"/>
      <c r="IFU19" s="204"/>
      <c r="IFV19" s="184"/>
      <c r="IFW19" s="194"/>
      <c r="IFX19" s="194"/>
      <c r="IFY19" s="204"/>
      <c r="IFZ19" s="184"/>
      <c r="IGA19" s="194"/>
      <c r="IGB19" s="194"/>
      <c r="IGC19" s="204"/>
      <c r="IGD19" s="184"/>
      <c r="IGE19" s="194"/>
      <c r="IGF19" s="194"/>
      <c r="IGG19" s="204"/>
      <c r="IGH19" s="184"/>
      <c r="IGI19" s="194"/>
      <c r="IGJ19" s="194"/>
      <c r="IGK19" s="204"/>
      <c r="IGL19" s="184"/>
      <c r="IGM19" s="194"/>
      <c r="IGN19" s="194"/>
      <c r="IGO19" s="204"/>
      <c r="IGP19" s="184"/>
      <c r="IGQ19" s="194"/>
      <c r="IGR19" s="194"/>
      <c r="IGS19" s="204"/>
      <c r="IGT19" s="184"/>
      <c r="IGU19" s="194"/>
      <c r="IGV19" s="194"/>
      <c r="IGW19" s="204"/>
      <c r="IGX19" s="184"/>
      <c r="IGY19" s="194"/>
      <c r="IGZ19" s="194"/>
      <c r="IHA19" s="204"/>
      <c r="IHB19" s="184"/>
      <c r="IHC19" s="194"/>
      <c r="IHD19" s="194"/>
      <c r="IHE19" s="204"/>
      <c r="IHF19" s="184"/>
      <c r="IHG19" s="194"/>
      <c r="IHH19" s="194"/>
      <c r="IHI19" s="204"/>
      <c r="IHJ19" s="184"/>
      <c r="IHK19" s="194"/>
      <c r="IHL19" s="194"/>
      <c r="IHM19" s="204"/>
      <c r="IHN19" s="184"/>
      <c r="IHO19" s="194"/>
      <c r="IHP19" s="194"/>
      <c r="IHQ19" s="204"/>
      <c r="IHR19" s="184"/>
      <c r="IHS19" s="194"/>
      <c r="IHT19" s="194"/>
      <c r="IHU19" s="204"/>
      <c r="IHV19" s="184"/>
      <c r="IHW19" s="194"/>
      <c r="IHX19" s="194"/>
      <c r="IHY19" s="204"/>
      <c r="IHZ19" s="184"/>
      <c r="IIA19" s="194"/>
      <c r="IIB19" s="194"/>
      <c r="IIC19" s="204"/>
      <c r="IID19" s="184"/>
      <c r="IIE19" s="194"/>
      <c r="IIF19" s="194"/>
      <c r="IIG19" s="204"/>
      <c r="IIH19" s="184"/>
      <c r="III19" s="194"/>
      <c r="IIJ19" s="194"/>
      <c r="IIK19" s="204"/>
      <c r="IIL19" s="184"/>
      <c r="IIM19" s="194"/>
      <c r="IIN19" s="194"/>
      <c r="IIO19" s="204"/>
      <c r="IIP19" s="184"/>
      <c r="IIQ19" s="194"/>
      <c r="IIR19" s="194"/>
      <c r="IIS19" s="204"/>
      <c r="IIT19" s="184"/>
      <c r="IIU19" s="194"/>
      <c r="IIV19" s="194"/>
      <c r="IIW19" s="204"/>
      <c r="IIX19" s="184"/>
      <c r="IIY19" s="194"/>
      <c r="IIZ19" s="194"/>
      <c r="IJA19" s="204"/>
      <c r="IJB19" s="184"/>
      <c r="IJC19" s="194"/>
      <c r="IJD19" s="194"/>
      <c r="IJE19" s="204"/>
      <c r="IJF19" s="184"/>
      <c r="IJG19" s="194"/>
      <c r="IJH19" s="194"/>
      <c r="IJI19" s="204"/>
      <c r="IJJ19" s="184"/>
      <c r="IJK19" s="194"/>
      <c r="IJL19" s="194"/>
      <c r="IJM19" s="204"/>
      <c r="IJN19" s="184"/>
      <c r="IJO19" s="194"/>
      <c r="IJP19" s="194"/>
      <c r="IJQ19" s="204"/>
      <c r="IJR19" s="184"/>
      <c r="IJS19" s="194"/>
      <c r="IJT19" s="194"/>
      <c r="IJU19" s="204"/>
      <c r="IJV19" s="184"/>
      <c r="IJW19" s="194"/>
      <c r="IJX19" s="194"/>
      <c r="IJY19" s="204"/>
      <c r="IJZ19" s="184"/>
      <c r="IKA19" s="194"/>
      <c r="IKB19" s="194"/>
      <c r="IKC19" s="204"/>
      <c r="IKD19" s="184"/>
      <c r="IKE19" s="194"/>
      <c r="IKF19" s="194"/>
      <c r="IKG19" s="204"/>
      <c r="IKH19" s="184"/>
      <c r="IKI19" s="194"/>
      <c r="IKJ19" s="194"/>
      <c r="IKK19" s="204"/>
      <c r="IKL19" s="184"/>
      <c r="IKM19" s="194"/>
      <c r="IKN19" s="194"/>
      <c r="IKO19" s="204"/>
      <c r="IKP19" s="184"/>
      <c r="IKQ19" s="194"/>
      <c r="IKR19" s="194"/>
      <c r="IKS19" s="204"/>
      <c r="IKT19" s="184"/>
      <c r="IKU19" s="194"/>
      <c r="IKV19" s="194"/>
      <c r="IKW19" s="204"/>
      <c r="IKX19" s="184"/>
      <c r="IKY19" s="194"/>
      <c r="IKZ19" s="194"/>
      <c r="ILA19" s="204"/>
      <c r="ILB19" s="184"/>
      <c r="ILC19" s="194"/>
      <c r="ILD19" s="194"/>
      <c r="ILE19" s="204"/>
      <c r="ILF19" s="184"/>
      <c r="ILG19" s="194"/>
      <c r="ILH19" s="194"/>
      <c r="ILI19" s="204"/>
      <c r="ILJ19" s="184"/>
      <c r="ILK19" s="194"/>
      <c r="ILL19" s="194"/>
      <c r="ILM19" s="204"/>
      <c r="ILN19" s="184"/>
      <c r="ILO19" s="194"/>
      <c r="ILP19" s="194"/>
      <c r="ILQ19" s="204"/>
      <c r="ILR19" s="184"/>
      <c r="ILS19" s="194"/>
      <c r="ILT19" s="194"/>
      <c r="ILU19" s="204"/>
      <c r="ILV19" s="184"/>
      <c r="ILW19" s="194"/>
      <c r="ILX19" s="194"/>
      <c r="ILY19" s="204"/>
      <c r="ILZ19" s="184"/>
      <c r="IMA19" s="194"/>
      <c r="IMB19" s="194"/>
      <c r="IMC19" s="204"/>
      <c r="IMD19" s="184"/>
      <c r="IME19" s="194"/>
      <c r="IMF19" s="194"/>
      <c r="IMG19" s="204"/>
      <c r="IMH19" s="184"/>
      <c r="IMI19" s="194"/>
      <c r="IMJ19" s="194"/>
      <c r="IMK19" s="204"/>
      <c r="IML19" s="184"/>
      <c r="IMM19" s="194"/>
      <c r="IMN19" s="194"/>
      <c r="IMO19" s="204"/>
      <c r="IMP19" s="184"/>
      <c r="IMQ19" s="194"/>
      <c r="IMR19" s="194"/>
      <c r="IMS19" s="204"/>
      <c r="IMT19" s="184"/>
      <c r="IMU19" s="194"/>
      <c r="IMV19" s="194"/>
      <c r="IMW19" s="204"/>
      <c r="IMX19" s="184"/>
      <c r="IMY19" s="194"/>
      <c r="IMZ19" s="194"/>
      <c r="INA19" s="204"/>
      <c r="INB19" s="184"/>
      <c r="INC19" s="194"/>
      <c r="IND19" s="194"/>
      <c r="INE19" s="204"/>
      <c r="INF19" s="184"/>
      <c r="ING19" s="194"/>
      <c r="INH19" s="194"/>
      <c r="INI19" s="204"/>
      <c r="INJ19" s="184"/>
      <c r="INK19" s="194"/>
      <c r="INL19" s="194"/>
      <c r="INM19" s="204"/>
      <c r="INN19" s="184"/>
      <c r="INO19" s="194"/>
      <c r="INP19" s="194"/>
      <c r="INQ19" s="204"/>
      <c r="INR19" s="184"/>
      <c r="INS19" s="194"/>
      <c r="INT19" s="194"/>
      <c r="INU19" s="204"/>
      <c r="INV19" s="184"/>
      <c r="INW19" s="194"/>
      <c r="INX19" s="194"/>
      <c r="INY19" s="204"/>
      <c r="INZ19" s="184"/>
      <c r="IOA19" s="194"/>
      <c r="IOB19" s="194"/>
      <c r="IOC19" s="204"/>
      <c r="IOD19" s="184"/>
      <c r="IOE19" s="194"/>
      <c r="IOF19" s="194"/>
      <c r="IOG19" s="204"/>
      <c r="IOH19" s="184"/>
      <c r="IOI19" s="194"/>
      <c r="IOJ19" s="194"/>
      <c r="IOK19" s="204"/>
      <c r="IOL19" s="184"/>
      <c r="IOM19" s="194"/>
      <c r="ION19" s="194"/>
      <c r="IOO19" s="204"/>
      <c r="IOP19" s="184"/>
      <c r="IOQ19" s="194"/>
      <c r="IOR19" s="194"/>
      <c r="IOS19" s="204"/>
      <c r="IOT19" s="184"/>
      <c r="IOU19" s="194"/>
      <c r="IOV19" s="194"/>
      <c r="IOW19" s="204"/>
      <c r="IOX19" s="184"/>
      <c r="IOY19" s="194"/>
      <c r="IOZ19" s="194"/>
      <c r="IPA19" s="204"/>
      <c r="IPB19" s="184"/>
      <c r="IPC19" s="194"/>
      <c r="IPD19" s="194"/>
      <c r="IPE19" s="204"/>
      <c r="IPF19" s="184"/>
      <c r="IPG19" s="194"/>
      <c r="IPH19" s="194"/>
      <c r="IPI19" s="204"/>
      <c r="IPJ19" s="184"/>
      <c r="IPK19" s="194"/>
      <c r="IPL19" s="194"/>
      <c r="IPM19" s="204"/>
      <c r="IPN19" s="184"/>
      <c r="IPO19" s="194"/>
      <c r="IPP19" s="194"/>
      <c r="IPQ19" s="204"/>
      <c r="IPR19" s="184"/>
      <c r="IPS19" s="194"/>
      <c r="IPT19" s="194"/>
      <c r="IPU19" s="204"/>
      <c r="IPV19" s="184"/>
      <c r="IPW19" s="194"/>
      <c r="IPX19" s="194"/>
      <c r="IPY19" s="204"/>
      <c r="IPZ19" s="184"/>
      <c r="IQA19" s="194"/>
      <c r="IQB19" s="194"/>
      <c r="IQC19" s="204"/>
      <c r="IQD19" s="184"/>
      <c r="IQE19" s="194"/>
      <c r="IQF19" s="194"/>
      <c r="IQG19" s="204"/>
      <c r="IQH19" s="184"/>
      <c r="IQI19" s="194"/>
      <c r="IQJ19" s="194"/>
      <c r="IQK19" s="204"/>
      <c r="IQL19" s="184"/>
      <c r="IQM19" s="194"/>
      <c r="IQN19" s="194"/>
      <c r="IQO19" s="204"/>
      <c r="IQP19" s="184"/>
      <c r="IQQ19" s="194"/>
      <c r="IQR19" s="194"/>
      <c r="IQS19" s="204"/>
      <c r="IQT19" s="184"/>
      <c r="IQU19" s="194"/>
      <c r="IQV19" s="194"/>
      <c r="IQW19" s="204"/>
      <c r="IQX19" s="184"/>
      <c r="IQY19" s="194"/>
      <c r="IQZ19" s="194"/>
      <c r="IRA19" s="204"/>
      <c r="IRB19" s="184"/>
      <c r="IRC19" s="194"/>
      <c r="IRD19" s="194"/>
      <c r="IRE19" s="204"/>
      <c r="IRF19" s="184"/>
      <c r="IRG19" s="194"/>
      <c r="IRH19" s="194"/>
      <c r="IRI19" s="204"/>
      <c r="IRJ19" s="184"/>
      <c r="IRK19" s="194"/>
      <c r="IRL19" s="194"/>
      <c r="IRM19" s="204"/>
      <c r="IRN19" s="184"/>
      <c r="IRO19" s="194"/>
      <c r="IRP19" s="194"/>
      <c r="IRQ19" s="204"/>
      <c r="IRR19" s="184"/>
      <c r="IRS19" s="194"/>
      <c r="IRT19" s="194"/>
      <c r="IRU19" s="204"/>
      <c r="IRV19" s="184"/>
      <c r="IRW19" s="194"/>
      <c r="IRX19" s="194"/>
      <c r="IRY19" s="204"/>
      <c r="IRZ19" s="184"/>
      <c r="ISA19" s="194"/>
      <c r="ISB19" s="194"/>
      <c r="ISC19" s="204"/>
      <c r="ISD19" s="184"/>
      <c r="ISE19" s="194"/>
      <c r="ISF19" s="194"/>
      <c r="ISG19" s="204"/>
      <c r="ISH19" s="184"/>
      <c r="ISI19" s="194"/>
      <c r="ISJ19" s="194"/>
      <c r="ISK19" s="204"/>
      <c r="ISL19" s="184"/>
      <c r="ISM19" s="194"/>
      <c r="ISN19" s="194"/>
      <c r="ISO19" s="204"/>
      <c r="ISP19" s="184"/>
      <c r="ISQ19" s="194"/>
      <c r="ISR19" s="194"/>
      <c r="ISS19" s="204"/>
      <c r="IST19" s="184"/>
      <c r="ISU19" s="194"/>
      <c r="ISV19" s="194"/>
      <c r="ISW19" s="204"/>
      <c r="ISX19" s="184"/>
      <c r="ISY19" s="194"/>
      <c r="ISZ19" s="194"/>
      <c r="ITA19" s="204"/>
      <c r="ITB19" s="184"/>
      <c r="ITC19" s="194"/>
      <c r="ITD19" s="194"/>
      <c r="ITE19" s="204"/>
      <c r="ITF19" s="184"/>
      <c r="ITG19" s="194"/>
      <c r="ITH19" s="194"/>
      <c r="ITI19" s="204"/>
      <c r="ITJ19" s="184"/>
      <c r="ITK19" s="194"/>
      <c r="ITL19" s="194"/>
      <c r="ITM19" s="204"/>
      <c r="ITN19" s="184"/>
      <c r="ITO19" s="194"/>
      <c r="ITP19" s="194"/>
      <c r="ITQ19" s="204"/>
      <c r="ITR19" s="184"/>
      <c r="ITS19" s="194"/>
      <c r="ITT19" s="194"/>
      <c r="ITU19" s="204"/>
      <c r="ITV19" s="184"/>
      <c r="ITW19" s="194"/>
      <c r="ITX19" s="194"/>
      <c r="ITY19" s="204"/>
      <c r="ITZ19" s="184"/>
      <c r="IUA19" s="194"/>
      <c r="IUB19" s="194"/>
      <c r="IUC19" s="204"/>
      <c r="IUD19" s="184"/>
      <c r="IUE19" s="194"/>
      <c r="IUF19" s="194"/>
      <c r="IUG19" s="204"/>
      <c r="IUH19" s="184"/>
      <c r="IUI19" s="194"/>
      <c r="IUJ19" s="194"/>
      <c r="IUK19" s="204"/>
      <c r="IUL19" s="184"/>
      <c r="IUM19" s="194"/>
      <c r="IUN19" s="194"/>
      <c r="IUO19" s="204"/>
      <c r="IUP19" s="184"/>
      <c r="IUQ19" s="194"/>
      <c r="IUR19" s="194"/>
      <c r="IUS19" s="204"/>
      <c r="IUT19" s="184"/>
      <c r="IUU19" s="194"/>
      <c r="IUV19" s="194"/>
      <c r="IUW19" s="204"/>
      <c r="IUX19" s="184"/>
      <c r="IUY19" s="194"/>
      <c r="IUZ19" s="194"/>
      <c r="IVA19" s="204"/>
      <c r="IVB19" s="184"/>
      <c r="IVC19" s="194"/>
      <c r="IVD19" s="194"/>
      <c r="IVE19" s="204"/>
      <c r="IVF19" s="184"/>
      <c r="IVG19" s="194"/>
      <c r="IVH19" s="194"/>
      <c r="IVI19" s="204"/>
      <c r="IVJ19" s="184"/>
      <c r="IVK19" s="194"/>
      <c r="IVL19" s="194"/>
      <c r="IVM19" s="204"/>
      <c r="IVN19" s="184"/>
      <c r="IVO19" s="194"/>
      <c r="IVP19" s="194"/>
      <c r="IVQ19" s="204"/>
      <c r="IVR19" s="184"/>
      <c r="IVS19" s="194"/>
      <c r="IVT19" s="194"/>
      <c r="IVU19" s="204"/>
      <c r="IVV19" s="184"/>
      <c r="IVW19" s="194"/>
      <c r="IVX19" s="194"/>
      <c r="IVY19" s="204"/>
      <c r="IVZ19" s="184"/>
      <c r="IWA19" s="194"/>
      <c r="IWB19" s="194"/>
      <c r="IWC19" s="204"/>
      <c r="IWD19" s="184"/>
      <c r="IWE19" s="194"/>
      <c r="IWF19" s="194"/>
      <c r="IWG19" s="204"/>
      <c r="IWH19" s="184"/>
      <c r="IWI19" s="194"/>
      <c r="IWJ19" s="194"/>
      <c r="IWK19" s="204"/>
      <c r="IWL19" s="184"/>
      <c r="IWM19" s="194"/>
      <c r="IWN19" s="194"/>
      <c r="IWO19" s="204"/>
      <c r="IWP19" s="184"/>
      <c r="IWQ19" s="194"/>
      <c r="IWR19" s="194"/>
      <c r="IWS19" s="204"/>
      <c r="IWT19" s="184"/>
      <c r="IWU19" s="194"/>
      <c r="IWV19" s="194"/>
      <c r="IWW19" s="204"/>
      <c r="IWX19" s="184"/>
      <c r="IWY19" s="194"/>
      <c r="IWZ19" s="194"/>
      <c r="IXA19" s="204"/>
      <c r="IXB19" s="184"/>
      <c r="IXC19" s="194"/>
      <c r="IXD19" s="194"/>
      <c r="IXE19" s="204"/>
      <c r="IXF19" s="184"/>
      <c r="IXG19" s="194"/>
      <c r="IXH19" s="194"/>
      <c r="IXI19" s="204"/>
      <c r="IXJ19" s="184"/>
      <c r="IXK19" s="194"/>
      <c r="IXL19" s="194"/>
      <c r="IXM19" s="204"/>
      <c r="IXN19" s="184"/>
      <c r="IXO19" s="194"/>
      <c r="IXP19" s="194"/>
      <c r="IXQ19" s="204"/>
      <c r="IXR19" s="184"/>
      <c r="IXS19" s="194"/>
      <c r="IXT19" s="194"/>
      <c r="IXU19" s="204"/>
      <c r="IXV19" s="184"/>
      <c r="IXW19" s="194"/>
      <c r="IXX19" s="194"/>
      <c r="IXY19" s="204"/>
      <c r="IXZ19" s="184"/>
      <c r="IYA19" s="194"/>
      <c r="IYB19" s="194"/>
      <c r="IYC19" s="204"/>
      <c r="IYD19" s="184"/>
      <c r="IYE19" s="194"/>
      <c r="IYF19" s="194"/>
      <c r="IYG19" s="204"/>
      <c r="IYH19" s="184"/>
      <c r="IYI19" s="194"/>
      <c r="IYJ19" s="194"/>
      <c r="IYK19" s="204"/>
      <c r="IYL19" s="184"/>
      <c r="IYM19" s="194"/>
      <c r="IYN19" s="194"/>
      <c r="IYO19" s="204"/>
      <c r="IYP19" s="184"/>
      <c r="IYQ19" s="194"/>
      <c r="IYR19" s="194"/>
      <c r="IYS19" s="204"/>
      <c r="IYT19" s="184"/>
      <c r="IYU19" s="194"/>
      <c r="IYV19" s="194"/>
      <c r="IYW19" s="204"/>
      <c r="IYX19" s="184"/>
      <c r="IYY19" s="194"/>
      <c r="IYZ19" s="194"/>
      <c r="IZA19" s="204"/>
      <c r="IZB19" s="184"/>
      <c r="IZC19" s="194"/>
      <c r="IZD19" s="194"/>
      <c r="IZE19" s="204"/>
      <c r="IZF19" s="184"/>
      <c r="IZG19" s="194"/>
      <c r="IZH19" s="194"/>
      <c r="IZI19" s="204"/>
      <c r="IZJ19" s="184"/>
      <c r="IZK19" s="194"/>
      <c r="IZL19" s="194"/>
      <c r="IZM19" s="204"/>
      <c r="IZN19" s="184"/>
      <c r="IZO19" s="194"/>
      <c r="IZP19" s="194"/>
      <c r="IZQ19" s="204"/>
      <c r="IZR19" s="184"/>
      <c r="IZS19" s="194"/>
      <c r="IZT19" s="194"/>
      <c r="IZU19" s="204"/>
      <c r="IZV19" s="184"/>
      <c r="IZW19" s="194"/>
      <c r="IZX19" s="194"/>
      <c r="IZY19" s="204"/>
      <c r="IZZ19" s="184"/>
      <c r="JAA19" s="194"/>
      <c r="JAB19" s="194"/>
      <c r="JAC19" s="204"/>
      <c r="JAD19" s="184"/>
      <c r="JAE19" s="194"/>
      <c r="JAF19" s="194"/>
      <c r="JAG19" s="204"/>
      <c r="JAH19" s="184"/>
      <c r="JAI19" s="194"/>
      <c r="JAJ19" s="194"/>
      <c r="JAK19" s="204"/>
      <c r="JAL19" s="184"/>
      <c r="JAM19" s="194"/>
      <c r="JAN19" s="194"/>
      <c r="JAO19" s="204"/>
      <c r="JAP19" s="184"/>
      <c r="JAQ19" s="194"/>
      <c r="JAR19" s="194"/>
      <c r="JAS19" s="204"/>
      <c r="JAT19" s="184"/>
      <c r="JAU19" s="194"/>
      <c r="JAV19" s="194"/>
      <c r="JAW19" s="204"/>
      <c r="JAX19" s="184"/>
      <c r="JAY19" s="194"/>
      <c r="JAZ19" s="194"/>
      <c r="JBA19" s="204"/>
      <c r="JBB19" s="184"/>
      <c r="JBC19" s="194"/>
      <c r="JBD19" s="194"/>
      <c r="JBE19" s="204"/>
      <c r="JBF19" s="184"/>
      <c r="JBG19" s="194"/>
      <c r="JBH19" s="194"/>
      <c r="JBI19" s="204"/>
      <c r="JBJ19" s="184"/>
      <c r="JBK19" s="194"/>
      <c r="JBL19" s="194"/>
      <c r="JBM19" s="204"/>
      <c r="JBN19" s="184"/>
      <c r="JBO19" s="194"/>
      <c r="JBP19" s="194"/>
      <c r="JBQ19" s="204"/>
      <c r="JBR19" s="184"/>
      <c r="JBS19" s="194"/>
      <c r="JBT19" s="194"/>
      <c r="JBU19" s="204"/>
      <c r="JBV19" s="184"/>
      <c r="JBW19" s="194"/>
      <c r="JBX19" s="194"/>
      <c r="JBY19" s="204"/>
      <c r="JBZ19" s="184"/>
      <c r="JCA19" s="194"/>
      <c r="JCB19" s="194"/>
      <c r="JCC19" s="204"/>
      <c r="JCD19" s="184"/>
      <c r="JCE19" s="194"/>
      <c r="JCF19" s="194"/>
      <c r="JCG19" s="204"/>
      <c r="JCH19" s="184"/>
      <c r="JCI19" s="194"/>
      <c r="JCJ19" s="194"/>
      <c r="JCK19" s="204"/>
      <c r="JCL19" s="184"/>
      <c r="JCM19" s="194"/>
      <c r="JCN19" s="194"/>
      <c r="JCO19" s="204"/>
      <c r="JCP19" s="184"/>
      <c r="JCQ19" s="194"/>
      <c r="JCR19" s="194"/>
      <c r="JCS19" s="204"/>
      <c r="JCT19" s="184"/>
      <c r="JCU19" s="194"/>
      <c r="JCV19" s="194"/>
      <c r="JCW19" s="204"/>
      <c r="JCX19" s="184"/>
      <c r="JCY19" s="194"/>
      <c r="JCZ19" s="194"/>
      <c r="JDA19" s="204"/>
      <c r="JDB19" s="184"/>
      <c r="JDC19" s="194"/>
      <c r="JDD19" s="194"/>
      <c r="JDE19" s="204"/>
      <c r="JDF19" s="184"/>
      <c r="JDG19" s="194"/>
      <c r="JDH19" s="194"/>
      <c r="JDI19" s="204"/>
      <c r="JDJ19" s="184"/>
      <c r="JDK19" s="194"/>
      <c r="JDL19" s="194"/>
      <c r="JDM19" s="204"/>
      <c r="JDN19" s="184"/>
      <c r="JDO19" s="194"/>
      <c r="JDP19" s="194"/>
      <c r="JDQ19" s="204"/>
      <c r="JDR19" s="184"/>
      <c r="JDS19" s="194"/>
      <c r="JDT19" s="194"/>
      <c r="JDU19" s="204"/>
      <c r="JDV19" s="184"/>
      <c r="JDW19" s="194"/>
      <c r="JDX19" s="194"/>
      <c r="JDY19" s="204"/>
      <c r="JDZ19" s="184"/>
      <c r="JEA19" s="194"/>
      <c r="JEB19" s="194"/>
      <c r="JEC19" s="204"/>
      <c r="JED19" s="184"/>
      <c r="JEE19" s="194"/>
      <c r="JEF19" s="194"/>
      <c r="JEG19" s="204"/>
      <c r="JEH19" s="184"/>
      <c r="JEI19" s="194"/>
      <c r="JEJ19" s="194"/>
      <c r="JEK19" s="204"/>
      <c r="JEL19" s="184"/>
      <c r="JEM19" s="194"/>
      <c r="JEN19" s="194"/>
      <c r="JEO19" s="204"/>
      <c r="JEP19" s="184"/>
      <c r="JEQ19" s="194"/>
      <c r="JER19" s="194"/>
      <c r="JES19" s="204"/>
      <c r="JET19" s="184"/>
      <c r="JEU19" s="194"/>
      <c r="JEV19" s="194"/>
      <c r="JEW19" s="204"/>
      <c r="JEX19" s="184"/>
      <c r="JEY19" s="194"/>
      <c r="JEZ19" s="194"/>
      <c r="JFA19" s="204"/>
      <c r="JFB19" s="184"/>
      <c r="JFC19" s="194"/>
      <c r="JFD19" s="194"/>
      <c r="JFE19" s="204"/>
      <c r="JFF19" s="184"/>
      <c r="JFG19" s="194"/>
      <c r="JFH19" s="194"/>
      <c r="JFI19" s="204"/>
      <c r="JFJ19" s="184"/>
      <c r="JFK19" s="194"/>
      <c r="JFL19" s="194"/>
      <c r="JFM19" s="204"/>
      <c r="JFN19" s="184"/>
      <c r="JFO19" s="194"/>
      <c r="JFP19" s="194"/>
      <c r="JFQ19" s="204"/>
      <c r="JFR19" s="184"/>
      <c r="JFS19" s="194"/>
      <c r="JFT19" s="194"/>
      <c r="JFU19" s="204"/>
      <c r="JFV19" s="184"/>
      <c r="JFW19" s="194"/>
      <c r="JFX19" s="194"/>
      <c r="JFY19" s="204"/>
      <c r="JFZ19" s="184"/>
      <c r="JGA19" s="194"/>
      <c r="JGB19" s="194"/>
      <c r="JGC19" s="204"/>
      <c r="JGD19" s="184"/>
      <c r="JGE19" s="194"/>
      <c r="JGF19" s="194"/>
      <c r="JGG19" s="204"/>
      <c r="JGH19" s="184"/>
      <c r="JGI19" s="194"/>
      <c r="JGJ19" s="194"/>
      <c r="JGK19" s="204"/>
      <c r="JGL19" s="184"/>
      <c r="JGM19" s="194"/>
      <c r="JGN19" s="194"/>
      <c r="JGO19" s="204"/>
      <c r="JGP19" s="184"/>
      <c r="JGQ19" s="194"/>
      <c r="JGR19" s="194"/>
      <c r="JGS19" s="204"/>
      <c r="JGT19" s="184"/>
      <c r="JGU19" s="194"/>
      <c r="JGV19" s="194"/>
      <c r="JGW19" s="204"/>
      <c r="JGX19" s="184"/>
      <c r="JGY19" s="194"/>
      <c r="JGZ19" s="194"/>
      <c r="JHA19" s="204"/>
      <c r="JHB19" s="184"/>
      <c r="JHC19" s="194"/>
      <c r="JHD19" s="194"/>
      <c r="JHE19" s="204"/>
      <c r="JHF19" s="184"/>
      <c r="JHG19" s="194"/>
      <c r="JHH19" s="194"/>
      <c r="JHI19" s="204"/>
      <c r="JHJ19" s="184"/>
      <c r="JHK19" s="194"/>
      <c r="JHL19" s="194"/>
      <c r="JHM19" s="204"/>
      <c r="JHN19" s="184"/>
      <c r="JHO19" s="194"/>
      <c r="JHP19" s="194"/>
      <c r="JHQ19" s="204"/>
      <c r="JHR19" s="184"/>
      <c r="JHS19" s="194"/>
      <c r="JHT19" s="194"/>
      <c r="JHU19" s="204"/>
      <c r="JHV19" s="184"/>
      <c r="JHW19" s="194"/>
      <c r="JHX19" s="194"/>
      <c r="JHY19" s="204"/>
      <c r="JHZ19" s="184"/>
      <c r="JIA19" s="194"/>
      <c r="JIB19" s="194"/>
      <c r="JIC19" s="204"/>
      <c r="JID19" s="184"/>
      <c r="JIE19" s="194"/>
      <c r="JIF19" s="194"/>
      <c r="JIG19" s="204"/>
      <c r="JIH19" s="184"/>
      <c r="JII19" s="194"/>
      <c r="JIJ19" s="194"/>
      <c r="JIK19" s="204"/>
      <c r="JIL19" s="184"/>
      <c r="JIM19" s="194"/>
      <c r="JIN19" s="194"/>
      <c r="JIO19" s="204"/>
      <c r="JIP19" s="184"/>
      <c r="JIQ19" s="194"/>
      <c r="JIR19" s="194"/>
      <c r="JIS19" s="204"/>
      <c r="JIT19" s="184"/>
      <c r="JIU19" s="194"/>
      <c r="JIV19" s="194"/>
      <c r="JIW19" s="204"/>
      <c r="JIX19" s="184"/>
      <c r="JIY19" s="194"/>
      <c r="JIZ19" s="194"/>
      <c r="JJA19" s="204"/>
      <c r="JJB19" s="184"/>
      <c r="JJC19" s="194"/>
      <c r="JJD19" s="194"/>
      <c r="JJE19" s="204"/>
      <c r="JJF19" s="184"/>
      <c r="JJG19" s="194"/>
      <c r="JJH19" s="194"/>
      <c r="JJI19" s="204"/>
      <c r="JJJ19" s="184"/>
      <c r="JJK19" s="194"/>
      <c r="JJL19" s="194"/>
      <c r="JJM19" s="204"/>
      <c r="JJN19" s="184"/>
      <c r="JJO19" s="194"/>
      <c r="JJP19" s="194"/>
      <c r="JJQ19" s="204"/>
      <c r="JJR19" s="184"/>
      <c r="JJS19" s="194"/>
      <c r="JJT19" s="194"/>
      <c r="JJU19" s="204"/>
      <c r="JJV19" s="184"/>
      <c r="JJW19" s="194"/>
      <c r="JJX19" s="194"/>
      <c r="JJY19" s="204"/>
      <c r="JJZ19" s="184"/>
      <c r="JKA19" s="194"/>
      <c r="JKB19" s="194"/>
      <c r="JKC19" s="204"/>
      <c r="JKD19" s="184"/>
      <c r="JKE19" s="194"/>
      <c r="JKF19" s="194"/>
      <c r="JKG19" s="204"/>
      <c r="JKH19" s="184"/>
      <c r="JKI19" s="194"/>
      <c r="JKJ19" s="194"/>
      <c r="JKK19" s="204"/>
      <c r="JKL19" s="184"/>
      <c r="JKM19" s="194"/>
      <c r="JKN19" s="194"/>
      <c r="JKO19" s="204"/>
      <c r="JKP19" s="184"/>
      <c r="JKQ19" s="194"/>
      <c r="JKR19" s="194"/>
      <c r="JKS19" s="204"/>
      <c r="JKT19" s="184"/>
      <c r="JKU19" s="194"/>
      <c r="JKV19" s="194"/>
      <c r="JKW19" s="204"/>
      <c r="JKX19" s="184"/>
      <c r="JKY19" s="194"/>
      <c r="JKZ19" s="194"/>
      <c r="JLA19" s="204"/>
      <c r="JLB19" s="184"/>
      <c r="JLC19" s="194"/>
      <c r="JLD19" s="194"/>
      <c r="JLE19" s="204"/>
      <c r="JLF19" s="184"/>
      <c r="JLG19" s="194"/>
      <c r="JLH19" s="194"/>
      <c r="JLI19" s="204"/>
      <c r="JLJ19" s="184"/>
      <c r="JLK19" s="194"/>
      <c r="JLL19" s="194"/>
      <c r="JLM19" s="204"/>
      <c r="JLN19" s="184"/>
      <c r="JLO19" s="194"/>
      <c r="JLP19" s="194"/>
      <c r="JLQ19" s="204"/>
      <c r="JLR19" s="184"/>
      <c r="JLS19" s="194"/>
      <c r="JLT19" s="194"/>
      <c r="JLU19" s="204"/>
      <c r="JLV19" s="184"/>
      <c r="JLW19" s="194"/>
      <c r="JLX19" s="194"/>
      <c r="JLY19" s="204"/>
      <c r="JLZ19" s="184"/>
      <c r="JMA19" s="194"/>
      <c r="JMB19" s="194"/>
      <c r="JMC19" s="204"/>
      <c r="JMD19" s="184"/>
      <c r="JME19" s="194"/>
      <c r="JMF19" s="194"/>
      <c r="JMG19" s="204"/>
      <c r="JMH19" s="184"/>
      <c r="JMI19" s="194"/>
      <c r="JMJ19" s="194"/>
      <c r="JMK19" s="204"/>
      <c r="JML19" s="184"/>
      <c r="JMM19" s="194"/>
      <c r="JMN19" s="194"/>
      <c r="JMO19" s="204"/>
      <c r="JMP19" s="184"/>
      <c r="JMQ19" s="194"/>
      <c r="JMR19" s="194"/>
      <c r="JMS19" s="204"/>
      <c r="JMT19" s="184"/>
      <c r="JMU19" s="194"/>
      <c r="JMV19" s="194"/>
      <c r="JMW19" s="204"/>
      <c r="JMX19" s="184"/>
      <c r="JMY19" s="194"/>
      <c r="JMZ19" s="194"/>
      <c r="JNA19" s="204"/>
      <c r="JNB19" s="184"/>
      <c r="JNC19" s="194"/>
      <c r="JND19" s="194"/>
      <c r="JNE19" s="204"/>
      <c r="JNF19" s="184"/>
      <c r="JNG19" s="194"/>
      <c r="JNH19" s="194"/>
      <c r="JNI19" s="204"/>
      <c r="JNJ19" s="184"/>
      <c r="JNK19" s="194"/>
      <c r="JNL19" s="194"/>
      <c r="JNM19" s="204"/>
      <c r="JNN19" s="184"/>
      <c r="JNO19" s="194"/>
      <c r="JNP19" s="194"/>
      <c r="JNQ19" s="204"/>
      <c r="JNR19" s="184"/>
      <c r="JNS19" s="194"/>
      <c r="JNT19" s="194"/>
      <c r="JNU19" s="204"/>
      <c r="JNV19" s="184"/>
      <c r="JNW19" s="194"/>
      <c r="JNX19" s="194"/>
      <c r="JNY19" s="204"/>
      <c r="JNZ19" s="184"/>
      <c r="JOA19" s="194"/>
      <c r="JOB19" s="194"/>
      <c r="JOC19" s="204"/>
      <c r="JOD19" s="184"/>
      <c r="JOE19" s="194"/>
      <c r="JOF19" s="194"/>
      <c r="JOG19" s="204"/>
      <c r="JOH19" s="184"/>
      <c r="JOI19" s="194"/>
      <c r="JOJ19" s="194"/>
      <c r="JOK19" s="204"/>
      <c r="JOL19" s="184"/>
      <c r="JOM19" s="194"/>
      <c r="JON19" s="194"/>
      <c r="JOO19" s="204"/>
      <c r="JOP19" s="184"/>
      <c r="JOQ19" s="194"/>
      <c r="JOR19" s="194"/>
      <c r="JOS19" s="204"/>
      <c r="JOT19" s="184"/>
      <c r="JOU19" s="194"/>
      <c r="JOV19" s="194"/>
      <c r="JOW19" s="204"/>
      <c r="JOX19" s="184"/>
      <c r="JOY19" s="194"/>
      <c r="JOZ19" s="194"/>
      <c r="JPA19" s="204"/>
      <c r="JPB19" s="184"/>
      <c r="JPC19" s="194"/>
      <c r="JPD19" s="194"/>
      <c r="JPE19" s="204"/>
      <c r="JPF19" s="184"/>
      <c r="JPG19" s="194"/>
      <c r="JPH19" s="194"/>
      <c r="JPI19" s="204"/>
      <c r="JPJ19" s="184"/>
      <c r="JPK19" s="194"/>
      <c r="JPL19" s="194"/>
      <c r="JPM19" s="204"/>
      <c r="JPN19" s="184"/>
      <c r="JPO19" s="194"/>
      <c r="JPP19" s="194"/>
      <c r="JPQ19" s="204"/>
      <c r="JPR19" s="184"/>
      <c r="JPS19" s="194"/>
      <c r="JPT19" s="194"/>
      <c r="JPU19" s="204"/>
      <c r="JPV19" s="184"/>
      <c r="JPW19" s="194"/>
      <c r="JPX19" s="194"/>
      <c r="JPY19" s="204"/>
      <c r="JPZ19" s="184"/>
      <c r="JQA19" s="194"/>
      <c r="JQB19" s="194"/>
      <c r="JQC19" s="204"/>
      <c r="JQD19" s="184"/>
      <c r="JQE19" s="194"/>
      <c r="JQF19" s="194"/>
      <c r="JQG19" s="204"/>
      <c r="JQH19" s="184"/>
      <c r="JQI19" s="194"/>
      <c r="JQJ19" s="194"/>
      <c r="JQK19" s="204"/>
      <c r="JQL19" s="184"/>
      <c r="JQM19" s="194"/>
      <c r="JQN19" s="194"/>
      <c r="JQO19" s="204"/>
      <c r="JQP19" s="184"/>
      <c r="JQQ19" s="194"/>
      <c r="JQR19" s="194"/>
      <c r="JQS19" s="204"/>
      <c r="JQT19" s="184"/>
      <c r="JQU19" s="194"/>
      <c r="JQV19" s="194"/>
      <c r="JQW19" s="204"/>
      <c r="JQX19" s="184"/>
      <c r="JQY19" s="194"/>
      <c r="JQZ19" s="194"/>
      <c r="JRA19" s="204"/>
      <c r="JRB19" s="184"/>
      <c r="JRC19" s="194"/>
      <c r="JRD19" s="194"/>
      <c r="JRE19" s="204"/>
      <c r="JRF19" s="184"/>
      <c r="JRG19" s="194"/>
      <c r="JRH19" s="194"/>
      <c r="JRI19" s="204"/>
      <c r="JRJ19" s="184"/>
      <c r="JRK19" s="194"/>
      <c r="JRL19" s="194"/>
      <c r="JRM19" s="204"/>
      <c r="JRN19" s="184"/>
      <c r="JRO19" s="194"/>
      <c r="JRP19" s="194"/>
      <c r="JRQ19" s="204"/>
      <c r="JRR19" s="184"/>
      <c r="JRS19" s="194"/>
      <c r="JRT19" s="194"/>
      <c r="JRU19" s="204"/>
      <c r="JRV19" s="184"/>
      <c r="JRW19" s="194"/>
      <c r="JRX19" s="194"/>
      <c r="JRY19" s="204"/>
      <c r="JRZ19" s="184"/>
      <c r="JSA19" s="194"/>
      <c r="JSB19" s="194"/>
      <c r="JSC19" s="204"/>
      <c r="JSD19" s="184"/>
      <c r="JSE19" s="194"/>
      <c r="JSF19" s="194"/>
      <c r="JSG19" s="204"/>
      <c r="JSH19" s="184"/>
      <c r="JSI19" s="194"/>
      <c r="JSJ19" s="194"/>
      <c r="JSK19" s="204"/>
      <c r="JSL19" s="184"/>
      <c r="JSM19" s="194"/>
      <c r="JSN19" s="194"/>
      <c r="JSO19" s="204"/>
      <c r="JSP19" s="184"/>
      <c r="JSQ19" s="194"/>
      <c r="JSR19" s="194"/>
      <c r="JSS19" s="204"/>
      <c r="JST19" s="184"/>
      <c r="JSU19" s="194"/>
      <c r="JSV19" s="194"/>
      <c r="JSW19" s="204"/>
      <c r="JSX19" s="184"/>
      <c r="JSY19" s="194"/>
      <c r="JSZ19" s="194"/>
      <c r="JTA19" s="204"/>
      <c r="JTB19" s="184"/>
      <c r="JTC19" s="194"/>
      <c r="JTD19" s="194"/>
      <c r="JTE19" s="204"/>
      <c r="JTF19" s="184"/>
      <c r="JTG19" s="194"/>
      <c r="JTH19" s="194"/>
      <c r="JTI19" s="204"/>
      <c r="JTJ19" s="184"/>
      <c r="JTK19" s="194"/>
      <c r="JTL19" s="194"/>
      <c r="JTM19" s="204"/>
      <c r="JTN19" s="184"/>
      <c r="JTO19" s="194"/>
      <c r="JTP19" s="194"/>
      <c r="JTQ19" s="204"/>
      <c r="JTR19" s="184"/>
      <c r="JTS19" s="194"/>
      <c r="JTT19" s="194"/>
      <c r="JTU19" s="204"/>
      <c r="JTV19" s="184"/>
      <c r="JTW19" s="194"/>
      <c r="JTX19" s="194"/>
      <c r="JTY19" s="204"/>
      <c r="JTZ19" s="184"/>
      <c r="JUA19" s="194"/>
      <c r="JUB19" s="194"/>
      <c r="JUC19" s="204"/>
      <c r="JUD19" s="184"/>
      <c r="JUE19" s="194"/>
      <c r="JUF19" s="194"/>
      <c r="JUG19" s="204"/>
      <c r="JUH19" s="184"/>
      <c r="JUI19" s="194"/>
      <c r="JUJ19" s="194"/>
      <c r="JUK19" s="204"/>
      <c r="JUL19" s="184"/>
      <c r="JUM19" s="194"/>
      <c r="JUN19" s="194"/>
      <c r="JUO19" s="204"/>
      <c r="JUP19" s="184"/>
      <c r="JUQ19" s="194"/>
      <c r="JUR19" s="194"/>
      <c r="JUS19" s="204"/>
      <c r="JUT19" s="184"/>
      <c r="JUU19" s="194"/>
      <c r="JUV19" s="194"/>
      <c r="JUW19" s="204"/>
      <c r="JUX19" s="184"/>
      <c r="JUY19" s="194"/>
      <c r="JUZ19" s="194"/>
      <c r="JVA19" s="204"/>
      <c r="JVB19" s="184"/>
      <c r="JVC19" s="194"/>
      <c r="JVD19" s="194"/>
      <c r="JVE19" s="204"/>
      <c r="JVF19" s="184"/>
      <c r="JVG19" s="194"/>
      <c r="JVH19" s="194"/>
      <c r="JVI19" s="204"/>
      <c r="JVJ19" s="184"/>
      <c r="JVK19" s="194"/>
      <c r="JVL19" s="194"/>
      <c r="JVM19" s="204"/>
      <c r="JVN19" s="184"/>
      <c r="JVO19" s="194"/>
      <c r="JVP19" s="194"/>
      <c r="JVQ19" s="204"/>
      <c r="JVR19" s="184"/>
      <c r="JVS19" s="194"/>
      <c r="JVT19" s="194"/>
      <c r="JVU19" s="204"/>
      <c r="JVV19" s="184"/>
      <c r="JVW19" s="194"/>
      <c r="JVX19" s="194"/>
      <c r="JVY19" s="204"/>
      <c r="JVZ19" s="184"/>
      <c r="JWA19" s="194"/>
      <c r="JWB19" s="194"/>
      <c r="JWC19" s="204"/>
      <c r="JWD19" s="184"/>
      <c r="JWE19" s="194"/>
      <c r="JWF19" s="194"/>
      <c r="JWG19" s="204"/>
      <c r="JWH19" s="184"/>
      <c r="JWI19" s="194"/>
      <c r="JWJ19" s="194"/>
      <c r="JWK19" s="204"/>
      <c r="JWL19" s="184"/>
      <c r="JWM19" s="194"/>
      <c r="JWN19" s="194"/>
      <c r="JWO19" s="204"/>
      <c r="JWP19" s="184"/>
      <c r="JWQ19" s="194"/>
      <c r="JWR19" s="194"/>
      <c r="JWS19" s="204"/>
      <c r="JWT19" s="184"/>
      <c r="JWU19" s="194"/>
      <c r="JWV19" s="194"/>
      <c r="JWW19" s="204"/>
      <c r="JWX19" s="184"/>
      <c r="JWY19" s="194"/>
      <c r="JWZ19" s="194"/>
      <c r="JXA19" s="204"/>
      <c r="JXB19" s="184"/>
      <c r="JXC19" s="194"/>
      <c r="JXD19" s="194"/>
      <c r="JXE19" s="204"/>
      <c r="JXF19" s="184"/>
      <c r="JXG19" s="194"/>
      <c r="JXH19" s="194"/>
      <c r="JXI19" s="204"/>
      <c r="JXJ19" s="184"/>
      <c r="JXK19" s="194"/>
      <c r="JXL19" s="194"/>
      <c r="JXM19" s="204"/>
      <c r="JXN19" s="184"/>
      <c r="JXO19" s="194"/>
      <c r="JXP19" s="194"/>
      <c r="JXQ19" s="204"/>
      <c r="JXR19" s="184"/>
      <c r="JXS19" s="194"/>
      <c r="JXT19" s="194"/>
      <c r="JXU19" s="204"/>
      <c r="JXV19" s="184"/>
      <c r="JXW19" s="194"/>
      <c r="JXX19" s="194"/>
      <c r="JXY19" s="204"/>
      <c r="JXZ19" s="184"/>
      <c r="JYA19" s="194"/>
      <c r="JYB19" s="194"/>
      <c r="JYC19" s="204"/>
      <c r="JYD19" s="184"/>
      <c r="JYE19" s="194"/>
      <c r="JYF19" s="194"/>
      <c r="JYG19" s="204"/>
      <c r="JYH19" s="184"/>
      <c r="JYI19" s="194"/>
      <c r="JYJ19" s="194"/>
      <c r="JYK19" s="204"/>
      <c r="JYL19" s="184"/>
      <c r="JYM19" s="194"/>
      <c r="JYN19" s="194"/>
      <c r="JYO19" s="204"/>
      <c r="JYP19" s="184"/>
      <c r="JYQ19" s="194"/>
      <c r="JYR19" s="194"/>
      <c r="JYS19" s="204"/>
      <c r="JYT19" s="184"/>
      <c r="JYU19" s="194"/>
      <c r="JYV19" s="194"/>
      <c r="JYW19" s="204"/>
      <c r="JYX19" s="184"/>
      <c r="JYY19" s="194"/>
      <c r="JYZ19" s="194"/>
      <c r="JZA19" s="204"/>
      <c r="JZB19" s="184"/>
      <c r="JZC19" s="194"/>
      <c r="JZD19" s="194"/>
      <c r="JZE19" s="204"/>
      <c r="JZF19" s="184"/>
      <c r="JZG19" s="194"/>
      <c r="JZH19" s="194"/>
      <c r="JZI19" s="204"/>
      <c r="JZJ19" s="184"/>
      <c r="JZK19" s="194"/>
      <c r="JZL19" s="194"/>
      <c r="JZM19" s="204"/>
      <c r="JZN19" s="184"/>
      <c r="JZO19" s="194"/>
      <c r="JZP19" s="194"/>
      <c r="JZQ19" s="204"/>
      <c r="JZR19" s="184"/>
      <c r="JZS19" s="194"/>
      <c r="JZT19" s="194"/>
      <c r="JZU19" s="204"/>
      <c r="JZV19" s="184"/>
      <c r="JZW19" s="194"/>
      <c r="JZX19" s="194"/>
      <c r="JZY19" s="204"/>
      <c r="JZZ19" s="184"/>
      <c r="KAA19" s="194"/>
      <c r="KAB19" s="194"/>
      <c r="KAC19" s="204"/>
      <c r="KAD19" s="184"/>
      <c r="KAE19" s="194"/>
      <c r="KAF19" s="194"/>
      <c r="KAG19" s="204"/>
      <c r="KAH19" s="184"/>
      <c r="KAI19" s="194"/>
      <c r="KAJ19" s="194"/>
      <c r="KAK19" s="204"/>
      <c r="KAL19" s="184"/>
      <c r="KAM19" s="194"/>
      <c r="KAN19" s="194"/>
      <c r="KAO19" s="204"/>
      <c r="KAP19" s="184"/>
      <c r="KAQ19" s="194"/>
      <c r="KAR19" s="194"/>
      <c r="KAS19" s="204"/>
      <c r="KAT19" s="184"/>
      <c r="KAU19" s="194"/>
      <c r="KAV19" s="194"/>
      <c r="KAW19" s="204"/>
      <c r="KAX19" s="184"/>
      <c r="KAY19" s="194"/>
      <c r="KAZ19" s="194"/>
      <c r="KBA19" s="204"/>
      <c r="KBB19" s="184"/>
      <c r="KBC19" s="194"/>
      <c r="KBD19" s="194"/>
      <c r="KBE19" s="204"/>
      <c r="KBF19" s="184"/>
      <c r="KBG19" s="194"/>
      <c r="KBH19" s="194"/>
      <c r="KBI19" s="204"/>
      <c r="KBJ19" s="184"/>
      <c r="KBK19" s="194"/>
      <c r="KBL19" s="194"/>
      <c r="KBM19" s="204"/>
      <c r="KBN19" s="184"/>
      <c r="KBO19" s="194"/>
      <c r="KBP19" s="194"/>
      <c r="KBQ19" s="204"/>
      <c r="KBR19" s="184"/>
      <c r="KBS19" s="194"/>
      <c r="KBT19" s="194"/>
      <c r="KBU19" s="204"/>
      <c r="KBV19" s="184"/>
      <c r="KBW19" s="194"/>
      <c r="KBX19" s="194"/>
      <c r="KBY19" s="204"/>
      <c r="KBZ19" s="184"/>
      <c r="KCA19" s="194"/>
      <c r="KCB19" s="194"/>
      <c r="KCC19" s="204"/>
      <c r="KCD19" s="184"/>
      <c r="KCE19" s="194"/>
      <c r="KCF19" s="194"/>
      <c r="KCG19" s="204"/>
      <c r="KCH19" s="184"/>
      <c r="KCI19" s="194"/>
      <c r="KCJ19" s="194"/>
      <c r="KCK19" s="204"/>
      <c r="KCL19" s="184"/>
      <c r="KCM19" s="194"/>
      <c r="KCN19" s="194"/>
      <c r="KCO19" s="204"/>
      <c r="KCP19" s="184"/>
      <c r="KCQ19" s="194"/>
      <c r="KCR19" s="194"/>
      <c r="KCS19" s="204"/>
      <c r="KCT19" s="184"/>
      <c r="KCU19" s="194"/>
      <c r="KCV19" s="194"/>
      <c r="KCW19" s="204"/>
      <c r="KCX19" s="184"/>
      <c r="KCY19" s="194"/>
      <c r="KCZ19" s="194"/>
      <c r="KDA19" s="204"/>
      <c r="KDB19" s="184"/>
      <c r="KDC19" s="194"/>
      <c r="KDD19" s="194"/>
      <c r="KDE19" s="204"/>
      <c r="KDF19" s="184"/>
      <c r="KDG19" s="194"/>
      <c r="KDH19" s="194"/>
      <c r="KDI19" s="204"/>
      <c r="KDJ19" s="184"/>
      <c r="KDK19" s="194"/>
      <c r="KDL19" s="194"/>
      <c r="KDM19" s="204"/>
      <c r="KDN19" s="184"/>
      <c r="KDO19" s="194"/>
      <c r="KDP19" s="194"/>
      <c r="KDQ19" s="204"/>
      <c r="KDR19" s="184"/>
      <c r="KDS19" s="194"/>
      <c r="KDT19" s="194"/>
      <c r="KDU19" s="204"/>
      <c r="KDV19" s="184"/>
      <c r="KDW19" s="194"/>
      <c r="KDX19" s="194"/>
      <c r="KDY19" s="204"/>
      <c r="KDZ19" s="184"/>
      <c r="KEA19" s="194"/>
      <c r="KEB19" s="194"/>
      <c r="KEC19" s="204"/>
      <c r="KED19" s="184"/>
      <c r="KEE19" s="194"/>
      <c r="KEF19" s="194"/>
      <c r="KEG19" s="204"/>
      <c r="KEH19" s="184"/>
      <c r="KEI19" s="194"/>
      <c r="KEJ19" s="194"/>
      <c r="KEK19" s="204"/>
      <c r="KEL19" s="184"/>
      <c r="KEM19" s="194"/>
      <c r="KEN19" s="194"/>
      <c r="KEO19" s="204"/>
      <c r="KEP19" s="184"/>
      <c r="KEQ19" s="194"/>
      <c r="KER19" s="194"/>
      <c r="KES19" s="204"/>
      <c r="KET19" s="184"/>
      <c r="KEU19" s="194"/>
      <c r="KEV19" s="194"/>
      <c r="KEW19" s="204"/>
      <c r="KEX19" s="184"/>
      <c r="KEY19" s="194"/>
      <c r="KEZ19" s="194"/>
      <c r="KFA19" s="204"/>
      <c r="KFB19" s="184"/>
      <c r="KFC19" s="194"/>
      <c r="KFD19" s="194"/>
      <c r="KFE19" s="204"/>
      <c r="KFF19" s="184"/>
      <c r="KFG19" s="194"/>
      <c r="KFH19" s="194"/>
      <c r="KFI19" s="204"/>
      <c r="KFJ19" s="184"/>
      <c r="KFK19" s="194"/>
      <c r="KFL19" s="194"/>
      <c r="KFM19" s="204"/>
      <c r="KFN19" s="184"/>
      <c r="KFO19" s="194"/>
      <c r="KFP19" s="194"/>
      <c r="KFQ19" s="204"/>
      <c r="KFR19" s="184"/>
      <c r="KFS19" s="194"/>
      <c r="KFT19" s="194"/>
      <c r="KFU19" s="204"/>
      <c r="KFV19" s="184"/>
      <c r="KFW19" s="194"/>
      <c r="KFX19" s="194"/>
      <c r="KFY19" s="204"/>
      <c r="KFZ19" s="184"/>
      <c r="KGA19" s="194"/>
      <c r="KGB19" s="194"/>
      <c r="KGC19" s="204"/>
      <c r="KGD19" s="184"/>
      <c r="KGE19" s="194"/>
      <c r="KGF19" s="194"/>
      <c r="KGG19" s="204"/>
      <c r="KGH19" s="184"/>
      <c r="KGI19" s="194"/>
      <c r="KGJ19" s="194"/>
      <c r="KGK19" s="204"/>
      <c r="KGL19" s="184"/>
      <c r="KGM19" s="194"/>
      <c r="KGN19" s="194"/>
      <c r="KGO19" s="204"/>
      <c r="KGP19" s="184"/>
      <c r="KGQ19" s="194"/>
      <c r="KGR19" s="194"/>
      <c r="KGS19" s="204"/>
      <c r="KGT19" s="184"/>
      <c r="KGU19" s="194"/>
      <c r="KGV19" s="194"/>
      <c r="KGW19" s="204"/>
      <c r="KGX19" s="184"/>
      <c r="KGY19" s="194"/>
      <c r="KGZ19" s="194"/>
      <c r="KHA19" s="204"/>
      <c r="KHB19" s="184"/>
      <c r="KHC19" s="194"/>
      <c r="KHD19" s="194"/>
      <c r="KHE19" s="204"/>
      <c r="KHF19" s="184"/>
      <c r="KHG19" s="194"/>
      <c r="KHH19" s="194"/>
      <c r="KHI19" s="204"/>
      <c r="KHJ19" s="184"/>
      <c r="KHK19" s="194"/>
      <c r="KHL19" s="194"/>
      <c r="KHM19" s="204"/>
      <c r="KHN19" s="184"/>
      <c r="KHO19" s="194"/>
      <c r="KHP19" s="194"/>
      <c r="KHQ19" s="204"/>
      <c r="KHR19" s="184"/>
      <c r="KHS19" s="194"/>
      <c r="KHT19" s="194"/>
      <c r="KHU19" s="204"/>
      <c r="KHV19" s="184"/>
      <c r="KHW19" s="194"/>
      <c r="KHX19" s="194"/>
      <c r="KHY19" s="204"/>
      <c r="KHZ19" s="184"/>
      <c r="KIA19" s="194"/>
      <c r="KIB19" s="194"/>
      <c r="KIC19" s="204"/>
      <c r="KID19" s="184"/>
      <c r="KIE19" s="194"/>
      <c r="KIF19" s="194"/>
      <c r="KIG19" s="204"/>
      <c r="KIH19" s="184"/>
      <c r="KII19" s="194"/>
      <c r="KIJ19" s="194"/>
      <c r="KIK19" s="204"/>
      <c r="KIL19" s="184"/>
      <c r="KIM19" s="194"/>
      <c r="KIN19" s="194"/>
      <c r="KIO19" s="204"/>
      <c r="KIP19" s="184"/>
      <c r="KIQ19" s="194"/>
      <c r="KIR19" s="194"/>
      <c r="KIS19" s="204"/>
      <c r="KIT19" s="184"/>
      <c r="KIU19" s="194"/>
      <c r="KIV19" s="194"/>
      <c r="KIW19" s="204"/>
      <c r="KIX19" s="184"/>
      <c r="KIY19" s="194"/>
      <c r="KIZ19" s="194"/>
      <c r="KJA19" s="204"/>
      <c r="KJB19" s="184"/>
      <c r="KJC19" s="194"/>
      <c r="KJD19" s="194"/>
      <c r="KJE19" s="204"/>
      <c r="KJF19" s="184"/>
      <c r="KJG19" s="194"/>
      <c r="KJH19" s="194"/>
      <c r="KJI19" s="204"/>
      <c r="KJJ19" s="184"/>
      <c r="KJK19" s="194"/>
      <c r="KJL19" s="194"/>
      <c r="KJM19" s="204"/>
      <c r="KJN19" s="184"/>
      <c r="KJO19" s="194"/>
      <c r="KJP19" s="194"/>
      <c r="KJQ19" s="204"/>
      <c r="KJR19" s="184"/>
      <c r="KJS19" s="194"/>
      <c r="KJT19" s="194"/>
      <c r="KJU19" s="204"/>
      <c r="KJV19" s="184"/>
      <c r="KJW19" s="194"/>
      <c r="KJX19" s="194"/>
      <c r="KJY19" s="204"/>
      <c r="KJZ19" s="184"/>
      <c r="KKA19" s="194"/>
      <c r="KKB19" s="194"/>
      <c r="KKC19" s="204"/>
      <c r="KKD19" s="184"/>
      <c r="KKE19" s="194"/>
      <c r="KKF19" s="194"/>
      <c r="KKG19" s="204"/>
      <c r="KKH19" s="184"/>
      <c r="KKI19" s="194"/>
      <c r="KKJ19" s="194"/>
      <c r="KKK19" s="204"/>
      <c r="KKL19" s="184"/>
      <c r="KKM19" s="194"/>
      <c r="KKN19" s="194"/>
      <c r="KKO19" s="204"/>
      <c r="KKP19" s="184"/>
      <c r="KKQ19" s="194"/>
      <c r="KKR19" s="194"/>
      <c r="KKS19" s="204"/>
      <c r="KKT19" s="184"/>
      <c r="KKU19" s="194"/>
      <c r="KKV19" s="194"/>
      <c r="KKW19" s="204"/>
      <c r="KKX19" s="184"/>
      <c r="KKY19" s="194"/>
      <c r="KKZ19" s="194"/>
      <c r="KLA19" s="204"/>
      <c r="KLB19" s="184"/>
      <c r="KLC19" s="194"/>
      <c r="KLD19" s="194"/>
      <c r="KLE19" s="204"/>
      <c r="KLF19" s="184"/>
      <c r="KLG19" s="194"/>
      <c r="KLH19" s="194"/>
      <c r="KLI19" s="204"/>
      <c r="KLJ19" s="184"/>
      <c r="KLK19" s="194"/>
      <c r="KLL19" s="194"/>
      <c r="KLM19" s="204"/>
      <c r="KLN19" s="184"/>
      <c r="KLO19" s="194"/>
      <c r="KLP19" s="194"/>
      <c r="KLQ19" s="204"/>
      <c r="KLR19" s="184"/>
      <c r="KLS19" s="194"/>
      <c r="KLT19" s="194"/>
      <c r="KLU19" s="204"/>
      <c r="KLV19" s="184"/>
      <c r="KLW19" s="194"/>
      <c r="KLX19" s="194"/>
      <c r="KLY19" s="204"/>
      <c r="KLZ19" s="184"/>
      <c r="KMA19" s="194"/>
      <c r="KMB19" s="194"/>
      <c r="KMC19" s="204"/>
      <c r="KMD19" s="184"/>
      <c r="KME19" s="194"/>
      <c r="KMF19" s="194"/>
      <c r="KMG19" s="204"/>
      <c r="KMH19" s="184"/>
      <c r="KMI19" s="194"/>
      <c r="KMJ19" s="194"/>
      <c r="KMK19" s="204"/>
      <c r="KML19" s="184"/>
      <c r="KMM19" s="194"/>
      <c r="KMN19" s="194"/>
      <c r="KMO19" s="204"/>
      <c r="KMP19" s="184"/>
      <c r="KMQ19" s="194"/>
      <c r="KMR19" s="194"/>
      <c r="KMS19" s="204"/>
      <c r="KMT19" s="184"/>
      <c r="KMU19" s="194"/>
      <c r="KMV19" s="194"/>
      <c r="KMW19" s="204"/>
      <c r="KMX19" s="184"/>
      <c r="KMY19" s="194"/>
      <c r="KMZ19" s="194"/>
      <c r="KNA19" s="204"/>
      <c r="KNB19" s="184"/>
      <c r="KNC19" s="194"/>
      <c r="KND19" s="194"/>
      <c r="KNE19" s="204"/>
      <c r="KNF19" s="184"/>
      <c r="KNG19" s="194"/>
      <c r="KNH19" s="194"/>
      <c r="KNI19" s="204"/>
      <c r="KNJ19" s="184"/>
      <c r="KNK19" s="194"/>
      <c r="KNL19" s="194"/>
      <c r="KNM19" s="204"/>
      <c r="KNN19" s="184"/>
      <c r="KNO19" s="194"/>
      <c r="KNP19" s="194"/>
      <c r="KNQ19" s="204"/>
      <c r="KNR19" s="184"/>
      <c r="KNS19" s="194"/>
      <c r="KNT19" s="194"/>
      <c r="KNU19" s="204"/>
      <c r="KNV19" s="184"/>
      <c r="KNW19" s="194"/>
      <c r="KNX19" s="194"/>
      <c r="KNY19" s="204"/>
      <c r="KNZ19" s="184"/>
      <c r="KOA19" s="194"/>
      <c r="KOB19" s="194"/>
      <c r="KOC19" s="204"/>
      <c r="KOD19" s="184"/>
      <c r="KOE19" s="194"/>
      <c r="KOF19" s="194"/>
      <c r="KOG19" s="204"/>
      <c r="KOH19" s="184"/>
      <c r="KOI19" s="194"/>
      <c r="KOJ19" s="194"/>
      <c r="KOK19" s="204"/>
      <c r="KOL19" s="184"/>
      <c r="KOM19" s="194"/>
      <c r="KON19" s="194"/>
      <c r="KOO19" s="204"/>
      <c r="KOP19" s="184"/>
      <c r="KOQ19" s="194"/>
      <c r="KOR19" s="194"/>
      <c r="KOS19" s="204"/>
      <c r="KOT19" s="184"/>
      <c r="KOU19" s="194"/>
      <c r="KOV19" s="194"/>
      <c r="KOW19" s="204"/>
      <c r="KOX19" s="184"/>
      <c r="KOY19" s="194"/>
      <c r="KOZ19" s="194"/>
      <c r="KPA19" s="204"/>
      <c r="KPB19" s="184"/>
      <c r="KPC19" s="194"/>
      <c r="KPD19" s="194"/>
      <c r="KPE19" s="204"/>
      <c r="KPF19" s="184"/>
      <c r="KPG19" s="194"/>
      <c r="KPH19" s="194"/>
      <c r="KPI19" s="204"/>
      <c r="KPJ19" s="184"/>
      <c r="KPK19" s="194"/>
      <c r="KPL19" s="194"/>
      <c r="KPM19" s="204"/>
      <c r="KPN19" s="184"/>
      <c r="KPO19" s="194"/>
      <c r="KPP19" s="194"/>
      <c r="KPQ19" s="204"/>
      <c r="KPR19" s="184"/>
      <c r="KPS19" s="194"/>
      <c r="KPT19" s="194"/>
      <c r="KPU19" s="204"/>
      <c r="KPV19" s="184"/>
      <c r="KPW19" s="194"/>
      <c r="KPX19" s="194"/>
      <c r="KPY19" s="204"/>
      <c r="KPZ19" s="184"/>
      <c r="KQA19" s="194"/>
      <c r="KQB19" s="194"/>
      <c r="KQC19" s="204"/>
      <c r="KQD19" s="184"/>
      <c r="KQE19" s="194"/>
      <c r="KQF19" s="194"/>
      <c r="KQG19" s="204"/>
      <c r="KQH19" s="184"/>
      <c r="KQI19" s="194"/>
      <c r="KQJ19" s="194"/>
      <c r="KQK19" s="204"/>
      <c r="KQL19" s="184"/>
      <c r="KQM19" s="194"/>
      <c r="KQN19" s="194"/>
      <c r="KQO19" s="204"/>
      <c r="KQP19" s="184"/>
      <c r="KQQ19" s="194"/>
      <c r="KQR19" s="194"/>
      <c r="KQS19" s="204"/>
      <c r="KQT19" s="184"/>
      <c r="KQU19" s="194"/>
      <c r="KQV19" s="194"/>
      <c r="KQW19" s="204"/>
      <c r="KQX19" s="184"/>
      <c r="KQY19" s="194"/>
      <c r="KQZ19" s="194"/>
      <c r="KRA19" s="204"/>
      <c r="KRB19" s="184"/>
      <c r="KRC19" s="194"/>
      <c r="KRD19" s="194"/>
      <c r="KRE19" s="204"/>
      <c r="KRF19" s="184"/>
      <c r="KRG19" s="194"/>
      <c r="KRH19" s="194"/>
      <c r="KRI19" s="204"/>
      <c r="KRJ19" s="184"/>
      <c r="KRK19" s="194"/>
      <c r="KRL19" s="194"/>
      <c r="KRM19" s="204"/>
      <c r="KRN19" s="184"/>
      <c r="KRO19" s="194"/>
      <c r="KRP19" s="194"/>
      <c r="KRQ19" s="204"/>
      <c r="KRR19" s="184"/>
      <c r="KRS19" s="194"/>
      <c r="KRT19" s="194"/>
      <c r="KRU19" s="204"/>
      <c r="KRV19" s="184"/>
      <c r="KRW19" s="194"/>
      <c r="KRX19" s="194"/>
      <c r="KRY19" s="204"/>
      <c r="KRZ19" s="184"/>
      <c r="KSA19" s="194"/>
      <c r="KSB19" s="194"/>
      <c r="KSC19" s="204"/>
      <c r="KSD19" s="184"/>
      <c r="KSE19" s="194"/>
      <c r="KSF19" s="194"/>
      <c r="KSG19" s="204"/>
      <c r="KSH19" s="184"/>
      <c r="KSI19" s="194"/>
      <c r="KSJ19" s="194"/>
      <c r="KSK19" s="204"/>
      <c r="KSL19" s="184"/>
      <c r="KSM19" s="194"/>
      <c r="KSN19" s="194"/>
      <c r="KSO19" s="204"/>
      <c r="KSP19" s="184"/>
      <c r="KSQ19" s="194"/>
      <c r="KSR19" s="194"/>
      <c r="KSS19" s="204"/>
      <c r="KST19" s="184"/>
      <c r="KSU19" s="194"/>
      <c r="KSV19" s="194"/>
      <c r="KSW19" s="204"/>
      <c r="KSX19" s="184"/>
      <c r="KSY19" s="194"/>
      <c r="KSZ19" s="194"/>
      <c r="KTA19" s="204"/>
      <c r="KTB19" s="184"/>
      <c r="KTC19" s="194"/>
      <c r="KTD19" s="194"/>
      <c r="KTE19" s="204"/>
      <c r="KTF19" s="184"/>
      <c r="KTG19" s="194"/>
      <c r="KTH19" s="194"/>
      <c r="KTI19" s="204"/>
      <c r="KTJ19" s="184"/>
      <c r="KTK19" s="194"/>
      <c r="KTL19" s="194"/>
      <c r="KTM19" s="204"/>
      <c r="KTN19" s="184"/>
      <c r="KTO19" s="194"/>
      <c r="KTP19" s="194"/>
      <c r="KTQ19" s="204"/>
      <c r="KTR19" s="184"/>
      <c r="KTS19" s="194"/>
      <c r="KTT19" s="194"/>
      <c r="KTU19" s="204"/>
      <c r="KTV19" s="184"/>
      <c r="KTW19" s="194"/>
      <c r="KTX19" s="194"/>
      <c r="KTY19" s="204"/>
      <c r="KTZ19" s="184"/>
      <c r="KUA19" s="194"/>
      <c r="KUB19" s="194"/>
      <c r="KUC19" s="204"/>
      <c r="KUD19" s="184"/>
      <c r="KUE19" s="194"/>
      <c r="KUF19" s="194"/>
      <c r="KUG19" s="204"/>
      <c r="KUH19" s="184"/>
      <c r="KUI19" s="194"/>
      <c r="KUJ19" s="194"/>
      <c r="KUK19" s="204"/>
      <c r="KUL19" s="184"/>
      <c r="KUM19" s="194"/>
      <c r="KUN19" s="194"/>
      <c r="KUO19" s="204"/>
      <c r="KUP19" s="184"/>
      <c r="KUQ19" s="194"/>
      <c r="KUR19" s="194"/>
      <c r="KUS19" s="204"/>
      <c r="KUT19" s="184"/>
      <c r="KUU19" s="194"/>
      <c r="KUV19" s="194"/>
      <c r="KUW19" s="204"/>
      <c r="KUX19" s="184"/>
      <c r="KUY19" s="194"/>
      <c r="KUZ19" s="194"/>
      <c r="KVA19" s="204"/>
      <c r="KVB19" s="184"/>
      <c r="KVC19" s="194"/>
      <c r="KVD19" s="194"/>
      <c r="KVE19" s="204"/>
      <c r="KVF19" s="184"/>
      <c r="KVG19" s="194"/>
      <c r="KVH19" s="194"/>
      <c r="KVI19" s="204"/>
      <c r="KVJ19" s="184"/>
      <c r="KVK19" s="194"/>
      <c r="KVL19" s="194"/>
      <c r="KVM19" s="204"/>
      <c r="KVN19" s="184"/>
      <c r="KVO19" s="194"/>
      <c r="KVP19" s="194"/>
      <c r="KVQ19" s="204"/>
      <c r="KVR19" s="184"/>
      <c r="KVS19" s="194"/>
      <c r="KVT19" s="194"/>
      <c r="KVU19" s="204"/>
      <c r="KVV19" s="184"/>
      <c r="KVW19" s="194"/>
      <c r="KVX19" s="194"/>
      <c r="KVY19" s="204"/>
      <c r="KVZ19" s="184"/>
      <c r="KWA19" s="194"/>
      <c r="KWB19" s="194"/>
      <c r="KWC19" s="204"/>
      <c r="KWD19" s="184"/>
      <c r="KWE19" s="194"/>
      <c r="KWF19" s="194"/>
      <c r="KWG19" s="204"/>
      <c r="KWH19" s="184"/>
      <c r="KWI19" s="194"/>
      <c r="KWJ19" s="194"/>
      <c r="KWK19" s="204"/>
      <c r="KWL19" s="184"/>
      <c r="KWM19" s="194"/>
      <c r="KWN19" s="194"/>
      <c r="KWO19" s="204"/>
      <c r="KWP19" s="184"/>
      <c r="KWQ19" s="194"/>
      <c r="KWR19" s="194"/>
      <c r="KWS19" s="204"/>
      <c r="KWT19" s="184"/>
      <c r="KWU19" s="194"/>
      <c r="KWV19" s="194"/>
      <c r="KWW19" s="204"/>
      <c r="KWX19" s="184"/>
      <c r="KWY19" s="194"/>
      <c r="KWZ19" s="194"/>
      <c r="KXA19" s="204"/>
      <c r="KXB19" s="184"/>
      <c r="KXC19" s="194"/>
      <c r="KXD19" s="194"/>
      <c r="KXE19" s="204"/>
      <c r="KXF19" s="184"/>
      <c r="KXG19" s="194"/>
      <c r="KXH19" s="194"/>
      <c r="KXI19" s="204"/>
      <c r="KXJ19" s="184"/>
      <c r="KXK19" s="194"/>
      <c r="KXL19" s="194"/>
      <c r="KXM19" s="204"/>
      <c r="KXN19" s="184"/>
      <c r="KXO19" s="194"/>
      <c r="KXP19" s="194"/>
      <c r="KXQ19" s="204"/>
      <c r="KXR19" s="184"/>
      <c r="KXS19" s="194"/>
      <c r="KXT19" s="194"/>
      <c r="KXU19" s="204"/>
      <c r="KXV19" s="184"/>
      <c r="KXW19" s="194"/>
      <c r="KXX19" s="194"/>
      <c r="KXY19" s="204"/>
      <c r="KXZ19" s="184"/>
      <c r="KYA19" s="194"/>
      <c r="KYB19" s="194"/>
      <c r="KYC19" s="204"/>
      <c r="KYD19" s="184"/>
      <c r="KYE19" s="194"/>
      <c r="KYF19" s="194"/>
      <c r="KYG19" s="204"/>
      <c r="KYH19" s="184"/>
      <c r="KYI19" s="194"/>
      <c r="KYJ19" s="194"/>
      <c r="KYK19" s="204"/>
      <c r="KYL19" s="184"/>
      <c r="KYM19" s="194"/>
      <c r="KYN19" s="194"/>
      <c r="KYO19" s="204"/>
      <c r="KYP19" s="184"/>
      <c r="KYQ19" s="194"/>
      <c r="KYR19" s="194"/>
      <c r="KYS19" s="204"/>
      <c r="KYT19" s="184"/>
      <c r="KYU19" s="194"/>
      <c r="KYV19" s="194"/>
      <c r="KYW19" s="204"/>
      <c r="KYX19" s="184"/>
      <c r="KYY19" s="194"/>
      <c r="KYZ19" s="194"/>
      <c r="KZA19" s="204"/>
      <c r="KZB19" s="184"/>
      <c r="KZC19" s="194"/>
      <c r="KZD19" s="194"/>
      <c r="KZE19" s="204"/>
      <c r="KZF19" s="184"/>
      <c r="KZG19" s="194"/>
      <c r="KZH19" s="194"/>
      <c r="KZI19" s="204"/>
      <c r="KZJ19" s="184"/>
      <c r="KZK19" s="194"/>
      <c r="KZL19" s="194"/>
      <c r="KZM19" s="204"/>
      <c r="KZN19" s="184"/>
      <c r="KZO19" s="194"/>
      <c r="KZP19" s="194"/>
      <c r="KZQ19" s="204"/>
      <c r="KZR19" s="184"/>
      <c r="KZS19" s="194"/>
      <c r="KZT19" s="194"/>
      <c r="KZU19" s="204"/>
      <c r="KZV19" s="184"/>
      <c r="KZW19" s="194"/>
      <c r="KZX19" s="194"/>
      <c r="KZY19" s="204"/>
      <c r="KZZ19" s="184"/>
      <c r="LAA19" s="194"/>
      <c r="LAB19" s="194"/>
      <c r="LAC19" s="204"/>
      <c r="LAD19" s="184"/>
      <c r="LAE19" s="194"/>
      <c r="LAF19" s="194"/>
      <c r="LAG19" s="204"/>
      <c r="LAH19" s="184"/>
      <c r="LAI19" s="194"/>
      <c r="LAJ19" s="194"/>
      <c r="LAK19" s="204"/>
      <c r="LAL19" s="184"/>
      <c r="LAM19" s="194"/>
      <c r="LAN19" s="194"/>
      <c r="LAO19" s="204"/>
      <c r="LAP19" s="184"/>
      <c r="LAQ19" s="194"/>
      <c r="LAR19" s="194"/>
      <c r="LAS19" s="204"/>
      <c r="LAT19" s="184"/>
      <c r="LAU19" s="194"/>
      <c r="LAV19" s="194"/>
      <c r="LAW19" s="204"/>
      <c r="LAX19" s="184"/>
      <c r="LAY19" s="194"/>
      <c r="LAZ19" s="194"/>
      <c r="LBA19" s="204"/>
      <c r="LBB19" s="184"/>
      <c r="LBC19" s="194"/>
      <c r="LBD19" s="194"/>
      <c r="LBE19" s="204"/>
      <c r="LBF19" s="184"/>
      <c r="LBG19" s="194"/>
      <c r="LBH19" s="194"/>
      <c r="LBI19" s="204"/>
      <c r="LBJ19" s="184"/>
      <c r="LBK19" s="194"/>
      <c r="LBL19" s="194"/>
      <c r="LBM19" s="204"/>
      <c r="LBN19" s="184"/>
      <c r="LBO19" s="194"/>
      <c r="LBP19" s="194"/>
      <c r="LBQ19" s="204"/>
      <c r="LBR19" s="184"/>
      <c r="LBS19" s="194"/>
      <c r="LBT19" s="194"/>
      <c r="LBU19" s="204"/>
      <c r="LBV19" s="184"/>
      <c r="LBW19" s="194"/>
      <c r="LBX19" s="194"/>
      <c r="LBY19" s="204"/>
      <c r="LBZ19" s="184"/>
      <c r="LCA19" s="194"/>
      <c r="LCB19" s="194"/>
      <c r="LCC19" s="204"/>
      <c r="LCD19" s="184"/>
      <c r="LCE19" s="194"/>
      <c r="LCF19" s="194"/>
      <c r="LCG19" s="204"/>
      <c r="LCH19" s="184"/>
      <c r="LCI19" s="194"/>
      <c r="LCJ19" s="194"/>
      <c r="LCK19" s="204"/>
      <c r="LCL19" s="184"/>
      <c r="LCM19" s="194"/>
      <c r="LCN19" s="194"/>
      <c r="LCO19" s="204"/>
      <c r="LCP19" s="184"/>
      <c r="LCQ19" s="194"/>
      <c r="LCR19" s="194"/>
      <c r="LCS19" s="204"/>
      <c r="LCT19" s="184"/>
      <c r="LCU19" s="194"/>
      <c r="LCV19" s="194"/>
      <c r="LCW19" s="204"/>
      <c r="LCX19" s="184"/>
      <c r="LCY19" s="194"/>
      <c r="LCZ19" s="194"/>
      <c r="LDA19" s="204"/>
      <c r="LDB19" s="184"/>
      <c r="LDC19" s="194"/>
      <c r="LDD19" s="194"/>
      <c r="LDE19" s="204"/>
      <c r="LDF19" s="184"/>
      <c r="LDG19" s="194"/>
      <c r="LDH19" s="194"/>
      <c r="LDI19" s="204"/>
      <c r="LDJ19" s="184"/>
      <c r="LDK19" s="194"/>
      <c r="LDL19" s="194"/>
      <c r="LDM19" s="204"/>
      <c r="LDN19" s="184"/>
      <c r="LDO19" s="194"/>
      <c r="LDP19" s="194"/>
      <c r="LDQ19" s="204"/>
      <c r="LDR19" s="184"/>
      <c r="LDS19" s="194"/>
      <c r="LDT19" s="194"/>
      <c r="LDU19" s="204"/>
      <c r="LDV19" s="184"/>
      <c r="LDW19" s="194"/>
      <c r="LDX19" s="194"/>
      <c r="LDY19" s="204"/>
      <c r="LDZ19" s="184"/>
      <c r="LEA19" s="194"/>
      <c r="LEB19" s="194"/>
      <c r="LEC19" s="204"/>
      <c r="LED19" s="184"/>
      <c r="LEE19" s="194"/>
      <c r="LEF19" s="194"/>
      <c r="LEG19" s="204"/>
      <c r="LEH19" s="184"/>
      <c r="LEI19" s="194"/>
      <c r="LEJ19" s="194"/>
      <c r="LEK19" s="204"/>
      <c r="LEL19" s="184"/>
      <c r="LEM19" s="194"/>
      <c r="LEN19" s="194"/>
      <c r="LEO19" s="204"/>
      <c r="LEP19" s="184"/>
      <c r="LEQ19" s="194"/>
      <c r="LER19" s="194"/>
      <c r="LES19" s="204"/>
      <c r="LET19" s="184"/>
      <c r="LEU19" s="194"/>
      <c r="LEV19" s="194"/>
      <c r="LEW19" s="204"/>
      <c r="LEX19" s="184"/>
      <c r="LEY19" s="194"/>
      <c r="LEZ19" s="194"/>
      <c r="LFA19" s="204"/>
      <c r="LFB19" s="184"/>
      <c r="LFC19" s="194"/>
      <c r="LFD19" s="194"/>
      <c r="LFE19" s="204"/>
      <c r="LFF19" s="184"/>
      <c r="LFG19" s="194"/>
      <c r="LFH19" s="194"/>
      <c r="LFI19" s="204"/>
      <c r="LFJ19" s="184"/>
      <c r="LFK19" s="194"/>
      <c r="LFL19" s="194"/>
      <c r="LFM19" s="204"/>
      <c r="LFN19" s="184"/>
      <c r="LFO19" s="194"/>
      <c r="LFP19" s="194"/>
      <c r="LFQ19" s="204"/>
      <c r="LFR19" s="184"/>
      <c r="LFS19" s="194"/>
      <c r="LFT19" s="194"/>
      <c r="LFU19" s="204"/>
      <c r="LFV19" s="184"/>
      <c r="LFW19" s="194"/>
      <c r="LFX19" s="194"/>
      <c r="LFY19" s="204"/>
      <c r="LFZ19" s="184"/>
      <c r="LGA19" s="194"/>
      <c r="LGB19" s="194"/>
      <c r="LGC19" s="204"/>
      <c r="LGD19" s="184"/>
      <c r="LGE19" s="194"/>
      <c r="LGF19" s="194"/>
      <c r="LGG19" s="204"/>
      <c r="LGH19" s="184"/>
      <c r="LGI19" s="194"/>
      <c r="LGJ19" s="194"/>
      <c r="LGK19" s="204"/>
      <c r="LGL19" s="184"/>
      <c r="LGM19" s="194"/>
      <c r="LGN19" s="194"/>
      <c r="LGO19" s="204"/>
      <c r="LGP19" s="184"/>
      <c r="LGQ19" s="194"/>
      <c r="LGR19" s="194"/>
      <c r="LGS19" s="204"/>
      <c r="LGT19" s="184"/>
      <c r="LGU19" s="194"/>
      <c r="LGV19" s="194"/>
      <c r="LGW19" s="204"/>
      <c r="LGX19" s="184"/>
      <c r="LGY19" s="194"/>
      <c r="LGZ19" s="194"/>
      <c r="LHA19" s="204"/>
      <c r="LHB19" s="184"/>
      <c r="LHC19" s="194"/>
      <c r="LHD19" s="194"/>
      <c r="LHE19" s="204"/>
      <c r="LHF19" s="184"/>
      <c r="LHG19" s="194"/>
      <c r="LHH19" s="194"/>
      <c r="LHI19" s="204"/>
      <c r="LHJ19" s="184"/>
      <c r="LHK19" s="194"/>
      <c r="LHL19" s="194"/>
      <c r="LHM19" s="204"/>
      <c r="LHN19" s="184"/>
      <c r="LHO19" s="194"/>
      <c r="LHP19" s="194"/>
      <c r="LHQ19" s="204"/>
      <c r="LHR19" s="184"/>
      <c r="LHS19" s="194"/>
      <c r="LHT19" s="194"/>
      <c r="LHU19" s="204"/>
      <c r="LHV19" s="184"/>
      <c r="LHW19" s="194"/>
      <c r="LHX19" s="194"/>
      <c r="LHY19" s="204"/>
      <c r="LHZ19" s="184"/>
      <c r="LIA19" s="194"/>
      <c r="LIB19" s="194"/>
      <c r="LIC19" s="204"/>
      <c r="LID19" s="184"/>
      <c r="LIE19" s="194"/>
      <c r="LIF19" s="194"/>
      <c r="LIG19" s="204"/>
      <c r="LIH19" s="184"/>
      <c r="LII19" s="194"/>
      <c r="LIJ19" s="194"/>
      <c r="LIK19" s="204"/>
      <c r="LIL19" s="184"/>
      <c r="LIM19" s="194"/>
      <c r="LIN19" s="194"/>
      <c r="LIO19" s="204"/>
      <c r="LIP19" s="184"/>
      <c r="LIQ19" s="194"/>
      <c r="LIR19" s="194"/>
      <c r="LIS19" s="204"/>
      <c r="LIT19" s="184"/>
      <c r="LIU19" s="194"/>
      <c r="LIV19" s="194"/>
      <c r="LIW19" s="204"/>
      <c r="LIX19" s="184"/>
      <c r="LIY19" s="194"/>
      <c r="LIZ19" s="194"/>
      <c r="LJA19" s="204"/>
      <c r="LJB19" s="184"/>
      <c r="LJC19" s="194"/>
      <c r="LJD19" s="194"/>
      <c r="LJE19" s="204"/>
      <c r="LJF19" s="184"/>
      <c r="LJG19" s="194"/>
      <c r="LJH19" s="194"/>
      <c r="LJI19" s="204"/>
      <c r="LJJ19" s="184"/>
      <c r="LJK19" s="194"/>
      <c r="LJL19" s="194"/>
      <c r="LJM19" s="204"/>
      <c r="LJN19" s="184"/>
      <c r="LJO19" s="194"/>
      <c r="LJP19" s="194"/>
      <c r="LJQ19" s="204"/>
      <c r="LJR19" s="184"/>
      <c r="LJS19" s="194"/>
      <c r="LJT19" s="194"/>
      <c r="LJU19" s="204"/>
      <c r="LJV19" s="184"/>
      <c r="LJW19" s="194"/>
      <c r="LJX19" s="194"/>
      <c r="LJY19" s="204"/>
      <c r="LJZ19" s="184"/>
      <c r="LKA19" s="194"/>
      <c r="LKB19" s="194"/>
      <c r="LKC19" s="204"/>
      <c r="LKD19" s="184"/>
      <c r="LKE19" s="194"/>
      <c r="LKF19" s="194"/>
      <c r="LKG19" s="204"/>
      <c r="LKH19" s="184"/>
      <c r="LKI19" s="194"/>
      <c r="LKJ19" s="194"/>
      <c r="LKK19" s="204"/>
      <c r="LKL19" s="184"/>
      <c r="LKM19" s="194"/>
      <c r="LKN19" s="194"/>
      <c r="LKO19" s="204"/>
      <c r="LKP19" s="184"/>
      <c r="LKQ19" s="194"/>
      <c r="LKR19" s="194"/>
      <c r="LKS19" s="204"/>
      <c r="LKT19" s="184"/>
      <c r="LKU19" s="194"/>
      <c r="LKV19" s="194"/>
      <c r="LKW19" s="204"/>
      <c r="LKX19" s="184"/>
      <c r="LKY19" s="194"/>
      <c r="LKZ19" s="194"/>
      <c r="LLA19" s="204"/>
      <c r="LLB19" s="184"/>
      <c r="LLC19" s="194"/>
      <c r="LLD19" s="194"/>
      <c r="LLE19" s="204"/>
      <c r="LLF19" s="184"/>
      <c r="LLG19" s="194"/>
      <c r="LLH19" s="194"/>
      <c r="LLI19" s="204"/>
      <c r="LLJ19" s="184"/>
      <c r="LLK19" s="194"/>
      <c r="LLL19" s="194"/>
      <c r="LLM19" s="204"/>
      <c r="LLN19" s="184"/>
      <c r="LLO19" s="194"/>
      <c r="LLP19" s="194"/>
      <c r="LLQ19" s="204"/>
      <c r="LLR19" s="184"/>
      <c r="LLS19" s="194"/>
      <c r="LLT19" s="194"/>
      <c r="LLU19" s="204"/>
      <c r="LLV19" s="184"/>
      <c r="LLW19" s="194"/>
      <c r="LLX19" s="194"/>
      <c r="LLY19" s="204"/>
      <c r="LLZ19" s="184"/>
      <c r="LMA19" s="194"/>
      <c r="LMB19" s="194"/>
      <c r="LMC19" s="204"/>
      <c r="LMD19" s="184"/>
      <c r="LME19" s="194"/>
      <c r="LMF19" s="194"/>
      <c r="LMG19" s="204"/>
      <c r="LMH19" s="184"/>
      <c r="LMI19" s="194"/>
      <c r="LMJ19" s="194"/>
      <c r="LMK19" s="204"/>
      <c r="LML19" s="184"/>
      <c r="LMM19" s="194"/>
      <c r="LMN19" s="194"/>
      <c r="LMO19" s="204"/>
      <c r="LMP19" s="184"/>
      <c r="LMQ19" s="194"/>
      <c r="LMR19" s="194"/>
      <c r="LMS19" s="204"/>
      <c r="LMT19" s="184"/>
      <c r="LMU19" s="194"/>
      <c r="LMV19" s="194"/>
      <c r="LMW19" s="204"/>
      <c r="LMX19" s="184"/>
      <c r="LMY19" s="194"/>
      <c r="LMZ19" s="194"/>
      <c r="LNA19" s="204"/>
      <c r="LNB19" s="184"/>
      <c r="LNC19" s="194"/>
      <c r="LND19" s="194"/>
      <c r="LNE19" s="204"/>
      <c r="LNF19" s="184"/>
      <c r="LNG19" s="194"/>
      <c r="LNH19" s="194"/>
      <c r="LNI19" s="204"/>
      <c r="LNJ19" s="184"/>
      <c r="LNK19" s="194"/>
      <c r="LNL19" s="194"/>
      <c r="LNM19" s="204"/>
      <c r="LNN19" s="184"/>
      <c r="LNO19" s="194"/>
      <c r="LNP19" s="194"/>
      <c r="LNQ19" s="204"/>
      <c r="LNR19" s="184"/>
      <c r="LNS19" s="194"/>
      <c r="LNT19" s="194"/>
      <c r="LNU19" s="204"/>
      <c r="LNV19" s="184"/>
      <c r="LNW19" s="194"/>
      <c r="LNX19" s="194"/>
      <c r="LNY19" s="204"/>
      <c r="LNZ19" s="184"/>
      <c r="LOA19" s="194"/>
      <c r="LOB19" s="194"/>
      <c r="LOC19" s="204"/>
      <c r="LOD19" s="184"/>
      <c r="LOE19" s="194"/>
      <c r="LOF19" s="194"/>
      <c r="LOG19" s="204"/>
      <c r="LOH19" s="184"/>
      <c r="LOI19" s="194"/>
      <c r="LOJ19" s="194"/>
      <c r="LOK19" s="204"/>
      <c r="LOL19" s="184"/>
      <c r="LOM19" s="194"/>
      <c r="LON19" s="194"/>
      <c r="LOO19" s="204"/>
      <c r="LOP19" s="184"/>
      <c r="LOQ19" s="194"/>
      <c r="LOR19" s="194"/>
      <c r="LOS19" s="204"/>
      <c r="LOT19" s="184"/>
      <c r="LOU19" s="194"/>
      <c r="LOV19" s="194"/>
      <c r="LOW19" s="204"/>
      <c r="LOX19" s="184"/>
      <c r="LOY19" s="194"/>
      <c r="LOZ19" s="194"/>
      <c r="LPA19" s="204"/>
      <c r="LPB19" s="184"/>
      <c r="LPC19" s="194"/>
      <c r="LPD19" s="194"/>
      <c r="LPE19" s="204"/>
      <c r="LPF19" s="184"/>
      <c r="LPG19" s="194"/>
      <c r="LPH19" s="194"/>
      <c r="LPI19" s="204"/>
      <c r="LPJ19" s="184"/>
      <c r="LPK19" s="194"/>
      <c r="LPL19" s="194"/>
      <c r="LPM19" s="204"/>
      <c r="LPN19" s="184"/>
      <c r="LPO19" s="194"/>
      <c r="LPP19" s="194"/>
      <c r="LPQ19" s="204"/>
      <c r="LPR19" s="184"/>
      <c r="LPS19" s="194"/>
      <c r="LPT19" s="194"/>
      <c r="LPU19" s="204"/>
      <c r="LPV19" s="184"/>
      <c r="LPW19" s="194"/>
      <c r="LPX19" s="194"/>
      <c r="LPY19" s="204"/>
      <c r="LPZ19" s="184"/>
      <c r="LQA19" s="194"/>
      <c r="LQB19" s="194"/>
      <c r="LQC19" s="204"/>
      <c r="LQD19" s="184"/>
      <c r="LQE19" s="194"/>
      <c r="LQF19" s="194"/>
      <c r="LQG19" s="204"/>
      <c r="LQH19" s="184"/>
      <c r="LQI19" s="194"/>
      <c r="LQJ19" s="194"/>
      <c r="LQK19" s="204"/>
      <c r="LQL19" s="184"/>
      <c r="LQM19" s="194"/>
      <c r="LQN19" s="194"/>
      <c r="LQO19" s="204"/>
      <c r="LQP19" s="184"/>
      <c r="LQQ19" s="194"/>
      <c r="LQR19" s="194"/>
      <c r="LQS19" s="204"/>
      <c r="LQT19" s="184"/>
      <c r="LQU19" s="194"/>
      <c r="LQV19" s="194"/>
      <c r="LQW19" s="204"/>
      <c r="LQX19" s="184"/>
      <c r="LQY19" s="194"/>
      <c r="LQZ19" s="194"/>
      <c r="LRA19" s="204"/>
      <c r="LRB19" s="184"/>
      <c r="LRC19" s="194"/>
      <c r="LRD19" s="194"/>
      <c r="LRE19" s="204"/>
      <c r="LRF19" s="184"/>
      <c r="LRG19" s="194"/>
      <c r="LRH19" s="194"/>
      <c r="LRI19" s="204"/>
      <c r="LRJ19" s="184"/>
      <c r="LRK19" s="194"/>
      <c r="LRL19" s="194"/>
      <c r="LRM19" s="204"/>
      <c r="LRN19" s="184"/>
      <c r="LRO19" s="194"/>
      <c r="LRP19" s="194"/>
      <c r="LRQ19" s="204"/>
      <c r="LRR19" s="184"/>
      <c r="LRS19" s="194"/>
      <c r="LRT19" s="194"/>
      <c r="LRU19" s="204"/>
      <c r="LRV19" s="184"/>
      <c r="LRW19" s="194"/>
      <c r="LRX19" s="194"/>
      <c r="LRY19" s="204"/>
      <c r="LRZ19" s="184"/>
      <c r="LSA19" s="194"/>
      <c r="LSB19" s="194"/>
      <c r="LSC19" s="204"/>
      <c r="LSD19" s="184"/>
      <c r="LSE19" s="194"/>
      <c r="LSF19" s="194"/>
      <c r="LSG19" s="204"/>
      <c r="LSH19" s="184"/>
      <c r="LSI19" s="194"/>
      <c r="LSJ19" s="194"/>
      <c r="LSK19" s="204"/>
      <c r="LSL19" s="184"/>
      <c r="LSM19" s="194"/>
      <c r="LSN19" s="194"/>
      <c r="LSO19" s="204"/>
      <c r="LSP19" s="184"/>
      <c r="LSQ19" s="194"/>
      <c r="LSR19" s="194"/>
      <c r="LSS19" s="204"/>
      <c r="LST19" s="184"/>
      <c r="LSU19" s="194"/>
      <c r="LSV19" s="194"/>
      <c r="LSW19" s="204"/>
      <c r="LSX19" s="184"/>
      <c r="LSY19" s="194"/>
      <c r="LSZ19" s="194"/>
      <c r="LTA19" s="204"/>
      <c r="LTB19" s="184"/>
      <c r="LTC19" s="194"/>
      <c r="LTD19" s="194"/>
      <c r="LTE19" s="204"/>
      <c r="LTF19" s="184"/>
      <c r="LTG19" s="194"/>
      <c r="LTH19" s="194"/>
      <c r="LTI19" s="204"/>
      <c r="LTJ19" s="184"/>
      <c r="LTK19" s="194"/>
      <c r="LTL19" s="194"/>
      <c r="LTM19" s="204"/>
      <c r="LTN19" s="184"/>
      <c r="LTO19" s="194"/>
      <c r="LTP19" s="194"/>
      <c r="LTQ19" s="204"/>
      <c r="LTR19" s="184"/>
      <c r="LTS19" s="194"/>
      <c r="LTT19" s="194"/>
      <c r="LTU19" s="204"/>
      <c r="LTV19" s="184"/>
      <c r="LTW19" s="194"/>
      <c r="LTX19" s="194"/>
      <c r="LTY19" s="204"/>
      <c r="LTZ19" s="184"/>
      <c r="LUA19" s="194"/>
      <c r="LUB19" s="194"/>
      <c r="LUC19" s="204"/>
      <c r="LUD19" s="184"/>
      <c r="LUE19" s="194"/>
      <c r="LUF19" s="194"/>
      <c r="LUG19" s="204"/>
      <c r="LUH19" s="184"/>
      <c r="LUI19" s="194"/>
      <c r="LUJ19" s="194"/>
      <c r="LUK19" s="204"/>
      <c r="LUL19" s="184"/>
      <c r="LUM19" s="194"/>
      <c r="LUN19" s="194"/>
      <c r="LUO19" s="204"/>
      <c r="LUP19" s="184"/>
      <c r="LUQ19" s="194"/>
      <c r="LUR19" s="194"/>
      <c r="LUS19" s="204"/>
      <c r="LUT19" s="184"/>
      <c r="LUU19" s="194"/>
      <c r="LUV19" s="194"/>
      <c r="LUW19" s="204"/>
      <c r="LUX19" s="184"/>
      <c r="LUY19" s="194"/>
      <c r="LUZ19" s="194"/>
      <c r="LVA19" s="204"/>
      <c r="LVB19" s="184"/>
      <c r="LVC19" s="194"/>
      <c r="LVD19" s="194"/>
      <c r="LVE19" s="204"/>
      <c r="LVF19" s="184"/>
      <c r="LVG19" s="194"/>
      <c r="LVH19" s="194"/>
      <c r="LVI19" s="204"/>
      <c r="LVJ19" s="184"/>
      <c r="LVK19" s="194"/>
      <c r="LVL19" s="194"/>
      <c r="LVM19" s="204"/>
      <c r="LVN19" s="184"/>
      <c r="LVO19" s="194"/>
      <c r="LVP19" s="194"/>
      <c r="LVQ19" s="204"/>
      <c r="LVR19" s="184"/>
      <c r="LVS19" s="194"/>
      <c r="LVT19" s="194"/>
      <c r="LVU19" s="204"/>
      <c r="LVV19" s="184"/>
      <c r="LVW19" s="194"/>
      <c r="LVX19" s="194"/>
      <c r="LVY19" s="204"/>
      <c r="LVZ19" s="184"/>
      <c r="LWA19" s="194"/>
      <c r="LWB19" s="194"/>
      <c r="LWC19" s="204"/>
      <c r="LWD19" s="184"/>
      <c r="LWE19" s="194"/>
      <c r="LWF19" s="194"/>
      <c r="LWG19" s="204"/>
      <c r="LWH19" s="184"/>
      <c r="LWI19" s="194"/>
      <c r="LWJ19" s="194"/>
      <c r="LWK19" s="204"/>
      <c r="LWL19" s="184"/>
      <c r="LWM19" s="194"/>
      <c r="LWN19" s="194"/>
      <c r="LWO19" s="204"/>
      <c r="LWP19" s="184"/>
      <c r="LWQ19" s="194"/>
      <c r="LWR19" s="194"/>
      <c r="LWS19" s="204"/>
      <c r="LWT19" s="184"/>
      <c r="LWU19" s="194"/>
      <c r="LWV19" s="194"/>
      <c r="LWW19" s="204"/>
      <c r="LWX19" s="184"/>
      <c r="LWY19" s="194"/>
      <c r="LWZ19" s="194"/>
      <c r="LXA19" s="204"/>
      <c r="LXB19" s="184"/>
      <c r="LXC19" s="194"/>
      <c r="LXD19" s="194"/>
      <c r="LXE19" s="204"/>
      <c r="LXF19" s="184"/>
      <c r="LXG19" s="194"/>
      <c r="LXH19" s="194"/>
      <c r="LXI19" s="204"/>
      <c r="LXJ19" s="184"/>
      <c r="LXK19" s="194"/>
      <c r="LXL19" s="194"/>
      <c r="LXM19" s="204"/>
      <c r="LXN19" s="184"/>
      <c r="LXO19" s="194"/>
      <c r="LXP19" s="194"/>
      <c r="LXQ19" s="204"/>
      <c r="LXR19" s="184"/>
      <c r="LXS19" s="194"/>
      <c r="LXT19" s="194"/>
      <c r="LXU19" s="204"/>
      <c r="LXV19" s="184"/>
      <c r="LXW19" s="194"/>
      <c r="LXX19" s="194"/>
      <c r="LXY19" s="204"/>
      <c r="LXZ19" s="184"/>
      <c r="LYA19" s="194"/>
      <c r="LYB19" s="194"/>
      <c r="LYC19" s="204"/>
      <c r="LYD19" s="184"/>
      <c r="LYE19" s="194"/>
      <c r="LYF19" s="194"/>
      <c r="LYG19" s="204"/>
      <c r="LYH19" s="184"/>
      <c r="LYI19" s="194"/>
      <c r="LYJ19" s="194"/>
      <c r="LYK19" s="204"/>
      <c r="LYL19" s="184"/>
      <c r="LYM19" s="194"/>
      <c r="LYN19" s="194"/>
      <c r="LYO19" s="204"/>
      <c r="LYP19" s="184"/>
      <c r="LYQ19" s="194"/>
      <c r="LYR19" s="194"/>
      <c r="LYS19" s="204"/>
      <c r="LYT19" s="184"/>
      <c r="LYU19" s="194"/>
      <c r="LYV19" s="194"/>
      <c r="LYW19" s="204"/>
      <c r="LYX19" s="184"/>
      <c r="LYY19" s="194"/>
      <c r="LYZ19" s="194"/>
      <c r="LZA19" s="204"/>
      <c r="LZB19" s="184"/>
      <c r="LZC19" s="194"/>
      <c r="LZD19" s="194"/>
      <c r="LZE19" s="204"/>
      <c r="LZF19" s="184"/>
      <c r="LZG19" s="194"/>
      <c r="LZH19" s="194"/>
      <c r="LZI19" s="204"/>
      <c r="LZJ19" s="184"/>
      <c r="LZK19" s="194"/>
      <c r="LZL19" s="194"/>
      <c r="LZM19" s="204"/>
      <c r="LZN19" s="184"/>
      <c r="LZO19" s="194"/>
      <c r="LZP19" s="194"/>
      <c r="LZQ19" s="204"/>
      <c r="LZR19" s="184"/>
      <c r="LZS19" s="194"/>
      <c r="LZT19" s="194"/>
      <c r="LZU19" s="204"/>
      <c r="LZV19" s="184"/>
      <c r="LZW19" s="194"/>
      <c r="LZX19" s="194"/>
      <c r="LZY19" s="204"/>
      <c r="LZZ19" s="184"/>
      <c r="MAA19" s="194"/>
      <c r="MAB19" s="194"/>
      <c r="MAC19" s="204"/>
      <c r="MAD19" s="184"/>
      <c r="MAE19" s="194"/>
      <c r="MAF19" s="194"/>
      <c r="MAG19" s="204"/>
      <c r="MAH19" s="184"/>
      <c r="MAI19" s="194"/>
      <c r="MAJ19" s="194"/>
      <c r="MAK19" s="204"/>
      <c r="MAL19" s="184"/>
      <c r="MAM19" s="194"/>
      <c r="MAN19" s="194"/>
      <c r="MAO19" s="204"/>
      <c r="MAP19" s="184"/>
      <c r="MAQ19" s="194"/>
      <c r="MAR19" s="194"/>
      <c r="MAS19" s="204"/>
      <c r="MAT19" s="184"/>
      <c r="MAU19" s="194"/>
      <c r="MAV19" s="194"/>
      <c r="MAW19" s="204"/>
      <c r="MAX19" s="184"/>
      <c r="MAY19" s="194"/>
      <c r="MAZ19" s="194"/>
      <c r="MBA19" s="204"/>
      <c r="MBB19" s="184"/>
      <c r="MBC19" s="194"/>
      <c r="MBD19" s="194"/>
      <c r="MBE19" s="204"/>
      <c r="MBF19" s="184"/>
      <c r="MBG19" s="194"/>
      <c r="MBH19" s="194"/>
      <c r="MBI19" s="204"/>
      <c r="MBJ19" s="184"/>
      <c r="MBK19" s="194"/>
      <c r="MBL19" s="194"/>
      <c r="MBM19" s="204"/>
      <c r="MBN19" s="184"/>
      <c r="MBO19" s="194"/>
      <c r="MBP19" s="194"/>
      <c r="MBQ19" s="204"/>
      <c r="MBR19" s="184"/>
      <c r="MBS19" s="194"/>
      <c r="MBT19" s="194"/>
      <c r="MBU19" s="204"/>
      <c r="MBV19" s="184"/>
      <c r="MBW19" s="194"/>
      <c r="MBX19" s="194"/>
      <c r="MBY19" s="204"/>
      <c r="MBZ19" s="184"/>
      <c r="MCA19" s="194"/>
      <c r="MCB19" s="194"/>
      <c r="MCC19" s="204"/>
      <c r="MCD19" s="184"/>
      <c r="MCE19" s="194"/>
      <c r="MCF19" s="194"/>
      <c r="MCG19" s="204"/>
      <c r="MCH19" s="184"/>
      <c r="MCI19" s="194"/>
      <c r="MCJ19" s="194"/>
      <c r="MCK19" s="204"/>
      <c r="MCL19" s="184"/>
      <c r="MCM19" s="194"/>
      <c r="MCN19" s="194"/>
      <c r="MCO19" s="204"/>
      <c r="MCP19" s="184"/>
      <c r="MCQ19" s="194"/>
      <c r="MCR19" s="194"/>
      <c r="MCS19" s="204"/>
      <c r="MCT19" s="184"/>
      <c r="MCU19" s="194"/>
      <c r="MCV19" s="194"/>
      <c r="MCW19" s="204"/>
      <c r="MCX19" s="184"/>
      <c r="MCY19" s="194"/>
      <c r="MCZ19" s="194"/>
      <c r="MDA19" s="204"/>
      <c r="MDB19" s="184"/>
      <c r="MDC19" s="194"/>
      <c r="MDD19" s="194"/>
      <c r="MDE19" s="204"/>
      <c r="MDF19" s="184"/>
      <c r="MDG19" s="194"/>
      <c r="MDH19" s="194"/>
      <c r="MDI19" s="204"/>
      <c r="MDJ19" s="184"/>
      <c r="MDK19" s="194"/>
      <c r="MDL19" s="194"/>
      <c r="MDM19" s="204"/>
      <c r="MDN19" s="184"/>
      <c r="MDO19" s="194"/>
      <c r="MDP19" s="194"/>
      <c r="MDQ19" s="204"/>
      <c r="MDR19" s="184"/>
      <c r="MDS19" s="194"/>
      <c r="MDT19" s="194"/>
      <c r="MDU19" s="204"/>
      <c r="MDV19" s="184"/>
      <c r="MDW19" s="194"/>
      <c r="MDX19" s="194"/>
      <c r="MDY19" s="204"/>
      <c r="MDZ19" s="184"/>
      <c r="MEA19" s="194"/>
      <c r="MEB19" s="194"/>
      <c r="MEC19" s="204"/>
      <c r="MED19" s="184"/>
      <c r="MEE19" s="194"/>
      <c r="MEF19" s="194"/>
      <c r="MEG19" s="204"/>
      <c r="MEH19" s="184"/>
      <c r="MEI19" s="194"/>
      <c r="MEJ19" s="194"/>
      <c r="MEK19" s="204"/>
      <c r="MEL19" s="184"/>
      <c r="MEM19" s="194"/>
      <c r="MEN19" s="194"/>
      <c r="MEO19" s="204"/>
      <c r="MEP19" s="184"/>
      <c r="MEQ19" s="194"/>
      <c r="MER19" s="194"/>
      <c r="MES19" s="204"/>
      <c r="MET19" s="184"/>
      <c r="MEU19" s="194"/>
      <c r="MEV19" s="194"/>
      <c r="MEW19" s="204"/>
      <c r="MEX19" s="184"/>
      <c r="MEY19" s="194"/>
      <c r="MEZ19" s="194"/>
      <c r="MFA19" s="204"/>
      <c r="MFB19" s="184"/>
      <c r="MFC19" s="194"/>
      <c r="MFD19" s="194"/>
      <c r="MFE19" s="204"/>
      <c r="MFF19" s="184"/>
      <c r="MFG19" s="194"/>
      <c r="MFH19" s="194"/>
      <c r="MFI19" s="204"/>
      <c r="MFJ19" s="184"/>
      <c r="MFK19" s="194"/>
      <c r="MFL19" s="194"/>
      <c r="MFM19" s="204"/>
      <c r="MFN19" s="184"/>
      <c r="MFO19" s="194"/>
      <c r="MFP19" s="194"/>
      <c r="MFQ19" s="204"/>
      <c r="MFR19" s="184"/>
      <c r="MFS19" s="194"/>
      <c r="MFT19" s="194"/>
      <c r="MFU19" s="204"/>
      <c r="MFV19" s="184"/>
      <c r="MFW19" s="194"/>
      <c r="MFX19" s="194"/>
      <c r="MFY19" s="204"/>
      <c r="MFZ19" s="184"/>
      <c r="MGA19" s="194"/>
      <c r="MGB19" s="194"/>
      <c r="MGC19" s="204"/>
      <c r="MGD19" s="184"/>
      <c r="MGE19" s="194"/>
      <c r="MGF19" s="194"/>
      <c r="MGG19" s="204"/>
      <c r="MGH19" s="184"/>
      <c r="MGI19" s="194"/>
      <c r="MGJ19" s="194"/>
      <c r="MGK19" s="204"/>
      <c r="MGL19" s="184"/>
      <c r="MGM19" s="194"/>
      <c r="MGN19" s="194"/>
      <c r="MGO19" s="204"/>
      <c r="MGP19" s="184"/>
      <c r="MGQ19" s="194"/>
      <c r="MGR19" s="194"/>
      <c r="MGS19" s="204"/>
      <c r="MGT19" s="184"/>
      <c r="MGU19" s="194"/>
      <c r="MGV19" s="194"/>
      <c r="MGW19" s="204"/>
      <c r="MGX19" s="184"/>
      <c r="MGY19" s="194"/>
      <c r="MGZ19" s="194"/>
      <c r="MHA19" s="204"/>
      <c r="MHB19" s="184"/>
      <c r="MHC19" s="194"/>
      <c r="MHD19" s="194"/>
      <c r="MHE19" s="204"/>
      <c r="MHF19" s="184"/>
      <c r="MHG19" s="194"/>
      <c r="MHH19" s="194"/>
      <c r="MHI19" s="204"/>
      <c r="MHJ19" s="184"/>
      <c r="MHK19" s="194"/>
      <c r="MHL19" s="194"/>
      <c r="MHM19" s="204"/>
      <c r="MHN19" s="184"/>
      <c r="MHO19" s="194"/>
      <c r="MHP19" s="194"/>
      <c r="MHQ19" s="204"/>
      <c r="MHR19" s="184"/>
      <c r="MHS19" s="194"/>
      <c r="MHT19" s="194"/>
      <c r="MHU19" s="204"/>
      <c r="MHV19" s="184"/>
      <c r="MHW19" s="194"/>
      <c r="MHX19" s="194"/>
      <c r="MHY19" s="204"/>
      <c r="MHZ19" s="184"/>
      <c r="MIA19" s="194"/>
      <c r="MIB19" s="194"/>
      <c r="MIC19" s="204"/>
      <c r="MID19" s="184"/>
      <c r="MIE19" s="194"/>
      <c r="MIF19" s="194"/>
      <c r="MIG19" s="204"/>
      <c r="MIH19" s="184"/>
      <c r="MII19" s="194"/>
      <c r="MIJ19" s="194"/>
      <c r="MIK19" s="204"/>
      <c r="MIL19" s="184"/>
      <c r="MIM19" s="194"/>
      <c r="MIN19" s="194"/>
      <c r="MIO19" s="204"/>
      <c r="MIP19" s="184"/>
      <c r="MIQ19" s="194"/>
      <c r="MIR19" s="194"/>
      <c r="MIS19" s="204"/>
      <c r="MIT19" s="184"/>
      <c r="MIU19" s="194"/>
      <c r="MIV19" s="194"/>
      <c r="MIW19" s="204"/>
      <c r="MIX19" s="184"/>
      <c r="MIY19" s="194"/>
      <c r="MIZ19" s="194"/>
      <c r="MJA19" s="204"/>
      <c r="MJB19" s="184"/>
      <c r="MJC19" s="194"/>
      <c r="MJD19" s="194"/>
      <c r="MJE19" s="204"/>
      <c r="MJF19" s="184"/>
      <c r="MJG19" s="194"/>
      <c r="MJH19" s="194"/>
      <c r="MJI19" s="204"/>
      <c r="MJJ19" s="184"/>
      <c r="MJK19" s="194"/>
      <c r="MJL19" s="194"/>
      <c r="MJM19" s="204"/>
      <c r="MJN19" s="184"/>
      <c r="MJO19" s="194"/>
      <c r="MJP19" s="194"/>
      <c r="MJQ19" s="204"/>
      <c r="MJR19" s="184"/>
      <c r="MJS19" s="194"/>
      <c r="MJT19" s="194"/>
      <c r="MJU19" s="204"/>
      <c r="MJV19" s="184"/>
      <c r="MJW19" s="194"/>
      <c r="MJX19" s="194"/>
      <c r="MJY19" s="204"/>
      <c r="MJZ19" s="184"/>
      <c r="MKA19" s="194"/>
      <c r="MKB19" s="194"/>
      <c r="MKC19" s="204"/>
      <c r="MKD19" s="184"/>
      <c r="MKE19" s="194"/>
      <c r="MKF19" s="194"/>
      <c r="MKG19" s="204"/>
      <c r="MKH19" s="184"/>
      <c r="MKI19" s="194"/>
      <c r="MKJ19" s="194"/>
      <c r="MKK19" s="204"/>
      <c r="MKL19" s="184"/>
      <c r="MKM19" s="194"/>
      <c r="MKN19" s="194"/>
      <c r="MKO19" s="204"/>
      <c r="MKP19" s="184"/>
      <c r="MKQ19" s="194"/>
      <c r="MKR19" s="194"/>
      <c r="MKS19" s="204"/>
      <c r="MKT19" s="184"/>
      <c r="MKU19" s="194"/>
      <c r="MKV19" s="194"/>
      <c r="MKW19" s="204"/>
      <c r="MKX19" s="184"/>
      <c r="MKY19" s="194"/>
      <c r="MKZ19" s="194"/>
      <c r="MLA19" s="204"/>
      <c r="MLB19" s="184"/>
      <c r="MLC19" s="194"/>
      <c r="MLD19" s="194"/>
      <c r="MLE19" s="204"/>
      <c r="MLF19" s="184"/>
      <c r="MLG19" s="194"/>
      <c r="MLH19" s="194"/>
      <c r="MLI19" s="204"/>
      <c r="MLJ19" s="184"/>
      <c r="MLK19" s="194"/>
      <c r="MLL19" s="194"/>
      <c r="MLM19" s="204"/>
      <c r="MLN19" s="184"/>
      <c r="MLO19" s="194"/>
      <c r="MLP19" s="194"/>
      <c r="MLQ19" s="204"/>
      <c r="MLR19" s="184"/>
      <c r="MLS19" s="194"/>
      <c r="MLT19" s="194"/>
      <c r="MLU19" s="204"/>
      <c r="MLV19" s="184"/>
      <c r="MLW19" s="194"/>
      <c r="MLX19" s="194"/>
      <c r="MLY19" s="204"/>
      <c r="MLZ19" s="184"/>
      <c r="MMA19" s="194"/>
      <c r="MMB19" s="194"/>
      <c r="MMC19" s="204"/>
      <c r="MMD19" s="184"/>
      <c r="MME19" s="194"/>
      <c r="MMF19" s="194"/>
      <c r="MMG19" s="204"/>
      <c r="MMH19" s="184"/>
      <c r="MMI19" s="194"/>
      <c r="MMJ19" s="194"/>
      <c r="MMK19" s="204"/>
      <c r="MML19" s="184"/>
      <c r="MMM19" s="194"/>
      <c r="MMN19" s="194"/>
      <c r="MMO19" s="204"/>
      <c r="MMP19" s="184"/>
      <c r="MMQ19" s="194"/>
      <c r="MMR19" s="194"/>
      <c r="MMS19" s="204"/>
      <c r="MMT19" s="184"/>
      <c r="MMU19" s="194"/>
      <c r="MMV19" s="194"/>
      <c r="MMW19" s="204"/>
      <c r="MMX19" s="184"/>
      <c r="MMY19" s="194"/>
      <c r="MMZ19" s="194"/>
      <c r="MNA19" s="204"/>
      <c r="MNB19" s="184"/>
      <c r="MNC19" s="194"/>
      <c r="MND19" s="194"/>
      <c r="MNE19" s="204"/>
      <c r="MNF19" s="184"/>
      <c r="MNG19" s="194"/>
      <c r="MNH19" s="194"/>
      <c r="MNI19" s="204"/>
      <c r="MNJ19" s="184"/>
      <c r="MNK19" s="194"/>
      <c r="MNL19" s="194"/>
      <c r="MNM19" s="204"/>
      <c r="MNN19" s="184"/>
      <c r="MNO19" s="194"/>
      <c r="MNP19" s="194"/>
      <c r="MNQ19" s="204"/>
      <c r="MNR19" s="184"/>
      <c r="MNS19" s="194"/>
      <c r="MNT19" s="194"/>
      <c r="MNU19" s="204"/>
      <c r="MNV19" s="184"/>
      <c r="MNW19" s="194"/>
      <c r="MNX19" s="194"/>
      <c r="MNY19" s="204"/>
      <c r="MNZ19" s="184"/>
      <c r="MOA19" s="194"/>
      <c r="MOB19" s="194"/>
      <c r="MOC19" s="204"/>
      <c r="MOD19" s="184"/>
      <c r="MOE19" s="194"/>
      <c r="MOF19" s="194"/>
      <c r="MOG19" s="204"/>
      <c r="MOH19" s="184"/>
      <c r="MOI19" s="194"/>
      <c r="MOJ19" s="194"/>
      <c r="MOK19" s="204"/>
      <c r="MOL19" s="184"/>
      <c r="MOM19" s="194"/>
      <c r="MON19" s="194"/>
      <c r="MOO19" s="204"/>
      <c r="MOP19" s="184"/>
      <c r="MOQ19" s="194"/>
      <c r="MOR19" s="194"/>
      <c r="MOS19" s="204"/>
      <c r="MOT19" s="184"/>
      <c r="MOU19" s="194"/>
      <c r="MOV19" s="194"/>
      <c r="MOW19" s="204"/>
      <c r="MOX19" s="184"/>
      <c r="MOY19" s="194"/>
      <c r="MOZ19" s="194"/>
      <c r="MPA19" s="204"/>
      <c r="MPB19" s="184"/>
      <c r="MPC19" s="194"/>
      <c r="MPD19" s="194"/>
      <c r="MPE19" s="204"/>
      <c r="MPF19" s="184"/>
      <c r="MPG19" s="194"/>
      <c r="MPH19" s="194"/>
      <c r="MPI19" s="204"/>
      <c r="MPJ19" s="184"/>
      <c r="MPK19" s="194"/>
      <c r="MPL19" s="194"/>
      <c r="MPM19" s="204"/>
      <c r="MPN19" s="184"/>
      <c r="MPO19" s="194"/>
      <c r="MPP19" s="194"/>
      <c r="MPQ19" s="204"/>
      <c r="MPR19" s="184"/>
      <c r="MPS19" s="194"/>
      <c r="MPT19" s="194"/>
      <c r="MPU19" s="204"/>
      <c r="MPV19" s="184"/>
      <c r="MPW19" s="194"/>
      <c r="MPX19" s="194"/>
      <c r="MPY19" s="204"/>
      <c r="MPZ19" s="184"/>
      <c r="MQA19" s="194"/>
      <c r="MQB19" s="194"/>
      <c r="MQC19" s="204"/>
      <c r="MQD19" s="184"/>
      <c r="MQE19" s="194"/>
      <c r="MQF19" s="194"/>
      <c r="MQG19" s="204"/>
      <c r="MQH19" s="184"/>
      <c r="MQI19" s="194"/>
      <c r="MQJ19" s="194"/>
      <c r="MQK19" s="204"/>
      <c r="MQL19" s="184"/>
      <c r="MQM19" s="194"/>
      <c r="MQN19" s="194"/>
      <c r="MQO19" s="204"/>
      <c r="MQP19" s="184"/>
      <c r="MQQ19" s="194"/>
      <c r="MQR19" s="194"/>
      <c r="MQS19" s="204"/>
      <c r="MQT19" s="184"/>
      <c r="MQU19" s="194"/>
      <c r="MQV19" s="194"/>
      <c r="MQW19" s="204"/>
      <c r="MQX19" s="184"/>
      <c r="MQY19" s="194"/>
      <c r="MQZ19" s="194"/>
      <c r="MRA19" s="204"/>
      <c r="MRB19" s="184"/>
      <c r="MRC19" s="194"/>
      <c r="MRD19" s="194"/>
      <c r="MRE19" s="204"/>
      <c r="MRF19" s="184"/>
      <c r="MRG19" s="194"/>
      <c r="MRH19" s="194"/>
      <c r="MRI19" s="204"/>
      <c r="MRJ19" s="184"/>
      <c r="MRK19" s="194"/>
      <c r="MRL19" s="194"/>
      <c r="MRM19" s="204"/>
      <c r="MRN19" s="184"/>
      <c r="MRO19" s="194"/>
      <c r="MRP19" s="194"/>
      <c r="MRQ19" s="204"/>
      <c r="MRR19" s="184"/>
      <c r="MRS19" s="194"/>
      <c r="MRT19" s="194"/>
      <c r="MRU19" s="204"/>
      <c r="MRV19" s="184"/>
      <c r="MRW19" s="194"/>
      <c r="MRX19" s="194"/>
      <c r="MRY19" s="204"/>
      <c r="MRZ19" s="184"/>
      <c r="MSA19" s="194"/>
      <c r="MSB19" s="194"/>
      <c r="MSC19" s="204"/>
      <c r="MSD19" s="184"/>
      <c r="MSE19" s="194"/>
      <c r="MSF19" s="194"/>
      <c r="MSG19" s="204"/>
      <c r="MSH19" s="184"/>
      <c r="MSI19" s="194"/>
      <c r="MSJ19" s="194"/>
      <c r="MSK19" s="204"/>
      <c r="MSL19" s="184"/>
      <c r="MSM19" s="194"/>
      <c r="MSN19" s="194"/>
      <c r="MSO19" s="204"/>
      <c r="MSP19" s="184"/>
      <c r="MSQ19" s="194"/>
      <c r="MSR19" s="194"/>
      <c r="MSS19" s="204"/>
      <c r="MST19" s="184"/>
      <c r="MSU19" s="194"/>
      <c r="MSV19" s="194"/>
      <c r="MSW19" s="204"/>
      <c r="MSX19" s="184"/>
      <c r="MSY19" s="194"/>
      <c r="MSZ19" s="194"/>
      <c r="MTA19" s="204"/>
      <c r="MTB19" s="184"/>
      <c r="MTC19" s="194"/>
      <c r="MTD19" s="194"/>
      <c r="MTE19" s="204"/>
      <c r="MTF19" s="184"/>
      <c r="MTG19" s="194"/>
      <c r="MTH19" s="194"/>
      <c r="MTI19" s="204"/>
      <c r="MTJ19" s="184"/>
      <c r="MTK19" s="194"/>
      <c r="MTL19" s="194"/>
      <c r="MTM19" s="204"/>
      <c r="MTN19" s="184"/>
      <c r="MTO19" s="194"/>
      <c r="MTP19" s="194"/>
      <c r="MTQ19" s="204"/>
      <c r="MTR19" s="184"/>
      <c r="MTS19" s="194"/>
      <c r="MTT19" s="194"/>
      <c r="MTU19" s="204"/>
      <c r="MTV19" s="184"/>
      <c r="MTW19" s="194"/>
      <c r="MTX19" s="194"/>
      <c r="MTY19" s="204"/>
      <c r="MTZ19" s="184"/>
      <c r="MUA19" s="194"/>
      <c r="MUB19" s="194"/>
      <c r="MUC19" s="204"/>
      <c r="MUD19" s="184"/>
      <c r="MUE19" s="194"/>
      <c r="MUF19" s="194"/>
      <c r="MUG19" s="204"/>
      <c r="MUH19" s="184"/>
      <c r="MUI19" s="194"/>
      <c r="MUJ19" s="194"/>
      <c r="MUK19" s="204"/>
      <c r="MUL19" s="184"/>
      <c r="MUM19" s="194"/>
      <c r="MUN19" s="194"/>
      <c r="MUO19" s="204"/>
      <c r="MUP19" s="184"/>
      <c r="MUQ19" s="194"/>
      <c r="MUR19" s="194"/>
      <c r="MUS19" s="204"/>
      <c r="MUT19" s="184"/>
      <c r="MUU19" s="194"/>
      <c r="MUV19" s="194"/>
      <c r="MUW19" s="204"/>
      <c r="MUX19" s="184"/>
      <c r="MUY19" s="194"/>
      <c r="MUZ19" s="194"/>
      <c r="MVA19" s="204"/>
      <c r="MVB19" s="184"/>
      <c r="MVC19" s="194"/>
      <c r="MVD19" s="194"/>
      <c r="MVE19" s="204"/>
      <c r="MVF19" s="184"/>
      <c r="MVG19" s="194"/>
      <c r="MVH19" s="194"/>
      <c r="MVI19" s="204"/>
      <c r="MVJ19" s="184"/>
      <c r="MVK19" s="194"/>
      <c r="MVL19" s="194"/>
      <c r="MVM19" s="204"/>
      <c r="MVN19" s="184"/>
      <c r="MVO19" s="194"/>
      <c r="MVP19" s="194"/>
      <c r="MVQ19" s="204"/>
      <c r="MVR19" s="184"/>
      <c r="MVS19" s="194"/>
      <c r="MVT19" s="194"/>
      <c r="MVU19" s="204"/>
      <c r="MVV19" s="184"/>
      <c r="MVW19" s="194"/>
      <c r="MVX19" s="194"/>
      <c r="MVY19" s="204"/>
      <c r="MVZ19" s="184"/>
      <c r="MWA19" s="194"/>
      <c r="MWB19" s="194"/>
      <c r="MWC19" s="204"/>
      <c r="MWD19" s="184"/>
      <c r="MWE19" s="194"/>
      <c r="MWF19" s="194"/>
      <c r="MWG19" s="204"/>
      <c r="MWH19" s="184"/>
      <c r="MWI19" s="194"/>
      <c r="MWJ19" s="194"/>
      <c r="MWK19" s="204"/>
      <c r="MWL19" s="184"/>
      <c r="MWM19" s="194"/>
      <c r="MWN19" s="194"/>
      <c r="MWO19" s="204"/>
      <c r="MWP19" s="184"/>
      <c r="MWQ19" s="194"/>
      <c r="MWR19" s="194"/>
      <c r="MWS19" s="204"/>
      <c r="MWT19" s="184"/>
      <c r="MWU19" s="194"/>
      <c r="MWV19" s="194"/>
      <c r="MWW19" s="204"/>
      <c r="MWX19" s="184"/>
      <c r="MWY19" s="194"/>
      <c r="MWZ19" s="194"/>
      <c r="MXA19" s="204"/>
      <c r="MXB19" s="184"/>
      <c r="MXC19" s="194"/>
      <c r="MXD19" s="194"/>
      <c r="MXE19" s="204"/>
      <c r="MXF19" s="184"/>
      <c r="MXG19" s="194"/>
      <c r="MXH19" s="194"/>
      <c r="MXI19" s="204"/>
      <c r="MXJ19" s="184"/>
      <c r="MXK19" s="194"/>
      <c r="MXL19" s="194"/>
      <c r="MXM19" s="204"/>
      <c r="MXN19" s="184"/>
      <c r="MXO19" s="194"/>
      <c r="MXP19" s="194"/>
      <c r="MXQ19" s="204"/>
      <c r="MXR19" s="184"/>
      <c r="MXS19" s="194"/>
      <c r="MXT19" s="194"/>
      <c r="MXU19" s="204"/>
      <c r="MXV19" s="184"/>
      <c r="MXW19" s="194"/>
      <c r="MXX19" s="194"/>
      <c r="MXY19" s="204"/>
      <c r="MXZ19" s="184"/>
      <c r="MYA19" s="194"/>
      <c r="MYB19" s="194"/>
      <c r="MYC19" s="204"/>
      <c r="MYD19" s="184"/>
      <c r="MYE19" s="194"/>
      <c r="MYF19" s="194"/>
      <c r="MYG19" s="204"/>
      <c r="MYH19" s="184"/>
      <c r="MYI19" s="194"/>
      <c r="MYJ19" s="194"/>
      <c r="MYK19" s="204"/>
      <c r="MYL19" s="184"/>
      <c r="MYM19" s="194"/>
      <c r="MYN19" s="194"/>
      <c r="MYO19" s="204"/>
      <c r="MYP19" s="184"/>
      <c r="MYQ19" s="194"/>
      <c r="MYR19" s="194"/>
      <c r="MYS19" s="204"/>
      <c r="MYT19" s="184"/>
      <c r="MYU19" s="194"/>
      <c r="MYV19" s="194"/>
      <c r="MYW19" s="204"/>
      <c r="MYX19" s="184"/>
      <c r="MYY19" s="194"/>
      <c r="MYZ19" s="194"/>
      <c r="MZA19" s="204"/>
      <c r="MZB19" s="184"/>
      <c r="MZC19" s="194"/>
      <c r="MZD19" s="194"/>
      <c r="MZE19" s="204"/>
      <c r="MZF19" s="184"/>
      <c r="MZG19" s="194"/>
      <c r="MZH19" s="194"/>
      <c r="MZI19" s="204"/>
      <c r="MZJ19" s="184"/>
      <c r="MZK19" s="194"/>
      <c r="MZL19" s="194"/>
      <c r="MZM19" s="204"/>
      <c r="MZN19" s="184"/>
      <c r="MZO19" s="194"/>
      <c r="MZP19" s="194"/>
      <c r="MZQ19" s="204"/>
      <c r="MZR19" s="184"/>
      <c r="MZS19" s="194"/>
      <c r="MZT19" s="194"/>
      <c r="MZU19" s="204"/>
      <c r="MZV19" s="184"/>
      <c r="MZW19" s="194"/>
      <c r="MZX19" s="194"/>
      <c r="MZY19" s="204"/>
      <c r="MZZ19" s="184"/>
      <c r="NAA19" s="194"/>
      <c r="NAB19" s="194"/>
      <c r="NAC19" s="204"/>
      <c r="NAD19" s="184"/>
      <c r="NAE19" s="194"/>
      <c r="NAF19" s="194"/>
      <c r="NAG19" s="204"/>
      <c r="NAH19" s="184"/>
      <c r="NAI19" s="194"/>
      <c r="NAJ19" s="194"/>
      <c r="NAK19" s="204"/>
      <c r="NAL19" s="184"/>
      <c r="NAM19" s="194"/>
      <c r="NAN19" s="194"/>
      <c r="NAO19" s="204"/>
      <c r="NAP19" s="184"/>
      <c r="NAQ19" s="194"/>
      <c r="NAR19" s="194"/>
      <c r="NAS19" s="204"/>
      <c r="NAT19" s="184"/>
      <c r="NAU19" s="194"/>
      <c r="NAV19" s="194"/>
      <c r="NAW19" s="204"/>
      <c r="NAX19" s="184"/>
      <c r="NAY19" s="194"/>
      <c r="NAZ19" s="194"/>
      <c r="NBA19" s="204"/>
      <c r="NBB19" s="184"/>
      <c r="NBC19" s="194"/>
      <c r="NBD19" s="194"/>
      <c r="NBE19" s="204"/>
      <c r="NBF19" s="184"/>
      <c r="NBG19" s="194"/>
      <c r="NBH19" s="194"/>
      <c r="NBI19" s="204"/>
      <c r="NBJ19" s="184"/>
      <c r="NBK19" s="194"/>
      <c r="NBL19" s="194"/>
      <c r="NBM19" s="204"/>
      <c r="NBN19" s="184"/>
      <c r="NBO19" s="194"/>
      <c r="NBP19" s="194"/>
      <c r="NBQ19" s="204"/>
      <c r="NBR19" s="184"/>
      <c r="NBS19" s="194"/>
      <c r="NBT19" s="194"/>
      <c r="NBU19" s="204"/>
      <c r="NBV19" s="184"/>
      <c r="NBW19" s="194"/>
      <c r="NBX19" s="194"/>
      <c r="NBY19" s="204"/>
      <c r="NBZ19" s="184"/>
      <c r="NCA19" s="194"/>
      <c r="NCB19" s="194"/>
      <c r="NCC19" s="204"/>
      <c r="NCD19" s="184"/>
      <c r="NCE19" s="194"/>
      <c r="NCF19" s="194"/>
      <c r="NCG19" s="204"/>
      <c r="NCH19" s="184"/>
      <c r="NCI19" s="194"/>
      <c r="NCJ19" s="194"/>
      <c r="NCK19" s="204"/>
      <c r="NCL19" s="184"/>
      <c r="NCM19" s="194"/>
      <c r="NCN19" s="194"/>
      <c r="NCO19" s="204"/>
      <c r="NCP19" s="184"/>
      <c r="NCQ19" s="194"/>
      <c r="NCR19" s="194"/>
      <c r="NCS19" s="204"/>
      <c r="NCT19" s="184"/>
      <c r="NCU19" s="194"/>
      <c r="NCV19" s="194"/>
      <c r="NCW19" s="204"/>
      <c r="NCX19" s="184"/>
      <c r="NCY19" s="194"/>
      <c r="NCZ19" s="194"/>
      <c r="NDA19" s="204"/>
      <c r="NDB19" s="184"/>
      <c r="NDC19" s="194"/>
      <c r="NDD19" s="194"/>
      <c r="NDE19" s="204"/>
      <c r="NDF19" s="184"/>
      <c r="NDG19" s="194"/>
      <c r="NDH19" s="194"/>
      <c r="NDI19" s="204"/>
      <c r="NDJ19" s="184"/>
      <c r="NDK19" s="194"/>
      <c r="NDL19" s="194"/>
      <c r="NDM19" s="204"/>
      <c r="NDN19" s="184"/>
      <c r="NDO19" s="194"/>
      <c r="NDP19" s="194"/>
      <c r="NDQ19" s="204"/>
      <c r="NDR19" s="184"/>
      <c r="NDS19" s="194"/>
      <c r="NDT19" s="194"/>
      <c r="NDU19" s="204"/>
      <c r="NDV19" s="184"/>
      <c r="NDW19" s="194"/>
      <c r="NDX19" s="194"/>
      <c r="NDY19" s="204"/>
      <c r="NDZ19" s="184"/>
      <c r="NEA19" s="194"/>
      <c r="NEB19" s="194"/>
      <c r="NEC19" s="204"/>
      <c r="NED19" s="184"/>
      <c r="NEE19" s="194"/>
      <c r="NEF19" s="194"/>
      <c r="NEG19" s="204"/>
      <c r="NEH19" s="184"/>
      <c r="NEI19" s="194"/>
      <c r="NEJ19" s="194"/>
      <c r="NEK19" s="204"/>
      <c r="NEL19" s="184"/>
      <c r="NEM19" s="194"/>
      <c r="NEN19" s="194"/>
      <c r="NEO19" s="204"/>
      <c r="NEP19" s="184"/>
      <c r="NEQ19" s="194"/>
      <c r="NER19" s="194"/>
      <c r="NES19" s="204"/>
      <c r="NET19" s="184"/>
      <c r="NEU19" s="194"/>
      <c r="NEV19" s="194"/>
      <c r="NEW19" s="204"/>
      <c r="NEX19" s="184"/>
      <c r="NEY19" s="194"/>
      <c r="NEZ19" s="194"/>
      <c r="NFA19" s="204"/>
      <c r="NFB19" s="184"/>
      <c r="NFC19" s="194"/>
      <c r="NFD19" s="194"/>
      <c r="NFE19" s="204"/>
      <c r="NFF19" s="184"/>
      <c r="NFG19" s="194"/>
      <c r="NFH19" s="194"/>
      <c r="NFI19" s="204"/>
      <c r="NFJ19" s="184"/>
      <c r="NFK19" s="194"/>
      <c r="NFL19" s="194"/>
      <c r="NFM19" s="204"/>
      <c r="NFN19" s="184"/>
      <c r="NFO19" s="194"/>
      <c r="NFP19" s="194"/>
      <c r="NFQ19" s="204"/>
      <c r="NFR19" s="184"/>
      <c r="NFS19" s="194"/>
      <c r="NFT19" s="194"/>
      <c r="NFU19" s="204"/>
      <c r="NFV19" s="184"/>
      <c r="NFW19" s="194"/>
      <c r="NFX19" s="194"/>
      <c r="NFY19" s="204"/>
      <c r="NFZ19" s="184"/>
      <c r="NGA19" s="194"/>
      <c r="NGB19" s="194"/>
      <c r="NGC19" s="204"/>
      <c r="NGD19" s="184"/>
      <c r="NGE19" s="194"/>
      <c r="NGF19" s="194"/>
      <c r="NGG19" s="204"/>
      <c r="NGH19" s="184"/>
      <c r="NGI19" s="194"/>
      <c r="NGJ19" s="194"/>
      <c r="NGK19" s="204"/>
      <c r="NGL19" s="184"/>
      <c r="NGM19" s="194"/>
      <c r="NGN19" s="194"/>
      <c r="NGO19" s="204"/>
      <c r="NGP19" s="184"/>
      <c r="NGQ19" s="194"/>
      <c r="NGR19" s="194"/>
      <c r="NGS19" s="204"/>
      <c r="NGT19" s="184"/>
      <c r="NGU19" s="194"/>
      <c r="NGV19" s="194"/>
      <c r="NGW19" s="204"/>
      <c r="NGX19" s="184"/>
      <c r="NGY19" s="194"/>
      <c r="NGZ19" s="194"/>
      <c r="NHA19" s="204"/>
      <c r="NHB19" s="184"/>
      <c r="NHC19" s="194"/>
      <c r="NHD19" s="194"/>
      <c r="NHE19" s="204"/>
      <c r="NHF19" s="184"/>
      <c r="NHG19" s="194"/>
      <c r="NHH19" s="194"/>
      <c r="NHI19" s="204"/>
      <c r="NHJ19" s="184"/>
      <c r="NHK19" s="194"/>
      <c r="NHL19" s="194"/>
      <c r="NHM19" s="204"/>
      <c r="NHN19" s="184"/>
      <c r="NHO19" s="194"/>
      <c r="NHP19" s="194"/>
      <c r="NHQ19" s="204"/>
      <c r="NHR19" s="184"/>
      <c r="NHS19" s="194"/>
      <c r="NHT19" s="194"/>
      <c r="NHU19" s="204"/>
      <c r="NHV19" s="184"/>
      <c r="NHW19" s="194"/>
      <c r="NHX19" s="194"/>
      <c r="NHY19" s="204"/>
      <c r="NHZ19" s="184"/>
      <c r="NIA19" s="194"/>
      <c r="NIB19" s="194"/>
      <c r="NIC19" s="204"/>
      <c r="NID19" s="184"/>
      <c r="NIE19" s="194"/>
      <c r="NIF19" s="194"/>
      <c r="NIG19" s="204"/>
      <c r="NIH19" s="184"/>
      <c r="NII19" s="194"/>
      <c r="NIJ19" s="194"/>
      <c r="NIK19" s="204"/>
      <c r="NIL19" s="184"/>
      <c r="NIM19" s="194"/>
      <c r="NIN19" s="194"/>
      <c r="NIO19" s="204"/>
      <c r="NIP19" s="184"/>
      <c r="NIQ19" s="194"/>
      <c r="NIR19" s="194"/>
      <c r="NIS19" s="204"/>
      <c r="NIT19" s="184"/>
      <c r="NIU19" s="194"/>
      <c r="NIV19" s="194"/>
      <c r="NIW19" s="204"/>
      <c r="NIX19" s="184"/>
      <c r="NIY19" s="194"/>
      <c r="NIZ19" s="194"/>
      <c r="NJA19" s="204"/>
      <c r="NJB19" s="184"/>
      <c r="NJC19" s="194"/>
      <c r="NJD19" s="194"/>
      <c r="NJE19" s="204"/>
      <c r="NJF19" s="184"/>
      <c r="NJG19" s="194"/>
      <c r="NJH19" s="194"/>
      <c r="NJI19" s="204"/>
      <c r="NJJ19" s="184"/>
      <c r="NJK19" s="194"/>
      <c r="NJL19" s="194"/>
      <c r="NJM19" s="204"/>
      <c r="NJN19" s="184"/>
      <c r="NJO19" s="194"/>
      <c r="NJP19" s="194"/>
      <c r="NJQ19" s="204"/>
      <c r="NJR19" s="184"/>
      <c r="NJS19" s="194"/>
      <c r="NJT19" s="194"/>
      <c r="NJU19" s="204"/>
      <c r="NJV19" s="184"/>
      <c r="NJW19" s="194"/>
      <c r="NJX19" s="194"/>
      <c r="NJY19" s="204"/>
      <c r="NJZ19" s="184"/>
      <c r="NKA19" s="194"/>
      <c r="NKB19" s="194"/>
      <c r="NKC19" s="204"/>
      <c r="NKD19" s="184"/>
      <c r="NKE19" s="194"/>
      <c r="NKF19" s="194"/>
      <c r="NKG19" s="204"/>
      <c r="NKH19" s="184"/>
      <c r="NKI19" s="194"/>
      <c r="NKJ19" s="194"/>
      <c r="NKK19" s="204"/>
      <c r="NKL19" s="184"/>
      <c r="NKM19" s="194"/>
      <c r="NKN19" s="194"/>
      <c r="NKO19" s="204"/>
      <c r="NKP19" s="184"/>
      <c r="NKQ19" s="194"/>
      <c r="NKR19" s="194"/>
      <c r="NKS19" s="204"/>
      <c r="NKT19" s="184"/>
      <c r="NKU19" s="194"/>
      <c r="NKV19" s="194"/>
      <c r="NKW19" s="204"/>
      <c r="NKX19" s="184"/>
      <c r="NKY19" s="194"/>
      <c r="NKZ19" s="194"/>
      <c r="NLA19" s="204"/>
      <c r="NLB19" s="184"/>
      <c r="NLC19" s="194"/>
      <c r="NLD19" s="194"/>
      <c r="NLE19" s="204"/>
      <c r="NLF19" s="184"/>
      <c r="NLG19" s="194"/>
      <c r="NLH19" s="194"/>
      <c r="NLI19" s="204"/>
      <c r="NLJ19" s="184"/>
      <c r="NLK19" s="194"/>
      <c r="NLL19" s="194"/>
      <c r="NLM19" s="204"/>
      <c r="NLN19" s="184"/>
      <c r="NLO19" s="194"/>
      <c r="NLP19" s="194"/>
      <c r="NLQ19" s="204"/>
      <c r="NLR19" s="184"/>
      <c r="NLS19" s="194"/>
      <c r="NLT19" s="194"/>
      <c r="NLU19" s="204"/>
      <c r="NLV19" s="184"/>
      <c r="NLW19" s="194"/>
      <c r="NLX19" s="194"/>
      <c r="NLY19" s="204"/>
      <c r="NLZ19" s="184"/>
      <c r="NMA19" s="194"/>
      <c r="NMB19" s="194"/>
      <c r="NMC19" s="204"/>
      <c r="NMD19" s="184"/>
      <c r="NME19" s="194"/>
      <c r="NMF19" s="194"/>
      <c r="NMG19" s="204"/>
      <c r="NMH19" s="184"/>
      <c r="NMI19" s="194"/>
      <c r="NMJ19" s="194"/>
      <c r="NMK19" s="204"/>
      <c r="NML19" s="184"/>
      <c r="NMM19" s="194"/>
      <c r="NMN19" s="194"/>
      <c r="NMO19" s="204"/>
      <c r="NMP19" s="184"/>
      <c r="NMQ19" s="194"/>
      <c r="NMR19" s="194"/>
      <c r="NMS19" s="204"/>
      <c r="NMT19" s="184"/>
      <c r="NMU19" s="194"/>
      <c r="NMV19" s="194"/>
      <c r="NMW19" s="204"/>
      <c r="NMX19" s="184"/>
      <c r="NMY19" s="194"/>
      <c r="NMZ19" s="194"/>
      <c r="NNA19" s="204"/>
      <c r="NNB19" s="184"/>
      <c r="NNC19" s="194"/>
      <c r="NND19" s="194"/>
      <c r="NNE19" s="204"/>
      <c r="NNF19" s="184"/>
      <c r="NNG19" s="194"/>
      <c r="NNH19" s="194"/>
      <c r="NNI19" s="204"/>
      <c r="NNJ19" s="184"/>
      <c r="NNK19" s="194"/>
      <c r="NNL19" s="194"/>
      <c r="NNM19" s="204"/>
      <c r="NNN19" s="184"/>
      <c r="NNO19" s="194"/>
      <c r="NNP19" s="194"/>
      <c r="NNQ19" s="204"/>
      <c r="NNR19" s="184"/>
      <c r="NNS19" s="194"/>
      <c r="NNT19" s="194"/>
      <c r="NNU19" s="204"/>
      <c r="NNV19" s="184"/>
      <c r="NNW19" s="194"/>
      <c r="NNX19" s="194"/>
      <c r="NNY19" s="204"/>
      <c r="NNZ19" s="184"/>
      <c r="NOA19" s="194"/>
      <c r="NOB19" s="194"/>
      <c r="NOC19" s="204"/>
      <c r="NOD19" s="184"/>
      <c r="NOE19" s="194"/>
      <c r="NOF19" s="194"/>
      <c r="NOG19" s="204"/>
      <c r="NOH19" s="184"/>
      <c r="NOI19" s="194"/>
      <c r="NOJ19" s="194"/>
      <c r="NOK19" s="204"/>
      <c r="NOL19" s="184"/>
      <c r="NOM19" s="194"/>
      <c r="NON19" s="194"/>
      <c r="NOO19" s="204"/>
      <c r="NOP19" s="184"/>
      <c r="NOQ19" s="194"/>
      <c r="NOR19" s="194"/>
      <c r="NOS19" s="204"/>
      <c r="NOT19" s="184"/>
      <c r="NOU19" s="194"/>
      <c r="NOV19" s="194"/>
      <c r="NOW19" s="204"/>
      <c r="NOX19" s="184"/>
      <c r="NOY19" s="194"/>
      <c r="NOZ19" s="194"/>
      <c r="NPA19" s="204"/>
      <c r="NPB19" s="184"/>
      <c r="NPC19" s="194"/>
      <c r="NPD19" s="194"/>
      <c r="NPE19" s="204"/>
      <c r="NPF19" s="184"/>
      <c r="NPG19" s="194"/>
      <c r="NPH19" s="194"/>
      <c r="NPI19" s="204"/>
      <c r="NPJ19" s="184"/>
      <c r="NPK19" s="194"/>
      <c r="NPL19" s="194"/>
      <c r="NPM19" s="204"/>
      <c r="NPN19" s="184"/>
      <c r="NPO19" s="194"/>
      <c r="NPP19" s="194"/>
      <c r="NPQ19" s="204"/>
      <c r="NPR19" s="184"/>
      <c r="NPS19" s="194"/>
      <c r="NPT19" s="194"/>
      <c r="NPU19" s="204"/>
      <c r="NPV19" s="184"/>
      <c r="NPW19" s="194"/>
      <c r="NPX19" s="194"/>
      <c r="NPY19" s="204"/>
      <c r="NPZ19" s="184"/>
      <c r="NQA19" s="194"/>
      <c r="NQB19" s="194"/>
      <c r="NQC19" s="204"/>
      <c r="NQD19" s="184"/>
      <c r="NQE19" s="194"/>
      <c r="NQF19" s="194"/>
      <c r="NQG19" s="204"/>
      <c r="NQH19" s="184"/>
      <c r="NQI19" s="194"/>
      <c r="NQJ19" s="194"/>
      <c r="NQK19" s="204"/>
      <c r="NQL19" s="184"/>
      <c r="NQM19" s="194"/>
      <c r="NQN19" s="194"/>
      <c r="NQO19" s="204"/>
      <c r="NQP19" s="184"/>
      <c r="NQQ19" s="194"/>
      <c r="NQR19" s="194"/>
      <c r="NQS19" s="204"/>
      <c r="NQT19" s="184"/>
      <c r="NQU19" s="194"/>
      <c r="NQV19" s="194"/>
      <c r="NQW19" s="204"/>
      <c r="NQX19" s="184"/>
      <c r="NQY19" s="194"/>
      <c r="NQZ19" s="194"/>
      <c r="NRA19" s="204"/>
      <c r="NRB19" s="184"/>
      <c r="NRC19" s="194"/>
      <c r="NRD19" s="194"/>
      <c r="NRE19" s="204"/>
      <c r="NRF19" s="184"/>
      <c r="NRG19" s="194"/>
      <c r="NRH19" s="194"/>
      <c r="NRI19" s="204"/>
      <c r="NRJ19" s="184"/>
      <c r="NRK19" s="194"/>
      <c r="NRL19" s="194"/>
      <c r="NRM19" s="204"/>
      <c r="NRN19" s="184"/>
      <c r="NRO19" s="194"/>
      <c r="NRP19" s="194"/>
      <c r="NRQ19" s="204"/>
      <c r="NRR19" s="184"/>
      <c r="NRS19" s="194"/>
      <c r="NRT19" s="194"/>
      <c r="NRU19" s="204"/>
      <c r="NRV19" s="184"/>
      <c r="NRW19" s="194"/>
      <c r="NRX19" s="194"/>
      <c r="NRY19" s="204"/>
      <c r="NRZ19" s="184"/>
      <c r="NSA19" s="194"/>
      <c r="NSB19" s="194"/>
      <c r="NSC19" s="204"/>
      <c r="NSD19" s="184"/>
      <c r="NSE19" s="194"/>
      <c r="NSF19" s="194"/>
      <c r="NSG19" s="204"/>
      <c r="NSH19" s="184"/>
      <c r="NSI19" s="194"/>
      <c r="NSJ19" s="194"/>
      <c r="NSK19" s="204"/>
      <c r="NSL19" s="184"/>
      <c r="NSM19" s="194"/>
      <c r="NSN19" s="194"/>
      <c r="NSO19" s="204"/>
      <c r="NSP19" s="184"/>
      <c r="NSQ19" s="194"/>
      <c r="NSR19" s="194"/>
      <c r="NSS19" s="204"/>
      <c r="NST19" s="184"/>
      <c r="NSU19" s="194"/>
      <c r="NSV19" s="194"/>
      <c r="NSW19" s="204"/>
      <c r="NSX19" s="184"/>
      <c r="NSY19" s="194"/>
      <c r="NSZ19" s="194"/>
      <c r="NTA19" s="204"/>
      <c r="NTB19" s="184"/>
      <c r="NTC19" s="194"/>
      <c r="NTD19" s="194"/>
      <c r="NTE19" s="204"/>
      <c r="NTF19" s="184"/>
      <c r="NTG19" s="194"/>
      <c r="NTH19" s="194"/>
      <c r="NTI19" s="204"/>
      <c r="NTJ19" s="184"/>
      <c r="NTK19" s="194"/>
      <c r="NTL19" s="194"/>
      <c r="NTM19" s="204"/>
      <c r="NTN19" s="184"/>
      <c r="NTO19" s="194"/>
      <c r="NTP19" s="194"/>
      <c r="NTQ19" s="204"/>
      <c r="NTR19" s="184"/>
      <c r="NTS19" s="194"/>
      <c r="NTT19" s="194"/>
      <c r="NTU19" s="204"/>
      <c r="NTV19" s="184"/>
      <c r="NTW19" s="194"/>
      <c r="NTX19" s="194"/>
      <c r="NTY19" s="204"/>
      <c r="NTZ19" s="184"/>
      <c r="NUA19" s="194"/>
      <c r="NUB19" s="194"/>
      <c r="NUC19" s="204"/>
      <c r="NUD19" s="184"/>
      <c r="NUE19" s="194"/>
      <c r="NUF19" s="194"/>
      <c r="NUG19" s="204"/>
      <c r="NUH19" s="184"/>
      <c r="NUI19" s="194"/>
      <c r="NUJ19" s="194"/>
      <c r="NUK19" s="204"/>
      <c r="NUL19" s="184"/>
      <c r="NUM19" s="194"/>
      <c r="NUN19" s="194"/>
      <c r="NUO19" s="204"/>
      <c r="NUP19" s="184"/>
      <c r="NUQ19" s="194"/>
      <c r="NUR19" s="194"/>
      <c r="NUS19" s="204"/>
      <c r="NUT19" s="184"/>
      <c r="NUU19" s="194"/>
      <c r="NUV19" s="194"/>
      <c r="NUW19" s="204"/>
      <c r="NUX19" s="184"/>
      <c r="NUY19" s="194"/>
      <c r="NUZ19" s="194"/>
      <c r="NVA19" s="204"/>
      <c r="NVB19" s="184"/>
      <c r="NVC19" s="194"/>
      <c r="NVD19" s="194"/>
      <c r="NVE19" s="204"/>
      <c r="NVF19" s="184"/>
      <c r="NVG19" s="194"/>
      <c r="NVH19" s="194"/>
      <c r="NVI19" s="204"/>
      <c r="NVJ19" s="184"/>
      <c r="NVK19" s="194"/>
      <c r="NVL19" s="194"/>
      <c r="NVM19" s="204"/>
      <c r="NVN19" s="184"/>
      <c r="NVO19" s="194"/>
      <c r="NVP19" s="194"/>
      <c r="NVQ19" s="204"/>
      <c r="NVR19" s="184"/>
      <c r="NVS19" s="194"/>
      <c r="NVT19" s="194"/>
      <c r="NVU19" s="204"/>
      <c r="NVV19" s="184"/>
      <c r="NVW19" s="194"/>
      <c r="NVX19" s="194"/>
      <c r="NVY19" s="204"/>
      <c r="NVZ19" s="184"/>
      <c r="NWA19" s="194"/>
      <c r="NWB19" s="194"/>
      <c r="NWC19" s="204"/>
      <c r="NWD19" s="184"/>
      <c r="NWE19" s="194"/>
      <c r="NWF19" s="194"/>
      <c r="NWG19" s="204"/>
      <c r="NWH19" s="184"/>
      <c r="NWI19" s="194"/>
      <c r="NWJ19" s="194"/>
      <c r="NWK19" s="204"/>
      <c r="NWL19" s="184"/>
      <c r="NWM19" s="194"/>
      <c r="NWN19" s="194"/>
      <c r="NWO19" s="204"/>
      <c r="NWP19" s="184"/>
      <c r="NWQ19" s="194"/>
      <c r="NWR19" s="194"/>
      <c r="NWS19" s="204"/>
      <c r="NWT19" s="184"/>
      <c r="NWU19" s="194"/>
      <c r="NWV19" s="194"/>
      <c r="NWW19" s="204"/>
      <c r="NWX19" s="184"/>
      <c r="NWY19" s="194"/>
      <c r="NWZ19" s="194"/>
      <c r="NXA19" s="204"/>
      <c r="NXB19" s="184"/>
      <c r="NXC19" s="194"/>
      <c r="NXD19" s="194"/>
      <c r="NXE19" s="204"/>
      <c r="NXF19" s="184"/>
      <c r="NXG19" s="194"/>
      <c r="NXH19" s="194"/>
      <c r="NXI19" s="204"/>
      <c r="NXJ19" s="184"/>
      <c r="NXK19" s="194"/>
      <c r="NXL19" s="194"/>
      <c r="NXM19" s="204"/>
      <c r="NXN19" s="184"/>
      <c r="NXO19" s="194"/>
      <c r="NXP19" s="194"/>
      <c r="NXQ19" s="204"/>
      <c r="NXR19" s="184"/>
      <c r="NXS19" s="194"/>
      <c r="NXT19" s="194"/>
      <c r="NXU19" s="204"/>
      <c r="NXV19" s="184"/>
      <c r="NXW19" s="194"/>
      <c r="NXX19" s="194"/>
      <c r="NXY19" s="204"/>
      <c r="NXZ19" s="184"/>
      <c r="NYA19" s="194"/>
      <c r="NYB19" s="194"/>
      <c r="NYC19" s="204"/>
      <c r="NYD19" s="184"/>
      <c r="NYE19" s="194"/>
      <c r="NYF19" s="194"/>
      <c r="NYG19" s="204"/>
      <c r="NYH19" s="184"/>
      <c r="NYI19" s="194"/>
      <c r="NYJ19" s="194"/>
      <c r="NYK19" s="204"/>
      <c r="NYL19" s="184"/>
      <c r="NYM19" s="194"/>
      <c r="NYN19" s="194"/>
      <c r="NYO19" s="204"/>
      <c r="NYP19" s="184"/>
      <c r="NYQ19" s="194"/>
      <c r="NYR19" s="194"/>
      <c r="NYS19" s="204"/>
      <c r="NYT19" s="184"/>
      <c r="NYU19" s="194"/>
      <c r="NYV19" s="194"/>
      <c r="NYW19" s="204"/>
      <c r="NYX19" s="184"/>
      <c r="NYY19" s="194"/>
      <c r="NYZ19" s="194"/>
      <c r="NZA19" s="204"/>
      <c r="NZB19" s="184"/>
      <c r="NZC19" s="194"/>
      <c r="NZD19" s="194"/>
      <c r="NZE19" s="204"/>
      <c r="NZF19" s="184"/>
      <c r="NZG19" s="194"/>
      <c r="NZH19" s="194"/>
      <c r="NZI19" s="204"/>
      <c r="NZJ19" s="184"/>
      <c r="NZK19" s="194"/>
      <c r="NZL19" s="194"/>
      <c r="NZM19" s="204"/>
      <c r="NZN19" s="184"/>
      <c r="NZO19" s="194"/>
      <c r="NZP19" s="194"/>
      <c r="NZQ19" s="204"/>
      <c r="NZR19" s="184"/>
      <c r="NZS19" s="194"/>
      <c r="NZT19" s="194"/>
      <c r="NZU19" s="204"/>
      <c r="NZV19" s="184"/>
      <c r="NZW19" s="194"/>
      <c r="NZX19" s="194"/>
      <c r="NZY19" s="204"/>
      <c r="NZZ19" s="184"/>
      <c r="OAA19" s="194"/>
      <c r="OAB19" s="194"/>
      <c r="OAC19" s="204"/>
      <c r="OAD19" s="184"/>
      <c r="OAE19" s="194"/>
      <c r="OAF19" s="194"/>
      <c r="OAG19" s="204"/>
      <c r="OAH19" s="184"/>
      <c r="OAI19" s="194"/>
      <c r="OAJ19" s="194"/>
      <c r="OAK19" s="204"/>
      <c r="OAL19" s="184"/>
      <c r="OAM19" s="194"/>
      <c r="OAN19" s="194"/>
      <c r="OAO19" s="204"/>
      <c r="OAP19" s="184"/>
      <c r="OAQ19" s="194"/>
      <c r="OAR19" s="194"/>
      <c r="OAS19" s="204"/>
      <c r="OAT19" s="184"/>
      <c r="OAU19" s="194"/>
      <c r="OAV19" s="194"/>
      <c r="OAW19" s="204"/>
      <c r="OAX19" s="184"/>
      <c r="OAY19" s="194"/>
      <c r="OAZ19" s="194"/>
      <c r="OBA19" s="204"/>
      <c r="OBB19" s="184"/>
      <c r="OBC19" s="194"/>
      <c r="OBD19" s="194"/>
      <c r="OBE19" s="204"/>
      <c r="OBF19" s="184"/>
      <c r="OBG19" s="194"/>
      <c r="OBH19" s="194"/>
      <c r="OBI19" s="204"/>
      <c r="OBJ19" s="184"/>
      <c r="OBK19" s="194"/>
      <c r="OBL19" s="194"/>
      <c r="OBM19" s="204"/>
      <c r="OBN19" s="184"/>
      <c r="OBO19" s="194"/>
      <c r="OBP19" s="194"/>
      <c r="OBQ19" s="204"/>
      <c r="OBR19" s="184"/>
      <c r="OBS19" s="194"/>
      <c r="OBT19" s="194"/>
      <c r="OBU19" s="204"/>
      <c r="OBV19" s="184"/>
      <c r="OBW19" s="194"/>
      <c r="OBX19" s="194"/>
      <c r="OBY19" s="204"/>
      <c r="OBZ19" s="184"/>
      <c r="OCA19" s="194"/>
      <c r="OCB19" s="194"/>
      <c r="OCC19" s="204"/>
      <c r="OCD19" s="184"/>
      <c r="OCE19" s="194"/>
      <c r="OCF19" s="194"/>
      <c r="OCG19" s="204"/>
      <c r="OCH19" s="184"/>
      <c r="OCI19" s="194"/>
      <c r="OCJ19" s="194"/>
      <c r="OCK19" s="204"/>
      <c r="OCL19" s="184"/>
      <c r="OCM19" s="194"/>
      <c r="OCN19" s="194"/>
      <c r="OCO19" s="204"/>
      <c r="OCP19" s="184"/>
      <c r="OCQ19" s="194"/>
      <c r="OCR19" s="194"/>
      <c r="OCS19" s="204"/>
      <c r="OCT19" s="184"/>
      <c r="OCU19" s="194"/>
      <c r="OCV19" s="194"/>
      <c r="OCW19" s="204"/>
      <c r="OCX19" s="184"/>
      <c r="OCY19" s="194"/>
      <c r="OCZ19" s="194"/>
      <c r="ODA19" s="204"/>
      <c r="ODB19" s="184"/>
      <c r="ODC19" s="194"/>
      <c r="ODD19" s="194"/>
      <c r="ODE19" s="204"/>
      <c r="ODF19" s="184"/>
      <c r="ODG19" s="194"/>
      <c r="ODH19" s="194"/>
      <c r="ODI19" s="204"/>
      <c r="ODJ19" s="184"/>
      <c r="ODK19" s="194"/>
      <c r="ODL19" s="194"/>
      <c r="ODM19" s="204"/>
      <c r="ODN19" s="184"/>
      <c r="ODO19" s="194"/>
      <c r="ODP19" s="194"/>
      <c r="ODQ19" s="204"/>
      <c r="ODR19" s="184"/>
      <c r="ODS19" s="194"/>
      <c r="ODT19" s="194"/>
      <c r="ODU19" s="204"/>
      <c r="ODV19" s="184"/>
      <c r="ODW19" s="194"/>
      <c r="ODX19" s="194"/>
      <c r="ODY19" s="204"/>
      <c r="ODZ19" s="184"/>
      <c r="OEA19" s="194"/>
      <c r="OEB19" s="194"/>
      <c r="OEC19" s="204"/>
      <c r="OED19" s="184"/>
      <c r="OEE19" s="194"/>
      <c r="OEF19" s="194"/>
      <c r="OEG19" s="204"/>
      <c r="OEH19" s="184"/>
      <c r="OEI19" s="194"/>
      <c r="OEJ19" s="194"/>
      <c r="OEK19" s="204"/>
      <c r="OEL19" s="184"/>
      <c r="OEM19" s="194"/>
      <c r="OEN19" s="194"/>
      <c r="OEO19" s="204"/>
      <c r="OEP19" s="184"/>
      <c r="OEQ19" s="194"/>
      <c r="OER19" s="194"/>
      <c r="OES19" s="204"/>
      <c r="OET19" s="184"/>
      <c r="OEU19" s="194"/>
      <c r="OEV19" s="194"/>
      <c r="OEW19" s="204"/>
      <c r="OEX19" s="184"/>
      <c r="OEY19" s="194"/>
      <c r="OEZ19" s="194"/>
      <c r="OFA19" s="204"/>
      <c r="OFB19" s="184"/>
      <c r="OFC19" s="194"/>
      <c r="OFD19" s="194"/>
      <c r="OFE19" s="204"/>
      <c r="OFF19" s="184"/>
      <c r="OFG19" s="194"/>
      <c r="OFH19" s="194"/>
      <c r="OFI19" s="204"/>
      <c r="OFJ19" s="184"/>
      <c r="OFK19" s="194"/>
      <c r="OFL19" s="194"/>
      <c r="OFM19" s="204"/>
      <c r="OFN19" s="184"/>
      <c r="OFO19" s="194"/>
      <c r="OFP19" s="194"/>
      <c r="OFQ19" s="204"/>
      <c r="OFR19" s="184"/>
      <c r="OFS19" s="194"/>
      <c r="OFT19" s="194"/>
      <c r="OFU19" s="204"/>
      <c r="OFV19" s="184"/>
      <c r="OFW19" s="194"/>
      <c r="OFX19" s="194"/>
      <c r="OFY19" s="204"/>
      <c r="OFZ19" s="184"/>
      <c r="OGA19" s="194"/>
      <c r="OGB19" s="194"/>
      <c r="OGC19" s="204"/>
      <c r="OGD19" s="184"/>
      <c r="OGE19" s="194"/>
      <c r="OGF19" s="194"/>
      <c r="OGG19" s="204"/>
      <c r="OGH19" s="184"/>
      <c r="OGI19" s="194"/>
      <c r="OGJ19" s="194"/>
      <c r="OGK19" s="204"/>
      <c r="OGL19" s="184"/>
      <c r="OGM19" s="194"/>
      <c r="OGN19" s="194"/>
      <c r="OGO19" s="204"/>
      <c r="OGP19" s="184"/>
      <c r="OGQ19" s="194"/>
      <c r="OGR19" s="194"/>
      <c r="OGS19" s="204"/>
      <c r="OGT19" s="184"/>
      <c r="OGU19" s="194"/>
      <c r="OGV19" s="194"/>
      <c r="OGW19" s="204"/>
      <c r="OGX19" s="184"/>
      <c r="OGY19" s="194"/>
      <c r="OGZ19" s="194"/>
      <c r="OHA19" s="204"/>
      <c r="OHB19" s="184"/>
      <c r="OHC19" s="194"/>
      <c r="OHD19" s="194"/>
      <c r="OHE19" s="204"/>
      <c r="OHF19" s="184"/>
      <c r="OHG19" s="194"/>
      <c r="OHH19" s="194"/>
      <c r="OHI19" s="204"/>
      <c r="OHJ19" s="184"/>
      <c r="OHK19" s="194"/>
      <c r="OHL19" s="194"/>
      <c r="OHM19" s="204"/>
      <c r="OHN19" s="184"/>
      <c r="OHO19" s="194"/>
      <c r="OHP19" s="194"/>
      <c r="OHQ19" s="204"/>
      <c r="OHR19" s="184"/>
      <c r="OHS19" s="194"/>
      <c r="OHT19" s="194"/>
      <c r="OHU19" s="204"/>
      <c r="OHV19" s="184"/>
      <c r="OHW19" s="194"/>
      <c r="OHX19" s="194"/>
      <c r="OHY19" s="204"/>
      <c r="OHZ19" s="184"/>
      <c r="OIA19" s="194"/>
      <c r="OIB19" s="194"/>
      <c r="OIC19" s="204"/>
      <c r="OID19" s="184"/>
      <c r="OIE19" s="194"/>
      <c r="OIF19" s="194"/>
      <c r="OIG19" s="204"/>
      <c r="OIH19" s="184"/>
      <c r="OII19" s="194"/>
      <c r="OIJ19" s="194"/>
      <c r="OIK19" s="204"/>
      <c r="OIL19" s="184"/>
      <c r="OIM19" s="194"/>
      <c r="OIN19" s="194"/>
      <c r="OIO19" s="204"/>
      <c r="OIP19" s="184"/>
      <c r="OIQ19" s="194"/>
      <c r="OIR19" s="194"/>
      <c r="OIS19" s="204"/>
      <c r="OIT19" s="184"/>
      <c r="OIU19" s="194"/>
      <c r="OIV19" s="194"/>
      <c r="OIW19" s="204"/>
      <c r="OIX19" s="184"/>
      <c r="OIY19" s="194"/>
      <c r="OIZ19" s="194"/>
      <c r="OJA19" s="204"/>
      <c r="OJB19" s="184"/>
      <c r="OJC19" s="194"/>
      <c r="OJD19" s="194"/>
      <c r="OJE19" s="204"/>
      <c r="OJF19" s="184"/>
      <c r="OJG19" s="194"/>
      <c r="OJH19" s="194"/>
      <c r="OJI19" s="204"/>
      <c r="OJJ19" s="184"/>
      <c r="OJK19" s="194"/>
      <c r="OJL19" s="194"/>
      <c r="OJM19" s="204"/>
      <c r="OJN19" s="184"/>
      <c r="OJO19" s="194"/>
      <c r="OJP19" s="194"/>
      <c r="OJQ19" s="204"/>
      <c r="OJR19" s="184"/>
      <c r="OJS19" s="194"/>
      <c r="OJT19" s="194"/>
      <c r="OJU19" s="204"/>
      <c r="OJV19" s="184"/>
      <c r="OJW19" s="194"/>
      <c r="OJX19" s="194"/>
      <c r="OJY19" s="204"/>
      <c r="OJZ19" s="184"/>
      <c r="OKA19" s="194"/>
      <c r="OKB19" s="194"/>
      <c r="OKC19" s="204"/>
      <c r="OKD19" s="184"/>
      <c r="OKE19" s="194"/>
      <c r="OKF19" s="194"/>
      <c r="OKG19" s="204"/>
      <c r="OKH19" s="184"/>
      <c r="OKI19" s="194"/>
      <c r="OKJ19" s="194"/>
      <c r="OKK19" s="204"/>
      <c r="OKL19" s="184"/>
      <c r="OKM19" s="194"/>
      <c r="OKN19" s="194"/>
      <c r="OKO19" s="204"/>
      <c r="OKP19" s="184"/>
      <c r="OKQ19" s="194"/>
      <c r="OKR19" s="194"/>
      <c r="OKS19" s="204"/>
      <c r="OKT19" s="184"/>
      <c r="OKU19" s="194"/>
      <c r="OKV19" s="194"/>
      <c r="OKW19" s="204"/>
      <c r="OKX19" s="184"/>
      <c r="OKY19" s="194"/>
      <c r="OKZ19" s="194"/>
      <c r="OLA19" s="204"/>
      <c r="OLB19" s="184"/>
      <c r="OLC19" s="194"/>
      <c r="OLD19" s="194"/>
      <c r="OLE19" s="204"/>
      <c r="OLF19" s="184"/>
      <c r="OLG19" s="194"/>
      <c r="OLH19" s="194"/>
      <c r="OLI19" s="204"/>
      <c r="OLJ19" s="184"/>
      <c r="OLK19" s="194"/>
      <c r="OLL19" s="194"/>
      <c r="OLM19" s="204"/>
      <c r="OLN19" s="184"/>
      <c r="OLO19" s="194"/>
      <c r="OLP19" s="194"/>
      <c r="OLQ19" s="204"/>
      <c r="OLR19" s="184"/>
      <c r="OLS19" s="194"/>
      <c r="OLT19" s="194"/>
      <c r="OLU19" s="204"/>
      <c r="OLV19" s="184"/>
      <c r="OLW19" s="194"/>
      <c r="OLX19" s="194"/>
      <c r="OLY19" s="204"/>
      <c r="OLZ19" s="184"/>
      <c r="OMA19" s="194"/>
      <c r="OMB19" s="194"/>
      <c r="OMC19" s="204"/>
      <c r="OMD19" s="184"/>
      <c r="OME19" s="194"/>
      <c r="OMF19" s="194"/>
      <c r="OMG19" s="204"/>
      <c r="OMH19" s="184"/>
      <c r="OMI19" s="194"/>
      <c r="OMJ19" s="194"/>
      <c r="OMK19" s="204"/>
      <c r="OML19" s="184"/>
      <c r="OMM19" s="194"/>
      <c r="OMN19" s="194"/>
      <c r="OMO19" s="204"/>
      <c r="OMP19" s="184"/>
      <c r="OMQ19" s="194"/>
      <c r="OMR19" s="194"/>
      <c r="OMS19" s="204"/>
      <c r="OMT19" s="184"/>
      <c r="OMU19" s="194"/>
      <c r="OMV19" s="194"/>
      <c r="OMW19" s="204"/>
      <c r="OMX19" s="184"/>
      <c r="OMY19" s="194"/>
      <c r="OMZ19" s="194"/>
      <c r="ONA19" s="204"/>
      <c r="ONB19" s="184"/>
      <c r="ONC19" s="194"/>
      <c r="OND19" s="194"/>
      <c r="ONE19" s="204"/>
      <c r="ONF19" s="184"/>
      <c r="ONG19" s="194"/>
      <c r="ONH19" s="194"/>
      <c r="ONI19" s="204"/>
      <c r="ONJ19" s="184"/>
      <c r="ONK19" s="194"/>
      <c r="ONL19" s="194"/>
      <c r="ONM19" s="204"/>
      <c r="ONN19" s="184"/>
      <c r="ONO19" s="194"/>
      <c r="ONP19" s="194"/>
      <c r="ONQ19" s="204"/>
      <c r="ONR19" s="184"/>
      <c r="ONS19" s="194"/>
      <c r="ONT19" s="194"/>
      <c r="ONU19" s="204"/>
      <c r="ONV19" s="184"/>
      <c r="ONW19" s="194"/>
      <c r="ONX19" s="194"/>
      <c r="ONY19" s="204"/>
      <c r="ONZ19" s="184"/>
      <c r="OOA19" s="194"/>
      <c r="OOB19" s="194"/>
      <c r="OOC19" s="204"/>
      <c r="OOD19" s="184"/>
      <c r="OOE19" s="194"/>
      <c r="OOF19" s="194"/>
      <c r="OOG19" s="204"/>
      <c r="OOH19" s="184"/>
      <c r="OOI19" s="194"/>
      <c r="OOJ19" s="194"/>
      <c r="OOK19" s="204"/>
      <c r="OOL19" s="184"/>
      <c r="OOM19" s="194"/>
      <c r="OON19" s="194"/>
      <c r="OOO19" s="204"/>
      <c r="OOP19" s="184"/>
      <c r="OOQ19" s="194"/>
      <c r="OOR19" s="194"/>
      <c r="OOS19" s="204"/>
      <c r="OOT19" s="184"/>
      <c r="OOU19" s="194"/>
      <c r="OOV19" s="194"/>
      <c r="OOW19" s="204"/>
      <c r="OOX19" s="184"/>
      <c r="OOY19" s="194"/>
      <c r="OOZ19" s="194"/>
      <c r="OPA19" s="204"/>
      <c r="OPB19" s="184"/>
      <c r="OPC19" s="194"/>
      <c r="OPD19" s="194"/>
      <c r="OPE19" s="204"/>
      <c r="OPF19" s="184"/>
      <c r="OPG19" s="194"/>
      <c r="OPH19" s="194"/>
      <c r="OPI19" s="204"/>
      <c r="OPJ19" s="184"/>
      <c r="OPK19" s="194"/>
      <c r="OPL19" s="194"/>
      <c r="OPM19" s="204"/>
      <c r="OPN19" s="184"/>
      <c r="OPO19" s="194"/>
      <c r="OPP19" s="194"/>
      <c r="OPQ19" s="204"/>
      <c r="OPR19" s="184"/>
      <c r="OPS19" s="194"/>
      <c r="OPT19" s="194"/>
      <c r="OPU19" s="204"/>
      <c r="OPV19" s="184"/>
      <c r="OPW19" s="194"/>
      <c r="OPX19" s="194"/>
      <c r="OPY19" s="204"/>
      <c r="OPZ19" s="184"/>
      <c r="OQA19" s="194"/>
      <c r="OQB19" s="194"/>
      <c r="OQC19" s="204"/>
      <c r="OQD19" s="184"/>
      <c r="OQE19" s="194"/>
      <c r="OQF19" s="194"/>
      <c r="OQG19" s="204"/>
      <c r="OQH19" s="184"/>
      <c r="OQI19" s="194"/>
      <c r="OQJ19" s="194"/>
      <c r="OQK19" s="204"/>
      <c r="OQL19" s="184"/>
      <c r="OQM19" s="194"/>
      <c r="OQN19" s="194"/>
      <c r="OQO19" s="204"/>
      <c r="OQP19" s="184"/>
      <c r="OQQ19" s="194"/>
      <c r="OQR19" s="194"/>
      <c r="OQS19" s="204"/>
      <c r="OQT19" s="184"/>
      <c r="OQU19" s="194"/>
      <c r="OQV19" s="194"/>
      <c r="OQW19" s="204"/>
      <c r="OQX19" s="184"/>
      <c r="OQY19" s="194"/>
      <c r="OQZ19" s="194"/>
      <c r="ORA19" s="204"/>
      <c r="ORB19" s="184"/>
      <c r="ORC19" s="194"/>
      <c r="ORD19" s="194"/>
      <c r="ORE19" s="204"/>
      <c r="ORF19" s="184"/>
      <c r="ORG19" s="194"/>
      <c r="ORH19" s="194"/>
      <c r="ORI19" s="204"/>
      <c r="ORJ19" s="184"/>
      <c r="ORK19" s="194"/>
      <c r="ORL19" s="194"/>
      <c r="ORM19" s="204"/>
      <c r="ORN19" s="184"/>
      <c r="ORO19" s="194"/>
      <c r="ORP19" s="194"/>
      <c r="ORQ19" s="204"/>
      <c r="ORR19" s="184"/>
      <c r="ORS19" s="194"/>
      <c r="ORT19" s="194"/>
      <c r="ORU19" s="204"/>
      <c r="ORV19" s="184"/>
      <c r="ORW19" s="194"/>
      <c r="ORX19" s="194"/>
      <c r="ORY19" s="204"/>
      <c r="ORZ19" s="184"/>
      <c r="OSA19" s="194"/>
      <c r="OSB19" s="194"/>
      <c r="OSC19" s="204"/>
      <c r="OSD19" s="184"/>
      <c r="OSE19" s="194"/>
      <c r="OSF19" s="194"/>
      <c r="OSG19" s="204"/>
      <c r="OSH19" s="184"/>
      <c r="OSI19" s="194"/>
      <c r="OSJ19" s="194"/>
      <c r="OSK19" s="204"/>
      <c r="OSL19" s="184"/>
      <c r="OSM19" s="194"/>
      <c r="OSN19" s="194"/>
      <c r="OSO19" s="204"/>
      <c r="OSP19" s="184"/>
      <c r="OSQ19" s="194"/>
      <c r="OSR19" s="194"/>
      <c r="OSS19" s="204"/>
      <c r="OST19" s="184"/>
      <c r="OSU19" s="194"/>
      <c r="OSV19" s="194"/>
      <c r="OSW19" s="204"/>
      <c r="OSX19" s="184"/>
      <c r="OSY19" s="194"/>
      <c r="OSZ19" s="194"/>
      <c r="OTA19" s="204"/>
      <c r="OTB19" s="184"/>
      <c r="OTC19" s="194"/>
      <c r="OTD19" s="194"/>
      <c r="OTE19" s="204"/>
      <c r="OTF19" s="184"/>
      <c r="OTG19" s="194"/>
      <c r="OTH19" s="194"/>
      <c r="OTI19" s="204"/>
      <c r="OTJ19" s="184"/>
      <c r="OTK19" s="194"/>
      <c r="OTL19" s="194"/>
      <c r="OTM19" s="204"/>
      <c r="OTN19" s="184"/>
      <c r="OTO19" s="194"/>
      <c r="OTP19" s="194"/>
      <c r="OTQ19" s="204"/>
      <c r="OTR19" s="184"/>
      <c r="OTS19" s="194"/>
      <c r="OTT19" s="194"/>
      <c r="OTU19" s="204"/>
      <c r="OTV19" s="184"/>
      <c r="OTW19" s="194"/>
      <c r="OTX19" s="194"/>
      <c r="OTY19" s="204"/>
      <c r="OTZ19" s="184"/>
      <c r="OUA19" s="194"/>
      <c r="OUB19" s="194"/>
      <c r="OUC19" s="204"/>
      <c r="OUD19" s="184"/>
      <c r="OUE19" s="194"/>
      <c r="OUF19" s="194"/>
      <c r="OUG19" s="204"/>
      <c r="OUH19" s="184"/>
      <c r="OUI19" s="194"/>
      <c r="OUJ19" s="194"/>
      <c r="OUK19" s="204"/>
      <c r="OUL19" s="184"/>
      <c r="OUM19" s="194"/>
      <c r="OUN19" s="194"/>
      <c r="OUO19" s="204"/>
      <c r="OUP19" s="184"/>
      <c r="OUQ19" s="194"/>
      <c r="OUR19" s="194"/>
      <c r="OUS19" s="204"/>
      <c r="OUT19" s="184"/>
      <c r="OUU19" s="194"/>
      <c r="OUV19" s="194"/>
      <c r="OUW19" s="204"/>
      <c r="OUX19" s="184"/>
      <c r="OUY19" s="194"/>
      <c r="OUZ19" s="194"/>
      <c r="OVA19" s="204"/>
      <c r="OVB19" s="184"/>
      <c r="OVC19" s="194"/>
      <c r="OVD19" s="194"/>
      <c r="OVE19" s="204"/>
      <c r="OVF19" s="184"/>
      <c r="OVG19" s="194"/>
      <c r="OVH19" s="194"/>
      <c r="OVI19" s="204"/>
      <c r="OVJ19" s="184"/>
      <c r="OVK19" s="194"/>
      <c r="OVL19" s="194"/>
      <c r="OVM19" s="204"/>
      <c r="OVN19" s="184"/>
      <c r="OVO19" s="194"/>
      <c r="OVP19" s="194"/>
      <c r="OVQ19" s="204"/>
      <c r="OVR19" s="184"/>
      <c r="OVS19" s="194"/>
      <c r="OVT19" s="194"/>
      <c r="OVU19" s="204"/>
      <c r="OVV19" s="184"/>
      <c r="OVW19" s="194"/>
      <c r="OVX19" s="194"/>
      <c r="OVY19" s="204"/>
      <c r="OVZ19" s="184"/>
      <c r="OWA19" s="194"/>
      <c r="OWB19" s="194"/>
      <c r="OWC19" s="204"/>
      <c r="OWD19" s="184"/>
      <c r="OWE19" s="194"/>
      <c r="OWF19" s="194"/>
      <c r="OWG19" s="204"/>
      <c r="OWH19" s="184"/>
      <c r="OWI19" s="194"/>
      <c r="OWJ19" s="194"/>
      <c r="OWK19" s="204"/>
      <c r="OWL19" s="184"/>
      <c r="OWM19" s="194"/>
      <c r="OWN19" s="194"/>
      <c r="OWO19" s="204"/>
      <c r="OWP19" s="184"/>
      <c r="OWQ19" s="194"/>
      <c r="OWR19" s="194"/>
      <c r="OWS19" s="204"/>
      <c r="OWT19" s="184"/>
      <c r="OWU19" s="194"/>
      <c r="OWV19" s="194"/>
      <c r="OWW19" s="204"/>
      <c r="OWX19" s="184"/>
      <c r="OWY19" s="194"/>
      <c r="OWZ19" s="194"/>
      <c r="OXA19" s="204"/>
      <c r="OXB19" s="184"/>
      <c r="OXC19" s="194"/>
      <c r="OXD19" s="194"/>
      <c r="OXE19" s="204"/>
      <c r="OXF19" s="184"/>
      <c r="OXG19" s="194"/>
      <c r="OXH19" s="194"/>
      <c r="OXI19" s="204"/>
      <c r="OXJ19" s="184"/>
      <c r="OXK19" s="194"/>
      <c r="OXL19" s="194"/>
      <c r="OXM19" s="204"/>
      <c r="OXN19" s="184"/>
      <c r="OXO19" s="194"/>
      <c r="OXP19" s="194"/>
      <c r="OXQ19" s="204"/>
      <c r="OXR19" s="184"/>
      <c r="OXS19" s="194"/>
      <c r="OXT19" s="194"/>
      <c r="OXU19" s="204"/>
      <c r="OXV19" s="184"/>
      <c r="OXW19" s="194"/>
      <c r="OXX19" s="194"/>
      <c r="OXY19" s="204"/>
      <c r="OXZ19" s="184"/>
      <c r="OYA19" s="194"/>
      <c r="OYB19" s="194"/>
      <c r="OYC19" s="204"/>
      <c r="OYD19" s="184"/>
      <c r="OYE19" s="194"/>
      <c r="OYF19" s="194"/>
      <c r="OYG19" s="204"/>
      <c r="OYH19" s="184"/>
      <c r="OYI19" s="194"/>
      <c r="OYJ19" s="194"/>
      <c r="OYK19" s="204"/>
      <c r="OYL19" s="184"/>
      <c r="OYM19" s="194"/>
      <c r="OYN19" s="194"/>
      <c r="OYO19" s="204"/>
      <c r="OYP19" s="184"/>
      <c r="OYQ19" s="194"/>
      <c r="OYR19" s="194"/>
      <c r="OYS19" s="204"/>
      <c r="OYT19" s="184"/>
      <c r="OYU19" s="194"/>
      <c r="OYV19" s="194"/>
      <c r="OYW19" s="204"/>
      <c r="OYX19" s="184"/>
      <c r="OYY19" s="194"/>
      <c r="OYZ19" s="194"/>
      <c r="OZA19" s="204"/>
      <c r="OZB19" s="184"/>
      <c r="OZC19" s="194"/>
      <c r="OZD19" s="194"/>
      <c r="OZE19" s="204"/>
      <c r="OZF19" s="184"/>
      <c r="OZG19" s="194"/>
      <c r="OZH19" s="194"/>
      <c r="OZI19" s="204"/>
      <c r="OZJ19" s="184"/>
      <c r="OZK19" s="194"/>
      <c r="OZL19" s="194"/>
      <c r="OZM19" s="204"/>
      <c r="OZN19" s="184"/>
      <c r="OZO19" s="194"/>
      <c r="OZP19" s="194"/>
      <c r="OZQ19" s="204"/>
      <c r="OZR19" s="184"/>
      <c r="OZS19" s="194"/>
      <c r="OZT19" s="194"/>
      <c r="OZU19" s="204"/>
      <c r="OZV19" s="184"/>
      <c r="OZW19" s="194"/>
      <c r="OZX19" s="194"/>
      <c r="OZY19" s="204"/>
      <c r="OZZ19" s="184"/>
      <c r="PAA19" s="194"/>
      <c r="PAB19" s="194"/>
      <c r="PAC19" s="204"/>
      <c r="PAD19" s="184"/>
      <c r="PAE19" s="194"/>
      <c r="PAF19" s="194"/>
      <c r="PAG19" s="204"/>
      <c r="PAH19" s="184"/>
      <c r="PAI19" s="194"/>
      <c r="PAJ19" s="194"/>
      <c r="PAK19" s="204"/>
      <c r="PAL19" s="184"/>
      <c r="PAM19" s="194"/>
      <c r="PAN19" s="194"/>
      <c r="PAO19" s="204"/>
      <c r="PAP19" s="184"/>
      <c r="PAQ19" s="194"/>
      <c r="PAR19" s="194"/>
      <c r="PAS19" s="204"/>
      <c r="PAT19" s="184"/>
      <c r="PAU19" s="194"/>
      <c r="PAV19" s="194"/>
      <c r="PAW19" s="204"/>
      <c r="PAX19" s="184"/>
      <c r="PAY19" s="194"/>
      <c r="PAZ19" s="194"/>
      <c r="PBA19" s="204"/>
      <c r="PBB19" s="184"/>
      <c r="PBC19" s="194"/>
      <c r="PBD19" s="194"/>
      <c r="PBE19" s="204"/>
      <c r="PBF19" s="184"/>
      <c r="PBG19" s="194"/>
      <c r="PBH19" s="194"/>
      <c r="PBI19" s="204"/>
      <c r="PBJ19" s="184"/>
      <c r="PBK19" s="194"/>
      <c r="PBL19" s="194"/>
      <c r="PBM19" s="204"/>
      <c r="PBN19" s="184"/>
      <c r="PBO19" s="194"/>
      <c r="PBP19" s="194"/>
      <c r="PBQ19" s="204"/>
      <c r="PBR19" s="184"/>
      <c r="PBS19" s="194"/>
      <c r="PBT19" s="194"/>
      <c r="PBU19" s="204"/>
      <c r="PBV19" s="184"/>
      <c r="PBW19" s="194"/>
      <c r="PBX19" s="194"/>
      <c r="PBY19" s="204"/>
      <c r="PBZ19" s="184"/>
      <c r="PCA19" s="194"/>
      <c r="PCB19" s="194"/>
      <c r="PCC19" s="204"/>
      <c r="PCD19" s="184"/>
      <c r="PCE19" s="194"/>
      <c r="PCF19" s="194"/>
      <c r="PCG19" s="204"/>
      <c r="PCH19" s="184"/>
      <c r="PCI19" s="194"/>
      <c r="PCJ19" s="194"/>
      <c r="PCK19" s="204"/>
      <c r="PCL19" s="184"/>
      <c r="PCM19" s="194"/>
      <c r="PCN19" s="194"/>
      <c r="PCO19" s="204"/>
      <c r="PCP19" s="184"/>
      <c r="PCQ19" s="194"/>
      <c r="PCR19" s="194"/>
      <c r="PCS19" s="204"/>
      <c r="PCT19" s="184"/>
      <c r="PCU19" s="194"/>
      <c r="PCV19" s="194"/>
      <c r="PCW19" s="204"/>
      <c r="PCX19" s="184"/>
      <c r="PCY19" s="194"/>
      <c r="PCZ19" s="194"/>
      <c r="PDA19" s="204"/>
      <c r="PDB19" s="184"/>
      <c r="PDC19" s="194"/>
      <c r="PDD19" s="194"/>
      <c r="PDE19" s="204"/>
      <c r="PDF19" s="184"/>
      <c r="PDG19" s="194"/>
      <c r="PDH19" s="194"/>
      <c r="PDI19" s="204"/>
      <c r="PDJ19" s="184"/>
      <c r="PDK19" s="194"/>
      <c r="PDL19" s="194"/>
      <c r="PDM19" s="204"/>
      <c r="PDN19" s="184"/>
      <c r="PDO19" s="194"/>
      <c r="PDP19" s="194"/>
      <c r="PDQ19" s="204"/>
      <c r="PDR19" s="184"/>
      <c r="PDS19" s="194"/>
      <c r="PDT19" s="194"/>
      <c r="PDU19" s="204"/>
      <c r="PDV19" s="184"/>
      <c r="PDW19" s="194"/>
      <c r="PDX19" s="194"/>
      <c r="PDY19" s="204"/>
      <c r="PDZ19" s="184"/>
      <c r="PEA19" s="194"/>
      <c r="PEB19" s="194"/>
      <c r="PEC19" s="204"/>
      <c r="PED19" s="184"/>
      <c r="PEE19" s="194"/>
      <c r="PEF19" s="194"/>
      <c r="PEG19" s="204"/>
      <c r="PEH19" s="184"/>
      <c r="PEI19" s="194"/>
      <c r="PEJ19" s="194"/>
      <c r="PEK19" s="204"/>
      <c r="PEL19" s="184"/>
      <c r="PEM19" s="194"/>
      <c r="PEN19" s="194"/>
      <c r="PEO19" s="204"/>
      <c r="PEP19" s="184"/>
      <c r="PEQ19" s="194"/>
      <c r="PER19" s="194"/>
      <c r="PES19" s="204"/>
      <c r="PET19" s="184"/>
      <c r="PEU19" s="194"/>
      <c r="PEV19" s="194"/>
      <c r="PEW19" s="204"/>
      <c r="PEX19" s="184"/>
      <c r="PEY19" s="194"/>
      <c r="PEZ19" s="194"/>
      <c r="PFA19" s="204"/>
      <c r="PFB19" s="184"/>
      <c r="PFC19" s="194"/>
      <c r="PFD19" s="194"/>
      <c r="PFE19" s="204"/>
      <c r="PFF19" s="184"/>
      <c r="PFG19" s="194"/>
      <c r="PFH19" s="194"/>
      <c r="PFI19" s="204"/>
      <c r="PFJ19" s="184"/>
      <c r="PFK19" s="194"/>
      <c r="PFL19" s="194"/>
      <c r="PFM19" s="204"/>
      <c r="PFN19" s="184"/>
      <c r="PFO19" s="194"/>
      <c r="PFP19" s="194"/>
      <c r="PFQ19" s="204"/>
      <c r="PFR19" s="184"/>
      <c r="PFS19" s="194"/>
      <c r="PFT19" s="194"/>
      <c r="PFU19" s="204"/>
      <c r="PFV19" s="184"/>
      <c r="PFW19" s="194"/>
      <c r="PFX19" s="194"/>
      <c r="PFY19" s="204"/>
      <c r="PFZ19" s="184"/>
      <c r="PGA19" s="194"/>
      <c r="PGB19" s="194"/>
      <c r="PGC19" s="204"/>
      <c r="PGD19" s="184"/>
      <c r="PGE19" s="194"/>
      <c r="PGF19" s="194"/>
      <c r="PGG19" s="204"/>
      <c r="PGH19" s="184"/>
      <c r="PGI19" s="194"/>
      <c r="PGJ19" s="194"/>
      <c r="PGK19" s="204"/>
      <c r="PGL19" s="184"/>
      <c r="PGM19" s="194"/>
      <c r="PGN19" s="194"/>
      <c r="PGO19" s="204"/>
      <c r="PGP19" s="184"/>
      <c r="PGQ19" s="194"/>
      <c r="PGR19" s="194"/>
      <c r="PGS19" s="204"/>
      <c r="PGT19" s="184"/>
      <c r="PGU19" s="194"/>
      <c r="PGV19" s="194"/>
      <c r="PGW19" s="204"/>
      <c r="PGX19" s="184"/>
      <c r="PGY19" s="194"/>
      <c r="PGZ19" s="194"/>
      <c r="PHA19" s="204"/>
      <c r="PHB19" s="184"/>
      <c r="PHC19" s="194"/>
      <c r="PHD19" s="194"/>
      <c r="PHE19" s="204"/>
      <c r="PHF19" s="184"/>
      <c r="PHG19" s="194"/>
      <c r="PHH19" s="194"/>
      <c r="PHI19" s="204"/>
      <c r="PHJ19" s="184"/>
      <c r="PHK19" s="194"/>
      <c r="PHL19" s="194"/>
      <c r="PHM19" s="204"/>
      <c r="PHN19" s="184"/>
      <c r="PHO19" s="194"/>
      <c r="PHP19" s="194"/>
      <c r="PHQ19" s="204"/>
      <c r="PHR19" s="184"/>
      <c r="PHS19" s="194"/>
      <c r="PHT19" s="194"/>
      <c r="PHU19" s="204"/>
      <c r="PHV19" s="184"/>
      <c r="PHW19" s="194"/>
      <c r="PHX19" s="194"/>
      <c r="PHY19" s="204"/>
      <c r="PHZ19" s="184"/>
      <c r="PIA19" s="194"/>
      <c r="PIB19" s="194"/>
      <c r="PIC19" s="204"/>
      <c r="PID19" s="184"/>
      <c r="PIE19" s="194"/>
      <c r="PIF19" s="194"/>
      <c r="PIG19" s="204"/>
      <c r="PIH19" s="184"/>
      <c r="PII19" s="194"/>
      <c r="PIJ19" s="194"/>
      <c r="PIK19" s="204"/>
      <c r="PIL19" s="184"/>
      <c r="PIM19" s="194"/>
      <c r="PIN19" s="194"/>
      <c r="PIO19" s="204"/>
      <c r="PIP19" s="184"/>
      <c r="PIQ19" s="194"/>
      <c r="PIR19" s="194"/>
      <c r="PIS19" s="204"/>
      <c r="PIT19" s="184"/>
      <c r="PIU19" s="194"/>
      <c r="PIV19" s="194"/>
      <c r="PIW19" s="204"/>
      <c r="PIX19" s="184"/>
      <c r="PIY19" s="194"/>
      <c r="PIZ19" s="194"/>
      <c r="PJA19" s="204"/>
      <c r="PJB19" s="184"/>
      <c r="PJC19" s="194"/>
      <c r="PJD19" s="194"/>
      <c r="PJE19" s="204"/>
      <c r="PJF19" s="184"/>
      <c r="PJG19" s="194"/>
      <c r="PJH19" s="194"/>
      <c r="PJI19" s="204"/>
      <c r="PJJ19" s="184"/>
      <c r="PJK19" s="194"/>
      <c r="PJL19" s="194"/>
      <c r="PJM19" s="204"/>
      <c r="PJN19" s="184"/>
      <c r="PJO19" s="194"/>
      <c r="PJP19" s="194"/>
      <c r="PJQ19" s="204"/>
      <c r="PJR19" s="184"/>
      <c r="PJS19" s="194"/>
      <c r="PJT19" s="194"/>
      <c r="PJU19" s="204"/>
      <c r="PJV19" s="184"/>
      <c r="PJW19" s="194"/>
      <c r="PJX19" s="194"/>
      <c r="PJY19" s="204"/>
      <c r="PJZ19" s="184"/>
      <c r="PKA19" s="194"/>
      <c r="PKB19" s="194"/>
      <c r="PKC19" s="204"/>
      <c r="PKD19" s="184"/>
      <c r="PKE19" s="194"/>
      <c r="PKF19" s="194"/>
      <c r="PKG19" s="204"/>
      <c r="PKH19" s="184"/>
      <c r="PKI19" s="194"/>
      <c r="PKJ19" s="194"/>
      <c r="PKK19" s="204"/>
      <c r="PKL19" s="184"/>
      <c r="PKM19" s="194"/>
      <c r="PKN19" s="194"/>
      <c r="PKO19" s="204"/>
      <c r="PKP19" s="184"/>
      <c r="PKQ19" s="194"/>
      <c r="PKR19" s="194"/>
      <c r="PKS19" s="204"/>
      <c r="PKT19" s="184"/>
      <c r="PKU19" s="194"/>
      <c r="PKV19" s="194"/>
      <c r="PKW19" s="204"/>
      <c r="PKX19" s="184"/>
      <c r="PKY19" s="194"/>
      <c r="PKZ19" s="194"/>
      <c r="PLA19" s="204"/>
      <c r="PLB19" s="184"/>
      <c r="PLC19" s="194"/>
      <c r="PLD19" s="194"/>
      <c r="PLE19" s="204"/>
      <c r="PLF19" s="184"/>
      <c r="PLG19" s="194"/>
      <c r="PLH19" s="194"/>
      <c r="PLI19" s="204"/>
      <c r="PLJ19" s="184"/>
      <c r="PLK19" s="194"/>
      <c r="PLL19" s="194"/>
      <c r="PLM19" s="204"/>
      <c r="PLN19" s="184"/>
      <c r="PLO19" s="194"/>
      <c r="PLP19" s="194"/>
      <c r="PLQ19" s="204"/>
      <c r="PLR19" s="184"/>
      <c r="PLS19" s="194"/>
      <c r="PLT19" s="194"/>
      <c r="PLU19" s="204"/>
      <c r="PLV19" s="184"/>
      <c r="PLW19" s="194"/>
      <c r="PLX19" s="194"/>
      <c r="PLY19" s="204"/>
      <c r="PLZ19" s="184"/>
      <c r="PMA19" s="194"/>
      <c r="PMB19" s="194"/>
      <c r="PMC19" s="204"/>
      <c r="PMD19" s="184"/>
      <c r="PME19" s="194"/>
      <c r="PMF19" s="194"/>
      <c r="PMG19" s="204"/>
      <c r="PMH19" s="184"/>
      <c r="PMI19" s="194"/>
      <c r="PMJ19" s="194"/>
      <c r="PMK19" s="204"/>
      <c r="PML19" s="184"/>
      <c r="PMM19" s="194"/>
      <c r="PMN19" s="194"/>
      <c r="PMO19" s="204"/>
      <c r="PMP19" s="184"/>
      <c r="PMQ19" s="194"/>
      <c r="PMR19" s="194"/>
      <c r="PMS19" s="204"/>
      <c r="PMT19" s="184"/>
      <c r="PMU19" s="194"/>
      <c r="PMV19" s="194"/>
      <c r="PMW19" s="204"/>
      <c r="PMX19" s="184"/>
      <c r="PMY19" s="194"/>
      <c r="PMZ19" s="194"/>
      <c r="PNA19" s="204"/>
      <c r="PNB19" s="184"/>
      <c r="PNC19" s="194"/>
      <c r="PND19" s="194"/>
      <c r="PNE19" s="204"/>
      <c r="PNF19" s="184"/>
      <c r="PNG19" s="194"/>
      <c r="PNH19" s="194"/>
      <c r="PNI19" s="204"/>
      <c r="PNJ19" s="184"/>
      <c r="PNK19" s="194"/>
      <c r="PNL19" s="194"/>
      <c r="PNM19" s="204"/>
      <c r="PNN19" s="184"/>
      <c r="PNO19" s="194"/>
      <c r="PNP19" s="194"/>
      <c r="PNQ19" s="204"/>
      <c r="PNR19" s="184"/>
      <c r="PNS19" s="194"/>
      <c r="PNT19" s="194"/>
      <c r="PNU19" s="204"/>
      <c r="PNV19" s="184"/>
      <c r="PNW19" s="194"/>
      <c r="PNX19" s="194"/>
      <c r="PNY19" s="204"/>
      <c r="PNZ19" s="184"/>
      <c r="POA19" s="194"/>
      <c r="POB19" s="194"/>
      <c r="POC19" s="204"/>
      <c r="POD19" s="184"/>
      <c r="POE19" s="194"/>
      <c r="POF19" s="194"/>
      <c r="POG19" s="204"/>
      <c r="POH19" s="184"/>
      <c r="POI19" s="194"/>
      <c r="POJ19" s="194"/>
      <c r="POK19" s="204"/>
      <c r="POL19" s="184"/>
      <c r="POM19" s="194"/>
      <c r="PON19" s="194"/>
      <c r="POO19" s="204"/>
      <c r="POP19" s="184"/>
      <c r="POQ19" s="194"/>
      <c r="POR19" s="194"/>
      <c r="POS19" s="204"/>
      <c r="POT19" s="184"/>
      <c r="POU19" s="194"/>
      <c r="POV19" s="194"/>
      <c r="POW19" s="204"/>
      <c r="POX19" s="184"/>
      <c r="POY19" s="194"/>
      <c r="POZ19" s="194"/>
      <c r="PPA19" s="204"/>
      <c r="PPB19" s="184"/>
      <c r="PPC19" s="194"/>
      <c r="PPD19" s="194"/>
      <c r="PPE19" s="204"/>
      <c r="PPF19" s="184"/>
      <c r="PPG19" s="194"/>
      <c r="PPH19" s="194"/>
      <c r="PPI19" s="204"/>
      <c r="PPJ19" s="184"/>
      <c r="PPK19" s="194"/>
      <c r="PPL19" s="194"/>
      <c r="PPM19" s="204"/>
      <c r="PPN19" s="184"/>
      <c r="PPO19" s="194"/>
      <c r="PPP19" s="194"/>
      <c r="PPQ19" s="204"/>
      <c r="PPR19" s="184"/>
      <c r="PPS19" s="194"/>
      <c r="PPT19" s="194"/>
      <c r="PPU19" s="204"/>
      <c r="PPV19" s="184"/>
      <c r="PPW19" s="194"/>
      <c r="PPX19" s="194"/>
      <c r="PPY19" s="204"/>
      <c r="PPZ19" s="184"/>
      <c r="PQA19" s="194"/>
      <c r="PQB19" s="194"/>
      <c r="PQC19" s="204"/>
      <c r="PQD19" s="184"/>
      <c r="PQE19" s="194"/>
      <c r="PQF19" s="194"/>
      <c r="PQG19" s="204"/>
      <c r="PQH19" s="184"/>
      <c r="PQI19" s="194"/>
      <c r="PQJ19" s="194"/>
      <c r="PQK19" s="204"/>
      <c r="PQL19" s="184"/>
      <c r="PQM19" s="194"/>
      <c r="PQN19" s="194"/>
      <c r="PQO19" s="204"/>
      <c r="PQP19" s="184"/>
      <c r="PQQ19" s="194"/>
      <c r="PQR19" s="194"/>
      <c r="PQS19" s="204"/>
      <c r="PQT19" s="184"/>
      <c r="PQU19" s="194"/>
      <c r="PQV19" s="194"/>
      <c r="PQW19" s="204"/>
      <c r="PQX19" s="184"/>
      <c r="PQY19" s="194"/>
      <c r="PQZ19" s="194"/>
      <c r="PRA19" s="204"/>
      <c r="PRB19" s="184"/>
      <c r="PRC19" s="194"/>
      <c r="PRD19" s="194"/>
      <c r="PRE19" s="204"/>
      <c r="PRF19" s="184"/>
      <c r="PRG19" s="194"/>
      <c r="PRH19" s="194"/>
      <c r="PRI19" s="204"/>
      <c r="PRJ19" s="184"/>
      <c r="PRK19" s="194"/>
      <c r="PRL19" s="194"/>
      <c r="PRM19" s="204"/>
      <c r="PRN19" s="184"/>
      <c r="PRO19" s="194"/>
      <c r="PRP19" s="194"/>
      <c r="PRQ19" s="204"/>
      <c r="PRR19" s="184"/>
      <c r="PRS19" s="194"/>
      <c r="PRT19" s="194"/>
      <c r="PRU19" s="204"/>
      <c r="PRV19" s="184"/>
      <c r="PRW19" s="194"/>
      <c r="PRX19" s="194"/>
      <c r="PRY19" s="204"/>
      <c r="PRZ19" s="184"/>
      <c r="PSA19" s="194"/>
      <c r="PSB19" s="194"/>
      <c r="PSC19" s="204"/>
      <c r="PSD19" s="184"/>
      <c r="PSE19" s="194"/>
      <c r="PSF19" s="194"/>
      <c r="PSG19" s="204"/>
      <c r="PSH19" s="184"/>
      <c r="PSI19" s="194"/>
      <c r="PSJ19" s="194"/>
      <c r="PSK19" s="204"/>
      <c r="PSL19" s="184"/>
      <c r="PSM19" s="194"/>
      <c r="PSN19" s="194"/>
      <c r="PSO19" s="204"/>
      <c r="PSP19" s="184"/>
      <c r="PSQ19" s="194"/>
      <c r="PSR19" s="194"/>
      <c r="PSS19" s="204"/>
      <c r="PST19" s="184"/>
      <c r="PSU19" s="194"/>
      <c r="PSV19" s="194"/>
      <c r="PSW19" s="204"/>
      <c r="PSX19" s="184"/>
      <c r="PSY19" s="194"/>
      <c r="PSZ19" s="194"/>
      <c r="PTA19" s="204"/>
      <c r="PTB19" s="184"/>
      <c r="PTC19" s="194"/>
      <c r="PTD19" s="194"/>
      <c r="PTE19" s="204"/>
      <c r="PTF19" s="184"/>
      <c r="PTG19" s="194"/>
      <c r="PTH19" s="194"/>
      <c r="PTI19" s="204"/>
      <c r="PTJ19" s="184"/>
      <c r="PTK19" s="194"/>
      <c r="PTL19" s="194"/>
      <c r="PTM19" s="204"/>
      <c r="PTN19" s="184"/>
      <c r="PTO19" s="194"/>
      <c r="PTP19" s="194"/>
      <c r="PTQ19" s="204"/>
      <c r="PTR19" s="184"/>
      <c r="PTS19" s="194"/>
      <c r="PTT19" s="194"/>
      <c r="PTU19" s="204"/>
      <c r="PTV19" s="184"/>
      <c r="PTW19" s="194"/>
      <c r="PTX19" s="194"/>
      <c r="PTY19" s="204"/>
      <c r="PTZ19" s="184"/>
      <c r="PUA19" s="194"/>
      <c r="PUB19" s="194"/>
      <c r="PUC19" s="204"/>
      <c r="PUD19" s="184"/>
      <c r="PUE19" s="194"/>
      <c r="PUF19" s="194"/>
      <c r="PUG19" s="204"/>
      <c r="PUH19" s="184"/>
      <c r="PUI19" s="194"/>
      <c r="PUJ19" s="194"/>
      <c r="PUK19" s="204"/>
      <c r="PUL19" s="184"/>
      <c r="PUM19" s="194"/>
      <c r="PUN19" s="194"/>
      <c r="PUO19" s="204"/>
      <c r="PUP19" s="184"/>
      <c r="PUQ19" s="194"/>
      <c r="PUR19" s="194"/>
      <c r="PUS19" s="204"/>
      <c r="PUT19" s="184"/>
      <c r="PUU19" s="194"/>
      <c r="PUV19" s="194"/>
      <c r="PUW19" s="204"/>
      <c r="PUX19" s="184"/>
      <c r="PUY19" s="194"/>
      <c r="PUZ19" s="194"/>
      <c r="PVA19" s="204"/>
      <c r="PVB19" s="184"/>
      <c r="PVC19" s="194"/>
      <c r="PVD19" s="194"/>
      <c r="PVE19" s="204"/>
      <c r="PVF19" s="184"/>
      <c r="PVG19" s="194"/>
      <c r="PVH19" s="194"/>
      <c r="PVI19" s="204"/>
      <c r="PVJ19" s="184"/>
      <c r="PVK19" s="194"/>
      <c r="PVL19" s="194"/>
      <c r="PVM19" s="204"/>
      <c r="PVN19" s="184"/>
      <c r="PVO19" s="194"/>
      <c r="PVP19" s="194"/>
      <c r="PVQ19" s="204"/>
      <c r="PVR19" s="184"/>
      <c r="PVS19" s="194"/>
      <c r="PVT19" s="194"/>
      <c r="PVU19" s="204"/>
      <c r="PVV19" s="184"/>
      <c r="PVW19" s="194"/>
      <c r="PVX19" s="194"/>
      <c r="PVY19" s="204"/>
      <c r="PVZ19" s="184"/>
      <c r="PWA19" s="194"/>
      <c r="PWB19" s="194"/>
      <c r="PWC19" s="204"/>
      <c r="PWD19" s="184"/>
      <c r="PWE19" s="194"/>
      <c r="PWF19" s="194"/>
      <c r="PWG19" s="204"/>
      <c r="PWH19" s="184"/>
      <c r="PWI19" s="194"/>
      <c r="PWJ19" s="194"/>
      <c r="PWK19" s="204"/>
      <c r="PWL19" s="184"/>
      <c r="PWM19" s="194"/>
      <c r="PWN19" s="194"/>
      <c r="PWO19" s="204"/>
      <c r="PWP19" s="184"/>
      <c r="PWQ19" s="194"/>
      <c r="PWR19" s="194"/>
      <c r="PWS19" s="204"/>
      <c r="PWT19" s="184"/>
      <c r="PWU19" s="194"/>
      <c r="PWV19" s="194"/>
      <c r="PWW19" s="204"/>
      <c r="PWX19" s="184"/>
      <c r="PWY19" s="194"/>
      <c r="PWZ19" s="194"/>
      <c r="PXA19" s="204"/>
      <c r="PXB19" s="184"/>
      <c r="PXC19" s="194"/>
      <c r="PXD19" s="194"/>
      <c r="PXE19" s="204"/>
      <c r="PXF19" s="184"/>
      <c r="PXG19" s="194"/>
      <c r="PXH19" s="194"/>
      <c r="PXI19" s="204"/>
      <c r="PXJ19" s="184"/>
      <c r="PXK19" s="194"/>
      <c r="PXL19" s="194"/>
      <c r="PXM19" s="204"/>
      <c r="PXN19" s="184"/>
      <c r="PXO19" s="194"/>
      <c r="PXP19" s="194"/>
      <c r="PXQ19" s="204"/>
      <c r="PXR19" s="184"/>
      <c r="PXS19" s="194"/>
      <c r="PXT19" s="194"/>
      <c r="PXU19" s="204"/>
      <c r="PXV19" s="184"/>
      <c r="PXW19" s="194"/>
      <c r="PXX19" s="194"/>
      <c r="PXY19" s="204"/>
      <c r="PXZ19" s="184"/>
      <c r="PYA19" s="194"/>
      <c r="PYB19" s="194"/>
      <c r="PYC19" s="204"/>
      <c r="PYD19" s="184"/>
      <c r="PYE19" s="194"/>
      <c r="PYF19" s="194"/>
      <c r="PYG19" s="204"/>
      <c r="PYH19" s="184"/>
      <c r="PYI19" s="194"/>
      <c r="PYJ19" s="194"/>
      <c r="PYK19" s="204"/>
      <c r="PYL19" s="184"/>
      <c r="PYM19" s="194"/>
      <c r="PYN19" s="194"/>
      <c r="PYO19" s="204"/>
      <c r="PYP19" s="184"/>
      <c r="PYQ19" s="194"/>
      <c r="PYR19" s="194"/>
      <c r="PYS19" s="204"/>
      <c r="PYT19" s="184"/>
      <c r="PYU19" s="194"/>
      <c r="PYV19" s="194"/>
      <c r="PYW19" s="204"/>
      <c r="PYX19" s="184"/>
      <c r="PYY19" s="194"/>
      <c r="PYZ19" s="194"/>
      <c r="PZA19" s="204"/>
      <c r="PZB19" s="184"/>
      <c r="PZC19" s="194"/>
      <c r="PZD19" s="194"/>
      <c r="PZE19" s="204"/>
      <c r="PZF19" s="184"/>
      <c r="PZG19" s="194"/>
      <c r="PZH19" s="194"/>
      <c r="PZI19" s="204"/>
      <c r="PZJ19" s="184"/>
      <c r="PZK19" s="194"/>
      <c r="PZL19" s="194"/>
      <c r="PZM19" s="204"/>
      <c r="PZN19" s="184"/>
      <c r="PZO19" s="194"/>
      <c r="PZP19" s="194"/>
      <c r="PZQ19" s="204"/>
      <c r="PZR19" s="184"/>
      <c r="PZS19" s="194"/>
      <c r="PZT19" s="194"/>
      <c r="PZU19" s="204"/>
      <c r="PZV19" s="184"/>
      <c r="PZW19" s="194"/>
      <c r="PZX19" s="194"/>
      <c r="PZY19" s="204"/>
      <c r="PZZ19" s="184"/>
      <c r="QAA19" s="194"/>
      <c r="QAB19" s="194"/>
      <c r="QAC19" s="204"/>
      <c r="QAD19" s="184"/>
      <c r="QAE19" s="194"/>
      <c r="QAF19" s="194"/>
      <c r="QAG19" s="204"/>
      <c r="QAH19" s="184"/>
      <c r="QAI19" s="194"/>
      <c r="QAJ19" s="194"/>
      <c r="QAK19" s="204"/>
      <c r="QAL19" s="184"/>
      <c r="QAM19" s="194"/>
      <c r="QAN19" s="194"/>
      <c r="QAO19" s="204"/>
      <c r="QAP19" s="184"/>
      <c r="QAQ19" s="194"/>
      <c r="QAR19" s="194"/>
      <c r="QAS19" s="204"/>
      <c r="QAT19" s="184"/>
      <c r="QAU19" s="194"/>
      <c r="QAV19" s="194"/>
      <c r="QAW19" s="204"/>
      <c r="QAX19" s="184"/>
      <c r="QAY19" s="194"/>
      <c r="QAZ19" s="194"/>
      <c r="QBA19" s="204"/>
      <c r="QBB19" s="184"/>
      <c r="QBC19" s="194"/>
      <c r="QBD19" s="194"/>
      <c r="QBE19" s="204"/>
      <c r="QBF19" s="184"/>
      <c r="QBG19" s="194"/>
      <c r="QBH19" s="194"/>
      <c r="QBI19" s="204"/>
      <c r="QBJ19" s="184"/>
      <c r="QBK19" s="194"/>
      <c r="QBL19" s="194"/>
      <c r="QBM19" s="204"/>
      <c r="QBN19" s="184"/>
      <c r="QBO19" s="194"/>
      <c r="QBP19" s="194"/>
      <c r="QBQ19" s="204"/>
      <c r="QBR19" s="184"/>
      <c r="QBS19" s="194"/>
      <c r="QBT19" s="194"/>
      <c r="QBU19" s="204"/>
      <c r="QBV19" s="184"/>
      <c r="QBW19" s="194"/>
      <c r="QBX19" s="194"/>
      <c r="QBY19" s="204"/>
      <c r="QBZ19" s="184"/>
      <c r="QCA19" s="194"/>
      <c r="QCB19" s="194"/>
      <c r="QCC19" s="204"/>
      <c r="QCD19" s="184"/>
      <c r="QCE19" s="194"/>
      <c r="QCF19" s="194"/>
      <c r="QCG19" s="204"/>
      <c r="QCH19" s="184"/>
      <c r="QCI19" s="194"/>
      <c r="QCJ19" s="194"/>
      <c r="QCK19" s="204"/>
      <c r="QCL19" s="184"/>
      <c r="QCM19" s="194"/>
      <c r="QCN19" s="194"/>
      <c r="QCO19" s="204"/>
      <c r="QCP19" s="184"/>
      <c r="QCQ19" s="194"/>
      <c r="QCR19" s="194"/>
      <c r="QCS19" s="204"/>
      <c r="QCT19" s="184"/>
      <c r="QCU19" s="194"/>
      <c r="QCV19" s="194"/>
      <c r="QCW19" s="204"/>
      <c r="QCX19" s="184"/>
      <c r="QCY19" s="194"/>
      <c r="QCZ19" s="194"/>
      <c r="QDA19" s="204"/>
      <c r="QDB19" s="184"/>
      <c r="QDC19" s="194"/>
      <c r="QDD19" s="194"/>
      <c r="QDE19" s="204"/>
      <c r="QDF19" s="184"/>
      <c r="QDG19" s="194"/>
      <c r="QDH19" s="194"/>
      <c r="QDI19" s="204"/>
      <c r="QDJ19" s="184"/>
      <c r="QDK19" s="194"/>
      <c r="QDL19" s="194"/>
      <c r="QDM19" s="204"/>
      <c r="QDN19" s="184"/>
      <c r="QDO19" s="194"/>
      <c r="QDP19" s="194"/>
      <c r="QDQ19" s="204"/>
      <c r="QDR19" s="184"/>
      <c r="QDS19" s="194"/>
      <c r="QDT19" s="194"/>
      <c r="QDU19" s="204"/>
      <c r="QDV19" s="184"/>
      <c r="QDW19" s="194"/>
      <c r="QDX19" s="194"/>
      <c r="QDY19" s="204"/>
      <c r="QDZ19" s="184"/>
      <c r="QEA19" s="194"/>
      <c r="QEB19" s="194"/>
      <c r="QEC19" s="204"/>
      <c r="QED19" s="184"/>
      <c r="QEE19" s="194"/>
      <c r="QEF19" s="194"/>
      <c r="QEG19" s="204"/>
      <c r="QEH19" s="184"/>
      <c r="QEI19" s="194"/>
      <c r="QEJ19" s="194"/>
      <c r="QEK19" s="204"/>
      <c r="QEL19" s="184"/>
      <c r="QEM19" s="194"/>
      <c r="QEN19" s="194"/>
      <c r="QEO19" s="204"/>
      <c r="QEP19" s="184"/>
      <c r="QEQ19" s="194"/>
      <c r="QER19" s="194"/>
      <c r="QES19" s="204"/>
      <c r="QET19" s="184"/>
      <c r="QEU19" s="194"/>
      <c r="QEV19" s="194"/>
      <c r="QEW19" s="204"/>
      <c r="QEX19" s="184"/>
      <c r="QEY19" s="194"/>
      <c r="QEZ19" s="194"/>
      <c r="QFA19" s="204"/>
      <c r="QFB19" s="184"/>
      <c r="QFC19" s="194"/>
      <c r="QFD19" s="194"/>
      <c r="QFE19" s="204"/>
      <c r="QFF19" s="184"/>
      <c r="QFG19" s="194"/>
      <c r="QFH19" s="194"/>
      <c r="QFI19" s="204"/>
      <c r="QFJ19" s="184"/>
      <c r="QFK19" s="194"/>
      <c r="QFL19" s="194"/>
      <c r="QFM19" s="204"/>
      <c r="QFN19" s="184"/>
      <c r="QFO19" s="194"/>
      <c r="QFP19" s="194"/>
      <c r="QFQ19" s="204"/>
      <c r="QFR19" s="184"/>
      <c r="QFS19" s="194"/>
      <c r="QFT19" s="194"/>
      <c r="QFU19" s="204"/>
      <c r="QFV19" s="184"/>
      <c r="QFW19" s="194"/>
      <c r="QFX19" s="194"/>
      <c r="QFY19" s="204"/>
      <c r="QFZ19" s="184"/>
      <c r="QGA19" s="194"/>
      <c r="QGB19" s="194"/>
      <c r="QGC19" s="204"/>
      <c r="QGD19" s="184"/>
      <c r="QGE19" s="194"/>
      <c r="QGF19" s="194"/>
      <c r="QGG19" s="204"/>
      <c r="QGH19" s="184"/>
      <c r="QGI19" s="194"/>
      <c r="QGJ19" s="194"/>
      <c r="QGK19" s="204"/>
      <c r="QGL19" s="184"/>
      <c r="QGM19" s="194"/>
      <c r="QGN19" s="194"/>
      <c r="QGO19" s="204"/>
      <c r="QGP19" s="184"/>
      <c r="QGQ19" s="194"/>
      <c r="QGR19" s="194"/>
      <c r="QGS19" s="204"/>
      <c r="QGT19" s="184"/>
      <c r="QGU19" s="194"/>
      <c r="QGV19" s="194"/>
      <c r="QGW19" s="204"/>
      <c r="QGX19" s="184"/>
      <c r="QGY19" s="194"/>
      <c r="QGZ19" s="194"/>
      <c r="QHA19" s="204"/>
      <c r="QHB19" s="184"/>
      <c r="QHC19" s="194"/>
      <c r="QHD19" s="194"/>
      <c r="QHE19" s="204"/>
      <c r="QHF19" s="184"/>
      <c r="QHG19" s="194"/>
      <c r="QHH19" s="194"/>
      <c r="QHI19" s="204"/>
      <c r="QHJ19" s="184"/>
      <c r="QHK19" s="194"/>
      <c r="QHL19" s="194"/>
      <c r="QHM19" s="204"/>
      <c r="QHN19" s="184"/>
      <c r="QHO19" s="194"/>
      <c r="QHP19" s="194"/>
      <c r="QHQ19" s="204"/>
      <c r="QHR19" s="184"/>
      <c r="QHS19" s="194"/>
      <c r="QHT19" s="194"/>
      <c r="QHU19" s="204"/>
      <c r="QHV19" s="184"/>
      <c r="QHW19" s="194"/>
      <c r="QHX19" s="194"/>
      <c r="QHY19" s="204"/>
      <c r="QHZ19" s="184"/>
      <c r="QIA19" s="194"/>
      <c r="QIB19" s="194"/>
      <c r="QIC19" s="204"/>
      <c r="QID19" s="184"/>
      <c r="QIE19" s="194"/>
      <c r="QIF19" s="194"/>
      <c r="QIG19" s="204"/>
      <c r="QIH19" s="184"/>
      <c r="QII19" s="194"/>
      <c r="QIJ19" s="194"/>
      <c r="QIK19" s="204"/>
      <c r="QIL19" s="184"/>
      <c r="QIM19" s="194"/>
      <c r="QIN19" s="194"/>
      <c r="QIO19" s="204"/>
      <c r="QIP19" s="184"/>
      <c r="QIQ19" s="194"/>
      <c r="QIR19" s="194"/>
      <c r="QIS19" s="204"/>
      <c r="QIT19" s="184"/>
      <c r="QIU19" s="194"/>
      <c r="QIV19" s="194"/>
      <c r="QIW19" s="204"/>
      <c r="QIX19" s="184"/>
      <c r="QIY19" s="194"/>
      <c r="QIZ19" s="194"/>
      <c r="QJA19" s="204"/>
      <c r="QJB19" s="184"/>
      <c r="QJC19" s="194"/>
      <c r="QJD19" s="194"/>
      <c r="QJE19" s="204"/>
      <c r="QJF19" s="184"/>
      <c r="QJG19" s="194"/>
      <c r="QJH19" s="194"/>
      <c r="QJI19" s="204"/>
      <c r="QJJ19" s="184"/>
      <c r="QJK19" s="194"/>
      <c r="QJL19" s="194"/>
      <c r="QJM19" s="204"/>
      <c r="QJN19" s="184"/>
      <c r="QJO19" s="194"/>
      <c r="QJP19" s="194"/>
      <c r="QJQ19" s="204"/>
      <c r="QJR19" s="184"/>
      <c r="QJS19" s="194"/>
      <c r="QJT19" s="194"/>
      <c r="QJU19" s="204"/>
      <c r="QJV19" s="184"/>
      <c r="QJW19" s="194"/>
      <c r="QJX19" s="194"/>
      <c r="QJY19" s="204"/>
      <c r="QJZ19" s="184"/>
      <c r="QKA19" s="194"/>
      <c r="QKB19" s="194"/>
      <c r="QKC19" s="204"/>
      <c r="QKD19" s="184"/>
      <c r="QKE19" s="194"/>
      <c r="QKF19" s="194"/>
      <c r="QKG19" s="204"/>
      <c r="QKH19" s="184"/>
      <c r="QKI19" s="194"/>
      <c r="QKJ19" s="194"/>
      <c r="QKK19" s="204"/>
      <c r="QKL19" s="184"/>
      <c r="QKM19" s="194"/>
      <c r="QKN19" s="194"/>
      <c r="QKO19" s="204"/>
      <c r="QKP19" s="184"/>
      <c r="QKQ19" s="194"/>
      <c r="QKR19" s="194"/>
      <c r="QKS19" s="204"/>
      <c r="QKT19" s="184"/>
      <c r="QKU19" s="194"/>
      <c r="QKV19" s="194"/>
      <c r="QKW19" s="204"/>
      <c r="QKX19" s="184"/>
      <c r="QKY19" s="194"/>
      <c r="QKZ19" s="194"/>
      <c r="QLA19" s="204"/>
      <c r="QLB19" s="184"/>
      <c r="QLC19" s="194"/>
      <c r="QLD19" s="194"/>
      <c r="QLE19" s="204"/>
      <c r="QLF19" s="184"/>
      <c r="QLG19" s="194"/>
      <c r="QLH19" s="194"/>
      <c r="QLI19" s="204"/>
      <c r="QLJ19" s="184"/>
      <c r="QLK19" s="194"/>
      <c r="QLL19" s="194"/>
      <c r="QLM19" s="204"/>
      <c r="QLN19" s="184"/>
      <c r="QLO19" s="194"/>
      <c r="QLP19" s="194"/>
      <c r="QLQ19" s="204"/>
      <c r="QLR19" s="184"/>
      <c r="QLS19" s="194"/>
      <c r="QLT19" s="194"/>
      <c r="QLU19" s="204"/>
      <c r="QLV19" s="184"/>
      <c r="QLW19" s="194"/>
      <c r="QLX19" s="194"/>
      <c r="QLY19" s="204"/>
      <c r="QLZ19" s="184"/>
      <c r="QMA19" s="194"/>
      <c r="QMB19" s="194"/>
      <c r="QMC19" s="204"/>
      <c r="QMD19" s="184"/>
      <c r="QME19" s="194"/>
      <c r="QMF19" s="194"/>
      <c r="QMG19" s="204"/>
      <c r="QMH19" s="184"/>
      <c r="QMI19" s="194"/>
      <c r="QMJ19" s="194"/>
      <c r="QMK19" s="204"/>
      <c r="QML19" s="184"/>
      <c r="QMM19" s="194"/>
      <c r="QMN19" s="194"/>
      <c r="QMO19" s="204"/>
      <c r="QMP19" s="184"/>
      <c r="QMQ19" s="194"/>
      <c r="QMR19" s="194"/>
      <c r="QMS19" s="204"/>
      <c r="QMT19" s="184"/>
      <c r="QMU19" s="194"/>
      <c r="QMV19" s="194"/>
      <c r="QMW19" s="204"/>
      <c r="QMX19" s="184"/>
      <c r="QMY19" s="194"/>
      <c r="QMZ19" s="194"/>
      <c r="QNA19" s="204"/>
      <c r="QNB19" s="184"/>
      <c r="QNC19" s="194"/>
      <c r="QND19" s="194"/>
      <c r="QNE19" s="204"/>
      <c r="QNF19" s="184"/>
      <c r="QNG19" s="194"/>
      <c r="QNH19" s="194"/>
      <c r="QNI19" s="204"/>
      <c r="QNJ19" s="184"/>
      <c r="QNK19" s="194"/>
      <c r="QNL19" s="194"/>
      <c r="QNM19" s="204"/>
      <c r="QNN19" s="184"/>
      <c r="QNO19" s="194"/>
      <c r="QNP19" s="194"/>
      <c r="QNQ19" s="204"/>
      <c r="QNR19" s="184"/>
      <c r="QNS19" s="194"/>
      <c r="QNT19" s="194"/>
      <c r="QNU19" s="204"/>
      <c r="QNV19" s="184"/>
      <c r="QNW19" s="194"/>
      <c r="QNX19" s="194"/>
      <c r="QNY19" s="204"/>
      <c r="QNZ19" s="184"/>
      <c r="QOA19" s="194"/>
      <c r="QOB19" s="194"/>
      <c r="QOC19" s="204"/>
      <c r="QOD19" s="184"/>
      <c r="QOE19" s="194"/>
      <c r="QOF19" s="194"/>
      <c r="QOG19" s="204"/>
      <c r="QOH19" s="184"/>
      <c r="QOI19" s="194"/>
      <c r="QOJ19" s="194"/>
      <c r="QOK19" s="204"/>
      <c r="QOL19" s="184"/>
      <c r="QOM19" s="194"/>
      <c r="QON19" s="194"/>
      <c r="QOO19" s="204"/>
      <c r="QOP19" s="184"/>
      <c r="QOQ19" s="194"/>
      <c r="QOR19" s="194"/>
      <c r="QOS19" s="204"/>
      <c r="QOT19" s="184"/>
      <c r="QOU19" s="194"/>
      <c r="QOV19" s="194"/>
      <c r="QOW19" s="204"/>
      <c r="QOX19" s="184"/>
      <c r="QOY19" s="194"/>
      <c r="QOZ19" s="194"/>
      <c r="QPA19" s="204"/>
      <c r="QPB19" s="184"/>
      <c r="QPC19" s="194"/>
      <c r="QPD19" s="194"/>
      <c r="QPE19" s="204"/>
      <c r="QPF19" s="184"/>
      <c r="QPG19" s="194"/>
      <c r="QPH19" s="194"/>
      <c r="QPI19" s="204"/>
      <c r="QPJ19" s="184"/>
      <c r="QPK19" s="194"/>
      <c r="QPL19" s="194"/>
      <c r="QPM19" s="204"/>
      <c r="QPN19" s="184"/>
      <c r="QPO19" s="194"/>
      <c r="QPP19" s="194"/>
      <c r="QPQ19" s="204"/>
      <c r="QPR19" s="184"/>
      <c r="QPS19" s="194"/>
      <c r="QPT19" s="194"/>
      <c r="QPU19" s="204"/>
      <c r="QPV19" s="184"/>
      <c r="QPW19" s="194"/>
      <c r="QPX19" s="194"/>
      <c r="QPY19" s="204"/>
      <c r="QPZ19" s="184"/>
      <c r="QQA19" s="194"/>
      <c r="QQB19" s="194"/>
      <c r="QQC19" s="204"/>
      <c r="QQD19" s="184"/>
      <c r="QQE19" s="194"/>
      <c r="QQF19" s="194"/>
      <c r="QQG19" s="204"/>
      <c r="QQH19" s="184"/>
      <c r="QQI19" s="194"/>
      <c r="QQJ19" s="194"/>
      <c r="QQK19" s="204"/>
      <c r="QQL19" s="184"/>
      <c r="QQM19" s="194"/>
      <c r="QQN19" s="194"/>
      <c r="QQO19" s="204"/>
      <c r="QQP19" s="184"/>
      <c r="QQQ19" s="194"/>
      <c r="QQR19" s="194"/>
      <c r="QQS19" s="204"/>
      <c r="QQT19" s="184"/>
      <c r="QQU19" s="194"/>
      <c r="QQV19" s="194"/>
      <c r="QQW19" s="204"/>
      <c r="QQX19" s="184"/>
      <c r="QQY19" s="194"/>
      <c r="QQZ19" s="194"/>
      <c r="QRA19" s="204"/>
      <c r="QRB19" s="184"/>
      <c r="QRC19" s="194"/>
      <c r="QRD19" s="194"/>
      <c r="QRE19" s="204"/>
      <c r="QRF19" s="184"/>
      <c r="QRG19" s="194"/>
      <c r="QRH19" s="194"/>
      <c r="QRI19" s="204"/>
      <c r="QRJ19" s="184"/>
      <c r="QRK19" s="194"/>
      <c r="QRL19" s="194"/>
      <c r="QRM19" s="204"/>
      <c r="QRN19" s="184"/>
      <c r="QRO19" s="194"/>
      <c r="QRP19" s="194"/>
      <c r="QRQ19" s="204"/>
      <c r="QRR19" s="184"/>
      <c r="QRS19" s="194"/>
      <c r="QRT19" s="194"/>
      <c r="QRU19" s="204"/>
      <c r="QRV19" s="184"/>
      <c r="QRW19" s="194"/>
      <c r="QRX19" s="194"/>
      <c r="QRY19" s="204"/>
      <c r="QRZ19" s="184"/>
      <c r="QSA19" s="194"/>
      <c r="QSB19" s="194"/>
      <c r="QSC19" s="204"/>
      <c r="QSD19" s="184"/>
      <c r="QSE19" s="194"/>
      <c r="QSF19" s="194"/>
      <c r="QSG19" s="204"/>
      <c r="QSH19" s="184"/>
      <c r="QSI19" s="194"/>
      <c r="QSJ19" s="194"/>
      <c r="QSK19" s="204"/>
      <c r="QSL19" s="184"/>
      <c r="QSM19" s="194"/>
      <c r="QSN19" s="194"/>
      <c r="QSO19" s="204"/>
      <c r="QSP19" s="184"/>
      <c r="QSQ19" s="194"/>
      <c r="QSR19" s="194"/>
      <c r="QSS19" s="204"/>
      <c r="QST19" s="184"/>
      <c r="QSU19" s="194"/>
      <c r="QSV19" s="194"/>
      <c r="QSW19" s="204"/>
      <c r="QSX19" s="184"/>
      <c r="QSY19" s="194"/>
      <c r="QSZ19" s="194"/>
      <c r="QTA19" s="204"/>
      <c r="QTB19" s="184"/>
      <c r="QTC19" s="194"/>
      <c r="QTD19" s="194"/>
      <c r="QTE19" s="204"/>
      <c r="QTF19" s="184"/>
      <c r="QTG19" s="194"/>
      <c r="QTH19" s="194"/>
      <c r="QTI19" s="204"/>
      <c r="QTJ19" s="184"/>
      <c r="QTK19" s="194"/>
      <c r="QTL19" s="194"/>
      <c r="QTM19" s="204"/>
      <c r="QTN19" s="184"/>
      <c r="QTO19" s="194"/>
      <c r="QTP19" s="194"/>
      <c r="QTQ19" s="204"/>
      <c r="QTR19" s="184"/>
      <c r="QTS19" s="194"/>
      <c r="QTT19" s="194"/>
      <c r="QTU19" s="204"/>
      <c r="QTV19" s="184"/>
      <c r="QTW19" s="194"/>
      <c r="QTX19" s="194"/>
      <c r="QTY19" s="204"/>
      <c r="QTZ19" s="184"/>
      <c r="QUA19" s="194"/>
      <c r="QUB19" s="194"/>
      <c r="QUC19" s="204"/>
      <c r="QUD19" s="184"/>
      <c r="QUE19" s="194"/>
      <c r="QUF19" s="194"/>
      <c r="QUG19" s="204"/>
      <c r="QUH19" s="184"/>
      <c r="QUI19" s="194"/>
      <c r="QUJ19" s="194"/>
      <c r="QUK19" s="204"/>
      <c r="QUL19" s="184"/>
      <c r="QUM19" s="194"/>
      <c r="QUN19" s="194"/>
      <c r="QUO19" s="204"/>
      <c r="QUP19" s="184"/>
      <c r="QUQ19" s="194"/>
      <c r="QUR19" s="194"/>
      <c r="QUS19" s="204"/>
      <c r="QUT19" s="184"/>
      <c r="QUU19" s="194"/>
      <c r="QUV19" s="194"/>
      <c r="QUW19" s="204"/>
      <c r="QUX19" s="184"/>
      <c r="QUY19" s="194"/>
      <c r="QUZ19" s="194"/>
      <c r="QVA19" s="204"/>
      <c r="QVB19" s="184"/>
      <c r="QVC19" s="194"/>
      <c r="QVD19" s="194"/>
      <c r="QVE19" s="204"/>
      <c r="QVF19" s="184"/>
      <c r="QVG19" s="194"/>
      <c r="QVH19" s="194"/>
      <c r="QVI19" s="204"/>
      <c r="QVJ19" s="184"/>
      <c r="QVK19" s="194"/>
      <c r="QVL19" s="194"/>
      <c r="QVM19" s="204"/>
      <c r="QVN19" s="184"/>
      <c r="QVO19" s="194"/>
      <c r="QVP19" s="194"/>
      <c r="QVQ19" s="204"/>
      <c r="QVR19" s="184"/>
      <c r="QVS19" s="194"/>
      <c r="QVT19" s="194"/>
      <c r="QVU19" s="204"/>
      <c r="QVV19" s="184"/>
      <c r="QVW19" s="194"/>
      <c r="QVX19" s="194"/>
      <c r="QVY19" s="204"/>
      <c r="QVZ19" s="184"/>
      <c r="QWA19" s="194"/>
      <c r="QWB19" s="194"/>
      <c r="QWC19" s="204"/>
      <c r="QWD19" s="184"/>
      <c r="QWE19" s="194"/>
      <c r="QWF19" s="194"/>
      <c r="QWG19" s="204"/>
      <c r="QWH19" s="184"/>
      <c r="QWI19" s="194"/>
      <c r="QWJ19" s="194"/>
      <c r="QWK19" s="204"/>
      <c r="QWL19" s="184"/>
      <c r="QWM19" s="194"/>
      <c r="QWN19" s="194"/>
      <c r="QWO19" s="204"/>
      <c r="QWP19" s="184"/>
      <c r="QWQ19" s="194"/>
      <c r="QWR19" s="194"/>
      <c r="QWS19" s="204"/>
      <c r="QWT19" s="184"/>
      <c r="QWU19" s="194"/>
      <c r="QWV19" s="194"/>
      <c r="QWW19" s="204"/>
      <c r="QWX19" s="184"/>
      <c r="QWY19" s="194"/>
      <c r="QWZ19" s="194"/>
      <c r="QXA19" s="204"/>
      <c r="QXB19" s="184"/>
      <c r="QXC19" s="194"/>
      <c r="QXD19" s="194"/>
      <c r="QXE19" s="204"/>
      <c r="QXF19" s="184"/>
      <c r="QXG19" s="194"/>
      <c r="QXH19" s="194"/>
      <c r="QXI19" s="204"/>
      <c r="QXJ19" s="184"/>
      <c r="QXK19" s="194"/>
      <c r="QXL19" s="194"/>
      <c r="QXM19" s="204"/>
      <c r="QXN19" s="184"/>
      <c r="QXO19" s="194"/>
      <c r="QXP19" s="194"/>
      <c r="QXQ19" s="204"/>
      <c r="QXR19" s="184"/>
      <c r="QXS19" s="194"/>
      <c r="QXT19" s="194"/>
      <c r="QXU19" s="204"/>
      <c r="QXV19" s="184"/>
      <c r="QXW19" s="194"/>
      <c r="QXX19" s="194"/>
      <c r="QXY19" s="204"/>
      <c r="QXZ19" s="184"/>
      <c r="QYA19" s="194"/>
      <c r="QYB19" s="194"/>
      <c r="QYC19" s="204"/>
      <c r="QYD19" s="184"/>
      <c r="QYE19" s="194"/>
      <c r="QYF19" s="194"/>
      <c r="QYG19" s="204"/>
      <c r="QYH19" s="184"/>
      <c r="QYI19" s="194"/>
      <c r="QYJ19" s="194"/>
      <c r="QYK19" s="204"/>
      <c r="QYL19" s="184"/>
      <c r="QYM19" s="194"/>
      <c r="QYN19" s="194"/>
      <c r="QYO19" s="204"/>
      <c r="QYP19" s="184"/>
      <c r="QYQ19" s="194"/>
      <c r="QYR19" s="194"/>
      <c r="QYS19" s="204"/>
      <c r="QYT19" s="184"/>
      <c r="QYU19" s="194"/>
      <c r="QYV19" s="194"/>
      <c r="QYW19" s="204"/>
      <c r="QYX19" s="184"/>
      <c r="QYY19" s="194"/>
      <c r="QYZ19" s="194"/>
      <c r="QZA19" s="204"/>
      <c r="QZB19" s="184"/>
      <c r="QZC19" s="194"/>
      <c r="QZD19" s="194"/>
      <c r="QZE19" s="204"/>
      <c r="QZF19" s="184"/>
      <c r="QZG19" s="194"/>
      <c r="QZH19" s="194"/>
      <c r="QZI19" s="204"/>
      <c r="QZJ19" s="184"/>
      <c r="QZK19" s="194"/>
      <c r="QZL19" s="194"/>
      <c r="QZM19" s="204"/>
      <c r="QZN19" s="184"/>
      <c r="QZO19" s="194"/>
      <c r="QZP19" s="194"/>
      <c r="QZQ19" s="204"/>
      <c r="QZR19" s="184"/>
      <c r="QZS19" s="194"/>
      <c r="QZT19" s="194"/>
      <c r="QZU19" s="204"/>
      <c r="QZV19" s="184"/>
      <c r="QZW19" s="194"/>
      <c r="QZX19" s="194"/>
      <c r="QZY19" s="204"/>
      <c r="QZZ19" s="184"/>
      <c r="RAA19" s="194"/>
      <c r="RAB19" s="194"/>
      <c r="RAC19" s="204"/>
      <c r="RAD19" s="184"/>
      <c r="RAE19" s="194"/>
      <c r="RAF19" s="194"/>
      <c r="RAG19" s="204"/>
      <c r="RAH19" s="184"/>
      <c r="RAI19" s="194"/>
      <c r="RAJ19" s="194"/>
      <c r="RAK19" s="204"/>
      <c r="RAL19" s="184"/>
      <c r="RAM19" s="194"/>
      <c r="RAN19" s="194"/>
      <c r="RAO19" s="204"/>
      <c r="RAP19" s="184"/>
      <c r="RAQ19" s="194"/>
      <c r="RAR19" s="194"/>
      <c r="RAS19" s="204"/>
      <c r="RAT19" s="184"/>
      <c r="RAU19" s="194"/>
      <c r="RAV19" s="194"/>
      <c r="RAW19" s="204"/>
      <c r="RAX19" s="184"/>
      <c r="RAY19" s="194"/>
      <c r="RAZ19" s="194"/>
      <c r="RBA19" s="204"/>
      <c r="RBB19" s="184"/>
      <c r="RBC19" s="194"/>
      <c r="RBD19" s="194"/>
      <c r="RBE19" s="204"/>
      <c r="RBF19" s="184"/>
      <c r="RBG19" s="194"/>
      <c r="RBH19" s="194"/>
      <c r="RBI19" s="204"/>
      <c r="RBJ19" s="184"/>
      <c r="RBK19" s="194"/>
      <c r="RBL19" s="194"/>
      <c r="RBM19" s="204"/>
      <c r="RBN19" s="184"/>
      <c r="RBO19" s="194"/>
      <c r="RBP19" s="194"/>
      <c r="RBQ19" s="204"/>
      <c r="RBR19" s="184"/>
      <c r="RBS19" s="194"/>
      <c r="RBT19" s="194"/>
      <c r="RBU19" s="204"/>
      <c r="RBV19" s="184"/>
      <c r="RBW19" s="194"/>
      <c r="RBX19" s="194"/>
      <c r="RBY19" s="204"/>
      <c r="RBZ19" s="184"/>
      <c r="RCA19" s="194"/>
      <c r="RCB19" s="194"/>
      <c r="RCC19" s="204"/>
      <c r="RCD19" s="184"/>
      <c r="RCE19" s="194"/>
      <c r="RCF19" s="194"/>
      <c r="RCG19" s="204"/>
      <c r="RCH19" s="184"/>
      <c r="RCI19" s="194"/>
      <c r="RCJ19" s="194"/>
      <c r="RCK19" s="204"/>
      <c r="RCL19" s="184"/>
      <c r="RCM19" s="194"/>
      <c r="RCN19" s="194"/>
      <c r="RCO19" s="204"/>
      <c r="RCP19" s="184"/>
      <c r="RCQ19" s="194"/>
      <c r="RCR19" s="194"/>
      <c r="RCS19" s="204"/>
      <c r="RCT19" s="184"/>
      <c r="RCU19" s="194"/>
      <c r="RCV19" s="194"/>
      <c r="RCW19" s="204"/>
      <c r="RCX19" s="184"/>
      <c r="RCY19" s="194"/>
      <c r="RCZ19" s="194"/>
      <c r="RDA19" s="204"/>
      <c r="RDB19" s="184"/>
      <c r="RDC19" s="194"/>
      <c r="RDD19" s="194"/>
      <c r="RDE19" s="204"/>
      <c r="RDF19" s="184"/>
      <c r="RDG19" s="194"/>
      <c r="RDH19" s="194"/>
      <c r="RDI19" s="204"/>
      <c r="RDJ19" s="184"/>
      <c r="RDK19" s="194"/>
      <c r="RDL19" s="194"/>
      <c r="RDM19" s="204"/>
      <c r="RDN19" s="184"/>
      <c r="RDO19" s="194"/>
      <c r="RDP19" s="194"/>
      <c r="RDQ19" s="204"/>
      <c r="RDR19" s="184"/>
      <c r="RDS19" s="194"/>
      <c r="RDT19" s="194"/>
      <c r="RDU19" s="204"/>
      <c r="RDV19" s="184"/>
      <c r="RDW19" s="194"/>
      <c r="RDX19" s="194"/>
      <c r="RDY19" s="204"/>
      <c r="RDZ19" s="184"/>
      <c r="REA19" s="194"/>
      <c r="REB19" s="194"/>
      <c r="REC19" s="204"/>
      <c r="RED19" s="184"/>
      <c r="REE19" s="194"/>
      <c r="REF19" s="194"/>
      <c r="REG19" s="204"/>
      <c r="REH19" s="184"/>
      <c r="REI19" s="194"/>
      <c r="REJ19" s="194"/>
      <c r="REK19" s="204"/>
      <c r="REL19" s="184"/>
      <c r="REM19" s="194"/>
      <c r="REN19" s="194"/>
      <c r="REO19" s="204"/>
      <c r="REP19" s="184"/>
      <c r="REQ19" s="194"/>
      <c r="RER19" s="194"/>
      <c r="RES19" s="204"/>
      <c r="RET19" s="184"/>
      <c r="REU19" s="194"/>
      <c r="REV19" s="194"/>
      <c r="REW19" s="204"/>
      <c r="REX19" s="184"/>
      <c r="REY19" s="194"/>
      <c r="REZ19" s="194"/>
      <c r="RFA19" s="204"/>
      <c r="RFB19" s="184"/>
      <c r="RFC19" s="194"/>
      <c r="RFD19" s="194"/>
      <c r="RFE19" s="204"/>
      <c r="RFF19" s="184"/>
      <c r="RFG19" s="194"/>
      <c r="RFH19" s="194"/>
      <c r="RFI19" s="204"/>
      <c r="RFJ19" s="184"/>
      <c r="RFK19" s="194"/>
      <c r="RFL19" s="194"/>
      <c r="RFM19" s="204"/>
      <c r="RFN19" s="184"/>
      <c r="RFO19" s="194"/>
      <c r="RFP19" s="194"/>
      <c r="RFQ19" s="204"/>
      <c r="RFR19" s="184"/>
      <c r="RFS19" s="194"/>
      <c r="RFT19" s="194"/>
      <c r="RFU19" s="204"/>
      <c r="RFV19" s="184"/>
      <c r="RFW19" s="194"/>
      <c r="RFX19" s="194"/>
      <c r="RFY19" s="204"/>
      <c r="RFZ19" s="184"/>
      <c r="RGA19" s="194"/>
      <c r="RGB19" s="194"/>
      <c r="RGC19" s="204"/>
      <c r="RGD19" s="184"/>
      <c r="RGE19" s="194"/>
      <c r="RGF19" s="194"/>
      <c r="RGG19" s="204"/>
      <c r="RGH19" s="184"/>
      <c r="RGI19" s="194"/>
      <c r="RGJ19" s="194"/>
      <c r="RGK19" s="204"/>
      <c r="RGL19" s="184"/>
      <c r="RGM19" s="194"/>
      <c r="RGN19" s="194"/>
      <c r="RGO19" s="204"/>
      <c r="RGP19" s="184"/>
      <c r="RGQ19" s="194"/>
      <c r="RGR19" s="194"/>
      <c r="RGS19" s="204"/>
      <c r="RGT19" s="184"/>
      <c r="RGU19" s="194"/>
      <c r="RGV19" s="194"/>
      <c r="RGW19" s="204"/>
      <c r="RGX19" s="184"/>
      <c r="RGY19" s="194"/>
      <c r="RGZ19" s="194"/>
      <c r="RHA19" s="204"/>
      <c r="RHB19" s="184"/>
      <c r="RHC19" s="194"/>
      <c r="RHD19" s="194"/>
      <c r="RHE19" s="204"/>
      <c r="RHF19" s="184"/>
      <c r="RHG19" s="194"/>
      <c r="RHH19" s="194"/>
      <c r="RHI19" s="204"/>
      <c r="RHJ19" s="184"/>
      <c r="RHK19" s="194"/>
      <c r="RHL19" s="194"/>
      <c r="RHM19" s="204"/>
      <c r="RHN19" s="184"/>
      <c r="RHO19" s="194"/>
      <c r="RHP19" s="194"/>
      <c r="RHQ19" s="204"/>
      <c r="RHR19" s="184"/>
      <c r="RHS19" s="194"/>
      <c r="RHT19" s="194"/>
      <c r="RHU19" s="204"/>
      <c r="RHV19" s="184"/>
      <c r="RHW19" s="194"/>
      <c r="RHX19" s="194"/>
      <c r="RHY19" s="204"/>
      <c r="RHZ19" s="184"/>
      <c r="RIA19" s="194"/>
      <c r="RIB19" s="194"/>
      <c r="RIC19" s="204"/>
      <c r="RID19" s="184"/>
      <c r="RIE19" s="194"/>
      <c r="RIF19" s="194"/>
      <c r="RIG19" s="204"/>
      <c r="RIH19" s="184"/>
      <c r="RII19" s="194"/>
      <c r="RIJ19" s="194"/>
      <c r="RIK19" s="204"/>
      <c r="RIL19" s="184"/>
      <c r="RIM19" s="194"/>
      <c r="RIN19" s="194"/>
      <c r="RIO19" s="204"/>
      <c r="RIP19" s="184"/>
      <c r="RIQ19" s="194"/>
      <c r="RIR19" s="194"/>
      <c r="RIS19" s="204"/>
      <c r="RIT19" s="184"/>
      <c r="RIU19" s="194"/>
      <c r="RIV19" s="194"/>
      <c r="RIW19" s="204"/>
      <c r="RIX19" s="184"/>
      <c r="RIY19" s="194"/>
      <c r="RIZ19" s="194"/>
      <c r="RJA19" s="204"/>
      <c r="RJB19" s="184"/>
      <c r="RJC19" s="194"/>
      <c r="RJD19" s="194"/>
      <c r="RJE19" s="204"/>
      <c r="RJF19" s="184"/>
      <c r="RJG19" s="194"/>
      <c r="RJH19" s="194"/>
      <c r="RJI19" s="204"/>
      <c r="RJJ19" s="184"/>
      <c r="RJK19" s="194"/>
      <c r="RJL19" s="194"/>
      <c r="RJM19" s="204"/>
      <c r="RJN19" s="184"/>
      <c r="RJO19" s="194"/>
      <c r="RJP19" s="194"/>
      <c r="RJQ19" s="204"/>
      <c r="RJR19" s="184"/>
      <c r="RJS19" s="194"/>
      <c r="RJT19" s="194"/>
      <c r="RJU19" s="204"/>
      <c r="RJV19" s="184"/>
      <c r="RJW19" s="194"/>
      <c r="RJX19" s="194"/>
      <c r="RJY19" s="204"/>
      <c r="RJZ19" s="184"/>
      <c r="RKA19" s="194"/>
      <c r="RKB19" s="194"/>
      <c r="RKC19" s="204"/>
      <c r="RKD19" s="184"/>
      <c r="RKE19" s="194"/>
      <c r="RKF19" s="194"/>
      <c r="RKG19" s="204"/>
      <c r="RKH19" s="184"/>
      <c r="RKI19" s="194"/>
      <c r="RKJ19" s="194"/>
      <c r="RKK19" s="204"/>
      <c r="RKL19" s="184"/>
      <c r="RKM19" s="194"/>
      <c r="RKN19" s="194"/>
      <c r="RKO19" s="204"/>
      <c r="RKP19" s="184"/>
      <c r="RKQ19" s="194"/>
      <c r="RKR19" s="194"/>
      <c r="RKS19" s="204"/>
      <c r="RKT19" s="184"/>
      <c r="RKU19" s="194"/>
      <c r="RKV19" s="194"/>
      <c r="RKW19" s="204"/>
      <c r="RKX19" s="184"/>
      <c r="RKY19" s="194"/>
      <c r="RKZ19" s="194"/>
      <c r="RLA19" s="204"/>
      <c r="RLB19" s="184"/>
      <c r="RLC19" s="194"/>
      <c r="RLD19" s="194"/>
      <c r="RLE19" s="204"/>
      <c r="RLF19" s="184"/>
      <c r="RLG19" s="194"/>
      <c r="RLH19" s="194"/>
      <c r="RLI19" s="204"/>
      <c r="RLJ19" s="184"/>
      <c r="RLK19" s="194"/>
      <c r="RLL19" s="194"/>
      <c r="RLM19" s="204"/>
      <c r="RLN19" s="184"/>
      <c r="RLO19" s="194"/>
      <c r="RLP19" s="194"/>
      <c r="RLQ19" s="204"/>
      <c r="RLR19" s="184"/>
      <c r="RLS19" s="194"/>
      <c r="RLT19" s="194"/>
      <c r="RLU19" s="204"/>
      <c r="RLV19" s="184"/>
      <c r="RLW19" s="194"/>
      <c r="RLX19" s="194"/>
      <c r="RLY19" s="204"/>
      <c r="RLZ19" s="184"/>
      <c r="RMA19" s="194"/>
      <c r="RMB19" s="194"/>
      <c r="RMC19" s="204"/>
      <c r="RMD19" s="184"/>
      <c r="RME19" s="194"/>
      <c r="RMF19" s="194"/>
      <c r="RMG19" s="204"/>
      <c r="RMH19" s="184"/>
      <c r="RMI19" s="194"/>
      <c r="RMJ19" s="194"/>
      <c r="RMK19" s="204"/>
      <c r="RML19" s="184"/>
      <c r="RMM19" s="194"/>
      <c r="RMN19" s="194"/>
      <c r="RMO19" s="204"/>
      <c r="RMP19" s="184"/>
      <c r="RMQ19" s="194"/>
      <c r="RMR19" s="194"/>
      <c r="RMS19" s="204"/>
      <c r="RMT19" s="184"/>
      <c r="RMU19" s="194"/>
      <c r="RMV19" s="194"/>
      <c r="RMW19" s="204"/>
      <c r="RMX19" s="184"/>
      <c r="RMY19" s="194"/>
      <c r="RMZ19" s="194"/>
      <c r="RNA19" s="204"/>
      <c r="RNB19" s="184"/>
      <c r="RNC19" s="194"/>
      <c r="RND19" s="194"/>
      <c r="RNE19" s="204"/>
      <c r="RNF19" s="184"/>
      <c r="RNG19" s="194"/>
      <c r="RNH19" s="194"/>
      <c r="RNI19" s="204"/>
      <c r="RNJ19" s="184"/>
      <c r="RNK19" s="194"/>
      <c r="RNL19" s="194"/>
      <c r="RNM19" s="204"/>
      <c r="RNN19" s="184"/>
      <c r="RNO19" s="194"/>
      <c r="RNP19" s="194"/>
      <c r="RNQ19" s="204"/>
      <c r="RNR19" s="184"/>
      <c r="RNS19" s="194"/>
      <c r="RNT19" s="194"/>
      <c r="RNU19" s="204"/>
      <c r="RNV19" s="184"/>
      <c r="RNW19" s="194"/>
      <c r="RNX19" s="194"/>
      <c r="RNY19" s="204"/>
      <c r="RNZ19" s="184"/>
      <c r="ROA19" s="194"/>
      <c r="ROB19" s="194"/>
      <c r="ROC19" s="204"/>
      <c r="ROD19" s="184"/>
      <c r="ROE19" s="194"/>
      <c r="ROF19" s="194"/>
      <c r="ROG19" s="204"/>
      <c r="ROH19" s="184"/>
      <c r="ROI19" s="194"/>
      <c r="ROJ19" s="194"/>
      <c r="ROK19" s="204"/>
      <c r="ROL19" s="184"/>
      <c r="ROM19" s="194"/>
      <c r="RON19" s="194"/>
      <c r="ROO19" s="204"/>
      <c r="ROP19" s="184"/>
      <c r="ROQ19" s="194"/>
      <c r="ROR19" s="194"/>
      <c r="ROS19" s="204"/>
      <c r="ROT19" s="184"/>
      <c r="ROU19" s="194"/>
      <c r="ROV19" s="194"/>
      <c r="ROW19" s="204"/>
      <c r="ROX19" s="184"/>
      <c r="ROY19" s="194"/>
      <c r="ROZ19" s="194"/>
      <c r="RPA19" s="204"/>
      <c r="RPB19" s="184"/>
      <c r="RPC19" s="194"/>
      <c r="RPD19" s="194"/>
      <c r="RPE19" s="204"/>
      <c r="RPF19" s="184"/>
      <c r="RPG19" s="194"/>
      <c r="RPH19" s="194"/>
      <c r="RPI19" s="204"/>
      <c r="RPJ19" s="184"/>
      <c r="RPK19" s="194"/>
      <c r="RPL19" s="194"/>
      <c r="RPM19" s="204"/>
      <c r="RPN19" s="184"/>
      <c r="RPO19" s="194"/>
      <c r="RPP19" s="194"/>
      <c r="RPQ19" s="204"/>
      <c r="RPR19" s="184"/>
      <c r="RPS19" s="194"/>
      <c r="RPT19" s="194"/>
      <c r="RPU19" s="204"/>
      <c r="RPV19" s="184"/>
      <c r="RPW19" s="194"/>
      <c r="RPX19" s="194"/>
      <c r="RPY19" s="204"/>
      <c r="RPZ19" s="184"/>
      <c r="RQA19" s="194"/>
      <c r="RQB19" s="194"/>
      <c r="RQC19" s="204"/>
      <c r="RQD19" s="184"/>
      <c r="RQE19" s="194"/>
      <c r="RQF19" s="194"/>
      <c r="RQG19" s="204"/>
      <c r="RQH19" s="184"/>
      <c r="RQI19" s="194"/>
      <c r="RQJ19" s="194"/>
      <c r="RQK19" s="204"/>
      <c r="RQL19" s="184"/>
      <c r="RQM19" s="194"/>
      <c r="RQN19" s="194"/>
      <c r="RQO19" s="204"/>
      <c r="RQP19" s="184"/>
      <c r="RQQ19" s="194"/>
      <c r="RQR19" s="194"/>
      <c r="RQS19" s="204"/>
      <c r="RQT19" s="184"/>
      <c r="RQU19" s="194"/>
      <c r="RQV19" s="194"/>
      <c r="RQW19" s="204"/>
      <c r="RQX19" s="184"/>
      <c r="RQY19" s="194"/>
      <c r="RQZ19" s="194"/>
      <c r="RRA19" s="204"/>
      <c r="RRB19" s="184"/>
      <c r="RRC19" s="194"/>
      <c r="RRD19" s="194"/>
      <c r="RRE19" s="204"/>
      <c r="RRF19" s="184"/>
      <c r="RRG19" s="194"/>
      <c r="RRH19" s="194"/>
      <c r="RRI19" s="204"/>
      <c r="RRJ19" s="184"/>
      <c r="RRK19" s="194"/>
      <c r="RRL19" s="194"/>
      <c r="RRM19" s="204"/>
      <c r="RRN19" s="184"/>
      <c r="RRO19" s="194"/>
      <c r="RRP19" s="194"/>
      <c r="RRQ19" s="204"/>
      <c r="RRR19" s="184"/>
      <c r="RRS19" s="194"/>
      <c r="RRT19" s="194"/>
      <c r="RRU19" s="204"/>
      <c r="RRV19" s="184"/>
      <c r="RRW19" s="194"/>
      <c r="RRX19" s="194"/>
      <c r="RRY19" s="204"/>
      <c r="RRZ19" s="184"/>
      <c r="RSA19" s="194"/>
      <c r="RSB19" s="194"/>
      <c r="RSC19" s="204"/>
      <c r="RSD19" s="184"/>
      <c r="RSE19" s="194"/>
      <c r="RSF19" s="194"/>
      <c r="RSG19" s="204"/>
      <c r="RSH19" s="184"/>
      <c r="RSI19" s="194"/>
      <c r="RSJ19" s="194"/>
      <c r="RSK19" s="204"/>
      <c r="RSL19" s="184"/>
      <c r="RSM19" s="194"/>
      <c r="RSN19" s="194"/>
      <c r="RSO19" s="204"/>
      <c r="RSP19" s="184"/>
      <c r="RSQ19" s="194"/>
      <c r="RSR19" s="194"/>
      <c r="RSS19" s="204"/>
      <c r="RST19" s="184"/>
      <c r="RSU19" s="194"/>
      <c r="RSV19" s="194"/>
      <c r="RSW19" s="204"/>
      <c r="RSX19" s="184"/>
      <c r="RSY19" s="194"/>
      <c r="RSZ19" s="194"/>
      <c r="RTA19" s="204"/>
      <c r="RTB19" s="184"/>
      <c r="RTC19" s="194"/>
      <c r="RTD19" s="194"/>
      <c r="RTE19" s="204"/>
      <c r="RTF19" s="184"/>
      <c r="RTG19" s="194"/>
      <c r="RTH19" s="194"/>
      <c r="RTI19" s="204"/>
      <c r="RTJ19" s="184"/>
      <c r="RTK19" s="194"/>
      <c r="RTL19" s="194"/>
      <c r="RTM19" s="204"/>
      <c r="RTN19" s="184"/>
      <c r="RTO19" s="194"/>
      <c r="RTP19" s="194"/>
      <c r="RTQ19" s="204"/>
      <c r="RTR19" s="184"/>
      <c r="RTS19" s="194"/>
      <c r="RTT19" s="194"/>
      <c r="RTU19" s="204"/>
      <c r="RTV19" s="184"/>
      <c r="RTW19" s="194"/>
      <c r="RTX19" s="194"/>
      <c r="RTY19" s="204"/>
      <c r="RTZ19" s="184"/>
      <c r="RUA19" s="194"/>
      <c r="RUB19" s="194"/>
      <c r="RUC19" s="204"/>
      <c r="RUD19" s="184"/>
      <c r="RUE19" s="194"/>
      <c r="RUF19" s="194"/>
      <c r="RUG19" s="204"/>
      <c r="RUH19" s="184"/>
      <c r="RUI19" s="194"/>
      <c r="RUJ19" s="194"/>
      <c r="RUK19" s="204"/>
      <c r="RUL19" s="184"/>
      <c r="RUM19" s="194"/>
      <c r="RUN19" s="194"/>
      <c r="RUO19" s="204"/>
      <c r="RUP19" s="184"/>
      <c r="RUQ19" s="194"/>
      <c r="RUR19" s="194"/>
      <c r="RUS19" s="204"/>
      <c r="RUT19" s="184"/>
      <c r="RUU19" s="194"/>
      <c r="RUV19" s="194"/>
      <c r="RUW19" s="204"/>
      <c r="RUX19" s="184"/>
      <c r="RUY19" s="194"/>
      <c r="RUZ19" s="194"/>
      <c r="RVA19" s="204"/>
      <c r="RVB19" s="184"/>
      <c r="RVC19" s="194"/>
      <c r="RVD19" s="194"/>
      <c r="RVE19" s="204"/>
      <c r="RVF19" s="184"/>
      <c r="RVG19" s="194"/>
      <c r="RVH19" s="194"/>
      <c r="RVI19" s="204"/>
      <c r="RVJ19" s="184"/>
      <c r="RVK19" s="194"/>
      <c r="RVL19" s="194"/>
      <c r="RVM19" s="204"/>
      <c r="RVN19" s="184"/>
      <c r="RVO19" s="194"/>
      <c r="RVP19" s="194"/>
      <c r="RVQ19" s="204"/>
      <c r="RVR19" s="184"/>
      <c r="RVS19" s="194"/>
      <c r="RVT19" s="194"/>
      <c r="RVU19" s="204"/>
      <c r="RVV19" s="184"/>
      <c r="RVW19" s="194"/>
      <c r="RVX19" s="194"/>
      <c r="RVY19" s="204"/>
      <c r="RVZ19" s="184"/>
      <c r="RWA19" s="194"/>
      <c r="RWB19" s="194"/>
      <c r="RWC19" s="204"/>
      <c r="RWD19" s="184"/>
      <c r="RWE19" s="194"/>
      <c r="RWF19" s="194"/>
      <c r="RWG19" s="204"/>
      <c r="RWH19" s="184"/>
      <c r="RWI19" s="194"/>
      <c r="RWJ19" s="194"/>
      <c r="RWK19" s="204"/>
      <c r="RWL19" s="184"/>
      <c r="RWM19" s="194"/>
      <c r="RWN19" s="194"/>
      <c r="RWO19" s="204"/>
      <c r="RWP19" s="184"/>
      <c r="RWQ19" s="194"/>
      <c r="RWR19" s="194"/>
      <c r="RWS19" s="204"/>
      <c r="RWT19" s="184"/>
      <c r="RWU19" s="194"/>
      <c r="RWV19" s="194"/>
      <c r="RWW19" s="204"/>
      <c r="RWX19" s="184"/>
      <c r="RWY19" s="194"/>
      <c r="RWZ19" s="194"/>
      <c r="RXA19" s="204"/>
      <c r="RXB19" s="184"/>
      <c r="RXC19" s="194"/>
      <c r="RXD19" s="194"/>
      <c r="RXE19" s="204"/>
      <c r="RXF19" s="184"/>
      <c r="RXG19" s="194"/>
      <c r="RXH19" s="194"/>
      <c r="RXI19" s="204"/>
      <c r="RXJ19" s="184"/>
      <c r="RXK19" s="194"/>
      <c r="RXL19" s="194"/>
      <c r="RXM19" s="204"/>
      <c r="RXN19" s="184"/>
      <c r="RXO19" s="194"/>
      <c r="RXP19" s="194"/>
      <c r="RXQ19" s="204"/>
      <c r="RXR19" s="184"/>
      <c r="RXS19" s="194"/>
      <c r="RXT19" s="194"/>
      <c r="RXU19" s="204"/>
      <c r="RXV19" s="184"/>
      <c r="RXW19" s="194"/>
      <c r="RXX19" s="194"/>
      <c r="RXY19" s="204"/>
      <c r="RXZ19" s="184"/>
      <c r="RYA19" s="194"/>
      <c r="RYB19" s="194"/>
      <c r="RYC19" s="204"/>
      <c r="RYD19" s="184"/>
      <c r="RYE19" s="194"/>
      <c r="RYF19" s="194"/>
      <c r="RYG19" s="204"/>
      <c r="RYH19" s="184"/>
      <c r="RYI19" s="194"/>
      <c r="RYJ19" s="194"/>
      <c r="RYK19" s="204"/>
      <c r="RYL19" s="184"/>
      <c r="RYM19" s="194"/>
      <c r="RYN19" s="194"/>
      <c r="RYO19" s="204"/>
      <c r="RYP19" s="184"/>
      <c r="RYQ19" s="194"/>
      <c r="RYR19" s="194"/>
      <c r="RYS19" s="204"/>
      <c r="RYT19" s="184"/>
      <c r="RYU19" s="194"/>
      <c r="RYV19" s="194"/>
      <c r="RYW19" s="204"/>
      <c r="RYX19" s="184"/>
      <c r="RYY19" s="194"/>
      <c r="RYZ19" s="194"/>
      <c r="RZA19" s="204"/>
      <c r="RZB19" s="184"/>
      <c r="RZC19" s="194"/>
      <c r="RZD19" s="194"/>
      <c r="RZE19" s="204"/>
      <c r="RZF19" s="184"/>
      <c r="RZG19" s="194"/>
      <c r="RZH19" s="194"/>
      <c r="RZI19" s="204"/>
      <c r="RZJ19" s="184"/>
      <c r="RZK19" s="194"/>
      <c r="RZL19" s="194"/>
      <c r="RZM19" s="204"/>
      <c r="RZN19" s="184"/>
      <c r="RZO19" s="194"/>
      <c r="RZP19" s="194"/>
      <c r="RZQ19" s="204"/>
      <c r="RZR19" s="184"/>
      <c r="RZS19" s="194"/>
      <c r="RZT19" s="194"/>
      <c r="RZU19" s="204"/>
      <c r="RZV19" s="184"/>
      <c r="RZW19" s="194"/>
      <c r="RZX19" s="194"/>
      <c r="RZY19" s="204"/>
      <c r="RZZ19" s="184"/>
      <c r="SAA19" s="194"/>
      <c r="SAB19" s="194"/>
      <c r="SAC19" s="204"/>
      <c r="SAD19" s="184"/>
      <c r="SAE19" s="194"/>
      <c r="SAF19" s="194"/>
      <c r="SAG19" s="204"/>
      <c r="SAH19" s="184"/>
      <c r="SAI19" s="194"/>
      <c r="SAJ19" s="194"/>
      <c r="SAK19" s="204"/>
      <c r="SAL19" s="184"/>
      <c r="SAM19" s="194"/>
      <c r="SAN19" s="194"/>
      <c r="SAO19" s="204"/>
      <c r="SAP19" s="184"/>
      <c r="SAQ19" s="194"/>
      <c r="SAR19" s="194"/>
      <c r="SAS19" s="204"/>
      <c r="SAT19" s="184"/>
      <c r="SAU19" s="194"/>
      <c r="SAV19" s="194"/>
      <c r="SAW19" s="204"/>
      <c r="SAX19" s="184"/>
      <c r="SAY19" s="194"/>
      <c r="SAZ19" s="194"/>
      <c r="SBA19" s="204"/>
      <c r="SBB19" s="184"/>
      <c r="SBC19" s="194"/>
      <c r="SBD19" s="194"/>
      <c r="SBE19" s="204"/>
      <c r="SBF19" s="184"/>
      <c r="SBG19" s="194"/>
      <c r="SBH19" s="194"/>
      <c r="SBI19" s="204"/>
      <c r="SBJ19" s="184"/>
      <c r="SBK19" s="194"/>
      <c r="SBL19" s="194"/>
      <c r="SBM19" s="204"/>
      <c r="SBN19" s="184"/>
      <c r="SBO19" s="194"/>
      <c r="SBP19" s="194"/>
      <c r="SBQ19" s="204"/>
      <c r="SBR19" s="184"/>
      <c r="SBS19" s="194"/>
      <c r="SBT19" s="194"/>
      <c r="SBU19" s="204"/>
      <c r="SBV19" s="184"/>
      <c r="SBW19" s="194"/>
      <c r="SBX19" s="194"/>
      <c r="SBY19" s="204"/>
      <c r="SBZ19" s="184"/>
      <c r="SCA19" s="194"/>
      <c r="SCB19" s="194"/>
      <c r="SCC19" s="204"/>
      <c r="SCD19" s="184"/>
      <c r="SCE19" s="194"/>
      <c r="SCF19" s="194"/>
      <c r="SCG19" s="204"/>
      <c r="SCH19" s="184"/>
      <c r="SCI19" s="194"/>
      <c r="SCJ19" s="194"/>
      <c r="SCK19" s="204"/>
      <c r="SCL19" s="184"/>
      <c r="SCM19" s="194"/>
      <c r="SCN19" s="194"/>
      <c r="SCO19" s="204"/>
      <c r="SCP19" s="184"/>
      <c r="SCQ19" s="194"/>
      <c r="SCR19" s="194"/>
      <c r="SCS19" s="204"/>
      <c r="SCT19" s="184"/>
      <c r="SCU19" s="194"/>
      <c r="SCV19" s="194"/>
      <c r="SCW19" s="204"/>
      <c r="SCX19" s="184"/>
      <c r="SCY19" s="194"/>
      <c r="SCZ19" s="194"/>
      <c r="SDA19" s="204"/>
      <c r="SDB19" s="184"/>
      <c r="SDC19" s="194"/>
      <c r="SDD19" s="194"/>
      <c r="SDE19" s="204"/>
      <c r="SDF19" s="184"/>
      <c r="SDG19" s="194"/>
      <c r="SDH19" s="194"/>
      <c r="SDI19" s="204"/>
      <c r="SDJ19" s="184"/>
      <c r="SDK19" s="194"/>
      <c r="SDL19" s="194"/>
      <c r="SDM19" s="204"/>
      <c r="SDN19" s="184"/>
      <c r="SDO19" s="194"/>
      <c r="SDP19" s="194"/>
      <c r="SDQ19" s="204"/>
      <c r="SDR19" s="184"/>
      <c r="SDS19" s="194"/>
      <c r="SDT19" s="194"/>
      <c r="SDU19" s="204"/>
      <c r="SDV19" s="184"/>
      <c r="SDW19" s="194"/>
      <c r="SDX19" s="194"/>
      <c r="SDY19" s="204"/>
      <c r="SDZ19" s="184"/>
      <c r="SEA19" s="194"/>
      <c r="SEB19" s="194"/>
      <c r="SEC19" s="204"/>
      <c r="SED19" s="184"/>
      <c r="SEE19" s="194"/>
      <c r="SEF19" s="194"/>
      <c r="SEG19" s="204"/>
      <c r="SEH19" s="184"/>
      <c r="SEI19" s="194"/>
      <c r="SEJ19" s="194"/>
      <c r="SEK19" s="204"/>
      <c r="SEL19" s="184"/>
      <c r="SEM19" s="194"/>
      <c r="SEN19" s="194"/>
      <c r="SEO19" s="204"/>
      <c r="SEP19" s="184"/>
      <c r="SEQ19" s="194"/>
      <c r="SER19" s="194"/>
      <c r="SES19" s="204"/>
      <c r="SET19" s="184"/>
      <c r="SEU19" s="194"/>
      <c r="SEV19" s="194"/>
      <c r="SEW19" s="204"/>
      <c r="SEX19" s="184"/>
      <c r="SEY19" s="194"/>
      <c r="SEZ19" s="194"/>
      <c r="SFA19" s="204"/>
      <c r="SFB19" s="184"/>
      <c r="SFC19" s="194"/>
      <c r="SFD19" s="194"/>
      <c r="SFE19" s="204"/>
      <c r="SFF19" s="184"/>
      <c r="SFG19" s="194"/>
      <c r="SFH19" s="194"/>
      <c r="SFI19" s="204"/>
      <c r="SFJ19" s="184"/>
      <c r="SFK19" s="194"/>
      <c r="SFL19" s="194"/>
      <c r="SFM19" s="204"/>
      <c r="SFN19" s="184"/>
      <c r="SFO19" s="194"/>
      <c r="SFP19" s="194"/>
      <c r="SFQ19" s="204"/>
      <c r="SFR19" s="184"/>
      <c r="SFS19" s="194"/>
      <c r="SFT19" s="194"/>
      <c r="SFU19" s="204"/>
      <c r="SFV19" s="184"/>
      <c r="SFW19" s="194"/>
      <c r="SFX19" s="194"/>
      <c r="SFY19" s="204"/>
      <c r="SFZ19" s="184"/>
      <c r="SGA19" s="194"/>
      <c r="SGB19" s="194"/>
      <c r="SGC19" s="204"/>
      <c r="SGD19" s="184"/>
      <c r="SGE19" s="194"/>
      <c r="SGF19" s="194"/>
      <c r="SGG19" s="204"/>
      <c r="SGH19" s="184"/>
      <c r="SGI19" s="194"/>
      <c r="SGJ19" s="194"/>
      <c r="SGK19" s="204"/>
      <c r="SGL19" s="184"/>
      <c r="SGM19" s="194"/>
      <c r="SGN19" s="194"/>
      <c r="SGO19" s="204"/>
      <c r="SGP19" s="184"/>
      <c r="SGQ19" s="194"/>
      <c r="SGR19" s="194"/>
      <c r="SGS19" s="204"/>
      <c r="SGT19" s="184"/>
      <c r="SGU19" s="194"/>
      <c r="SGV19" s="194"/>
      <c r="SGW19" s="204"/>
      <c r="SGX19" s="184"/>
      <c r="SGY19" s="194"/>
      <c r="SGZ19" s="194"/>
      <c r="SHA19" s="204"/>
      <c r="SHB19" s="184"/>
      <c r="SHC19" s="194"/>
      <c r="SHD19" s="194"/>
      <c r="SHE19" s="204"/>
      <c r="SHF19" s="184"/>
      <c r="SHG19" s="194"/>
      <c r="SHH19" s="194"/>
      <c r="SHI19" s="204"/>
      <c r="SHJ19" s="184"/>
      <c r="SHK19" s="194"/>
      <c r="SHL19" s="194"/>
      <c r="SHM19" s="204"/>
      <c r="SHN19" s="184"/>
      <c r="SHO19" s="194"/>
      <c r="SHP19" s="194"/>
      <c r="SHQ19" s="204"/>
      <c r="SHR19" s="184"/>
      <c r="SHS19" s="194"/>
      <c r="SHT19" s="194"/>
      <c r="SHU19" s="204"/>
      <c r="SHV19" s="184"/>
      <c r="SHW19" s="194"/>
      <c r="SHX19" s="194"/>
      <c r="SHY19" s="204"/>
      <c r="SHZ19" s="184"/>
      <c r="SIA19" s="194"/>
      <c r="SIB19" s="194"/>
      <c r="SIC19" s="204"/>
      <c r="SID19" s="184"/>
      <c r="SIE19" s="194"/>
      <c r="SIF19" s="194"/>
      <c r="SIG19" s="204"/>
      <c r="SIH19" s="184"/>
      <c r="SII19" s="194"/>
      <c r="SIJ19" s="194"/>
      <c r="SIK19" s="204"/>
      <c r="SIL19" s="184"/>
      <c r="SIM19" s="194"/>
      <c r="SIN19" s="194"/>
      <c r="SIO19" s="204"/>
      <c r="SIP19" s="184"/>
      <c r="SIQ19" s="194"/>
      <c r="SIR19" s="194"/>
      <c r="SIS19" s="204"/>
      <c r="SIT19" s="184"/>
      <c r="SIU19" s="194"/>
      <c r="SIV19" s="194"/>
      <c r="SIW19" s="204"/>
      <c r="SIX19" s="184"/>
      <c r="SIY19" s="194"/>
      <c r="SIZ19" s="194"/>
      <c r="SJA19" s="204"/>
      <c r="SJB19" s="184"/>
      <c r="SJC19" s="194"/>
      <c r="SJD19" s="194"/>
      <c r="SJE19" s="204"/>
      <c r="SJF19" s="184"/>
      <c r="SJG19" s="194"/>
      <c r="SJH19" s="194"/>
      <c r="SJI19" s="204"/>
      <c r="SJJ19" s="184"/>
      <c r="SJK19" s="194"/>
      <c r="SJL19" s="194"/>
      <c r="SJM19" s="204"/>
      <c r="SJN19" s="184"/>
      <c r="SJO19" s="194"/>
      <c r="SJP19" s="194"/>
      <c r="SJQ19" s="204"/>
      <c r="SJR19" s="184"/>
      <c r="SJS19" s="194"/>
      <c r="SJT19" s="194"/>
      <c r="SJU19" s="204"/>
      <c r="SJV19" s="184"/>
      <c r="SJW19" s="194"/>
      <c r="SJX19" s="194"/>
      <c r="SJY19" s="204"/>
      <c r="SJZ19" s="184"/>
      <c r="SKA19" s="194"/>
      <c r="SKB19" s="194"/>
      <c r="SKC19" s="204"/>
      <c r="SKD19" s="184"/>
      <c r="SKE19" s="194"/>
      <c r="SKF19" s="194"/>
      <c r="SKG19" s="204"/>
      <c r="SKH19" s="184"/>
      <c r="SKI19" s="194"/>
      <c r="SKJ19" s="194"/>
      <c r="SKK19" s="204"/>
      <c r="SKL19" s="184"/>
      <c r="SKM19" s="194"/>
      <c r="SKN19" s="194"/>
      <c r="SKO19" s="204"/>
      <c r="SKP19" s="184"/>
      <c r="SKQ19" s="194"/>
      <c r="SKR19" s="194"/>
      <c r="SKS19" s="204"/>
      <c r="SKT19" s="184"/>
      <c r="SKU19" s="194"/>
      <c r="SKV19" s="194"/>
      <c r="SKW19" s="204"/>
      <c r="SKX19" s="184"/>
      <c r="SKY19" s="194"/>
      <c r="SKZ19" s="194"/>
      <c r="SLA19" s="204"/>
      <c r="SLB19" s="184"/>
      <c r="SLC19" s="194"/>
      <c r="SLD19" s="194"/>
      <c r="SLE19" s="204"/>
      <c r="SLF19" s="184"/>
      <c r="SLG19" s="194"/>
      <c r="SLH19" s="194"/>
      <c r="SLI19" s="204"/>
      <c r="SLJ19" s="184"/>
      <c r="SLK19" s="194"/>
      <c r="SLL19" s="194"/>
      <c r="SLM19" s="204"/>
      <c r="SLN19" s="184"/>
      <c r="SLO19" s="194"/>
      <c r="SLP19" s="194"/>
      <c r="SLQ19" s="204"/>
      <c r="SLR19" s="184"/>
      <c r="SLS19" s="194"/>
      <c r="SLT19" s="194"/>
      <c r="SLU19" s="204"/>
      <c r="SLV19" s="184"/>
      <c r="SLW19" s="194"/>
      <c r="SLX19" s="194"/>
      <c r="SLY19" s="204"/>
      <c r="SLZ19" s="184"/>
      <c r="SMA19" s="194"/>
      <c r="SMB19" s="194"/>
      <c r="SMC19" s="204"/>
      <c r="SMD19" s="184"/>
      <c r="SME19" s="194"/>
      <c r="SMF19" s="194"/>
      <c r="SMG19" s="204"/>
      <c r="SMH19" s="184"/>
      <c r="SMI19" s="194"/>
      <c r="SMJ19" s="194"/>
      <c r="SMK19" s="204"/>
      <c r="SML19" s="184"/>
      <c r="SMM19" s="194"/>
      <c r="SMN19" s="194"/>
      <c r="SMO19" s="204"/>
      <c r="SMP19" s="184"/>
      <c r="SMQ19" s="194"/>
      <c r="SMR19" s="194"/>
      <c r="SMS19" s="204"/>
      <c r="SMT19" s="184"/>
      <c r="SMU19" s="194"/>
      <c r="SMV19" s="194"/>
      <c r="SMW19" s="204"/>
      <c r="SMX19" s="184"/>
      <c r="SMY19" s="194"/>
      <c r="SMZ19" s="194"/>
      <c r="SNA19" s="204"/>
      <c r="SNB19" s="184"/>
      <c r="SNC19" s="194"/>
      <c r="SND19" s="194"/>
      <c r="SNE19" s="204"/>
      <c r="SNF19" s="184"/>
      <c r="SNG19" s="194"/>
      <c r="SNH19" s="194"/>
      <c r="SNI19" s="204"/>
      <c r="SNJ19" s="184"/>
      <c r="SNK19" s="194"/>
      <c r="SNL19" s="194"/>
      <c r="SNM19" s="204"/>
      <c r="SNN19" s="184"/>
      <c r="SNO19" s="194"/>
      <c r="SNP19" s="194"/>
      <c r="SNQ19" s="204"/>
      <c r="SNR19" s="184"/>
      <c r="SNS19" s="194"/>
      <c r="SNT19" s="194"/>
      <c r="SNU19" s="204"/>
      <c r="SNV19" s="184"/>
      <c r="SNW19" s="194"/>
      <c r="SNX19" s="194"/>
      <c r="SNY19" s="204"/>
      <c r="SNZ19" s="184"/>
      <c r="SOA19" s="194"/>
      <c r="SOB19" s="194"/>
      <c r="SOC19" s="204"/>
      <c r="SOD19" s="184"/>
      <c r="SOE19" s="194"/>
      <c r="SOF19" s="194"/>
      <c r="SOG19" s="204"/>
      <c r="SOH19" s="184"/>
      <c r="SOI19" s="194"/>
      <c r="SOJ19" s="194"/>
      <c r="SOK19" s="204"/>
      <c r="SOL19" s="184"/>
      <c r="SOM19" s="194"/>
      <c r="SON19" s="194"/>
      <c r="SOO19" s="204"/>
      <c r="SOP19" s="184"/>
      <c r="SOQ19" s="194"/>
      <c r="SOR19" s="194"/>
      <c r="SOS19" s="204"/>
      <c r="SOT19" s="184"/>
      <c r="SOU19" s="194"/>
      <c r="SOV19" s="194"/>
      <c r="SOW19" s="204"/>
      <c r="SOX19" s="184"/>
      <c r="SOY19" s="194"/>
      <c r="SOZ19" s="194"/>
      <c r="SPA19" s="204"/>
      <c r="SPB19" s="184"/>
      <c r="SPC19" s="194"/>
      <c r="SPD19" s="194"/>
      <c r="SPE19" s="204"/>
      <c r="SPF19" s="184"/>
      <c r="SPG19" s="194"/>
      <c r="SPH19" s="194"/>
      <c r="SPI19" s="204"/>
      <c r="SPJ19" s="184"/>
      <c r="SPK19" s="194"/>
      <c r="SPL19" s="194"/>
      <c r="SPM19" s="204"/>
      <c r="SPN19" s="184"/>
      <c r="SPO19" s="194"/>
      <c r="SPP19" s="194"/>
      <c r="SPQ19" s="204"/>
      <c r="SPR19" s="184"/>
      <c r="SPS19" s="194"/>
      <c r="SPT19" s="194"/>
      <c r="SPU19" s="204"/>
      <c r="SPV19" s="184"/>
      <c r="SPW19" s="194"/>
      <c r="SPX19" s="194"/>
      <c r="SPY19" s="204"/>
      <c r="SPZ19" s="184"/>
      <c r="SQA19" s="194"/>
      <c r="SQB19" s="194"/>
      <c r="SQC19" s="204"/>
      <c r="SQD19" s="184"/>
      <c r="SQE19" s="194"/>
      <c r="SQF19" s="194"/>
      <c r="SQG19" s="204"/>
      <c r="SQH19" s="184"/>
      <c r="SQI19" s="194"/>
      <c r="SQJ19" s="194"/>
      <c r="SQK19" s="204"/>
      <c r="SQL19" s="184"/>
      <c r="SQM19" s="194"/>
      <c r="SQN19" s="194"/>
      <c r="SQO19" s="204"/>
      <c r="SQP19" s="184"/>
      <c r="SQQ19" s="194"/>
      <c r="SQR19" s="194"/>
      <c r="SQS19" s="204"/>
      <c r="SQT19" s="184"/>
      <c r="SQU19" s="194"/>
      <c r="SQV19" s="194"/>
      <c r="SQW19" s="204"/>
      <c r="SQX19" s="184"/>
      <c r="SQY19" s="194"/>
      <c r="SQZ19" s="194"/>
      <c r="SRA19" s="204"/>
      <c r="SRB19" s="184"/>
      <c r="SRC19" s="194"/>
      <c r="SRD19" s="194"/>
      <c r="SRE19" s="204"/>
      <c r="SRF19" s="184"/>
      <c r="SRG19" s="194"/>
      <c r="SRH19" s="194"/>
      <c r="SRI19" s="204"/>
      <c r="SRJ19" s="184"/>
      <c r="SRK19" s="194"/>
      <c r="SRL19" s="194"/>
      <c r="SRM19" s="204"/>
      <c r="SRN19" s="184"/>
      <c r="SRO19" s="194"/>
      <c r="SRP19" s="194"/>
      <c r="SRQ19" s="204"/>
      <c r="SRR19" s="184"/>
      <c r="SRS19" s="194"/>
      <c r="SRT19" s="194"/>
      <c r="SRU19" s="204"/>
      <c r="SRV19" s="184"/>
      <c r="SRW19" s="194"/>
      <c r="SRX19" s="194"/>
      <c r="SRY19" s="204"/>
      <c r="SRZ19" s="184"/>
      <c r="SSA19" s="194"/>
      <c r="SSB19" s="194"/>
      <c r="SSC19" s="204"/>
      <c r="SSD19" s="184"/>
      <c r="SSE19" s="194"/>
      <c r="SSF19" s="194"/>
      <c r="SSG19" s="204"/>
      <c r="SSH19" s="184"/>
      <c r="SSI19" s="194"/>
      <c r="SSJ19" s="194"/>
      <c r="SSK19" s="204"/>
      <c r="SSL19" s="184"/>
      <c r="SSM19" s="194"/>
      <c r="SSN19" s="194"/>
      <c r="SSO19" s="204"/>
      <c r="SSP19" s="184"/>
      <c r="SSQ19" s="194"/>
      <c r="SSR19" s="194"/>
      <c r="SSS19" s="204"/>
      <c r="SST19" s="184"/>
      <c r="SSU19" s="194"/>
      <c r="SSV19" s="194"/>
      <c r="SSW19" s="204"/>
      <c r="SSX19" s="184"/>
      <c r="SSY19" s="194"/>
      <c r="SSZ19" s="194"/>
      <c r="STA19" s="204"/>
      <c r="STB19" s="184"/>
      <c r="STC19" s="194"/>
      <c r="STD19" s="194"/>
      <c r="STE19" s="204"/>
      <c r="STF19" s="184"/>
      <c r="STG19" s="194"/>
      <c r="STH19" s="194"/>
      <c r="STI19" s="204"/>
      <c r="STJ19" s="184"/>
      <c r="STK19" s="194"/>
      <c r="STL19" s="194"/>
      <c r="STM19" s="204"/>
      <c r="STN19" s="184"/>
      <c r="STO19" s="194"/>
      <c r="STP19" s="194"/>
      <c r="STQ19" s="204"/>
      <c r="STR19" s="184"/>
      <c r="STS19" s="194"/>
      <c r="STT19" s="194"/>
      <c r="STU19" s="204"/>
      <c r="STV19" s="184"/>
      <c r="STW19" s="194"/>
      <c r="STX19" s="194"/>
      <c r="STY19" s="204"/>
      <c r="STZ19" s="184"/>
      <c r="SUA19" s="194"/>
      <c r="SUB19" s="194"/>
      <c r="SUC19" s="204"/>
      <c r="SUD19" s="184"/>
      <c r="SUE19" s="194"/>
      <c r="SUF19" s="194"/>
      <c r="SUG19" s="204"/>
      <c r="SUH19" s="184"/>
      <c r="SUI19" s="194"/>
      <c r="SUJ19" s="194"/>
      <c r="SUK19" s="204"/>
      <c r="SUL19" s="184"/>
      <c r="SUM19" s="194"/>
      <c r="SUN19" s="194"/>
      <c r="SUO19" s="204"/>
      <c r="SUP19" s="184"/>
      <c r="SUQ19" s="194"/>
      <c r="SUR19" s="194"/>
      <c r="SUS19" s="204"/>
      <c r="SUT19" s="184"/>
      <c r="SUU19" s="194"/>
      <c r="SUV19" s="194"/>
      <c r="SUW19" s="204"/>
      <c r="SUX19" s="184"/>
      <c r="SUY19" s="194"/>
      <c r="SUZ19" s="194"/>
      <c r="SVA19" s="204"/>
      <c r="SVB19" s="184"/>
      <c r="SVC19" s="194"/>
      <c r="SVD19" s="194"/>
      <c r="SVE19" s="204"/>
      <c r="SVF19" s="184"/>
      <c r="SVG19" s="194"/>
      <c r="SVH19" s="194"/>
      <c r="SVI19" s="204"/>
      <c r="SVJ19" s="184"/>
      <c r="SVK19" s="194"/>
      <c r="SVL19" s="194"/>
      <c r="SVM19" s="204"/>
      <c r="SVN19" s="184"/>
      <c r="SVO19" s="194"/>
      <c r="SVP19" s="194"/>
      <c r="SVQ19" s="204"/>
      <c r="SVR19" s="184"/>
      <c r="SVS19" s="194"/>
      <c r="SVT19" s="194"/>
      <c r="SVU19" s="204"/>
      <c r="SVV19" s="184"/>
      <c r="SVW19" s="194"/>
      <c r="SVX19" s="194"/>
      <c r="SVY19" s="204"/>
      <c r="SVZ19" s="184"/>
      <c r="SWA19" s="194"/>
      <c r="SWB19" s="194"/>
      <c r="SWC19" s="204"/>
      <c r="SWD19" s="184"/>
      <c r="SWE19" s="194"/>
      <c r="SWF19" s="194"/>
      <c r="SWG19" s="204"/>
      <c r="SWH19" s="184"/>
      <c r="SWI19" s="194"/>
      <c r="SWJ19" s="194"/>
      <c r="SWK19" s="204"/>
      <c r="SWL19" s="184"/>
      <c r="SWM19" s="194"/>
      <c r="SWN19" s="194"/>
      <c r="SWO19" s="204"/>
      <c r="SWP19" s="184"/>
      <c r="SWQ19" s="194"/>
      <c r="SWR19" s="194"/>
      <c r="SWS19" s="204"/>
      <c r="SWT19" s="184"/>
      <c r="SWU19" s="194"/>
      <c r="SWV19" s="194"/>
      <c r="SWW19" s="204"/>
      <c r="SWX19" s="184"/>
      <c r="SWY19" s="194"/>
      <c r="SWZ19" s="194"/>
      <c r="SXA19" s="204"/>
      <c r="SXB19" s="184"/>
      <c r="SXC19" s="194"/>
      <c r="SXD19" s="194"/>
      <c r="SXE19" s="204"/>
      <c r="SXF19" s="184"/>
      <c r="SXG19" s="194"/>
      <c r="SXH19" s="194"/>
      <c r="SXI19" s="204"/>
      <c r="SXJ19" s="184"/>
      <c r="SXK19" s="194"/>
      <c r="SXL19" s="194"/>
      <c r="SXM19" s="204"/>
      <c r="SXN19" s="184"/>
      <c r="SXO19" s="194"/>
      <c r="SXP19" s="194"/>
      <c r="SXQ19" s="204"/>
      <c r="SXR19" s="184"/>
      <c r="SXS19" s="194"/>
      <c r="SXT19" s="194"/>
      <c r="SXU19" s="204"/>
      <c r="SXV19" s="184"/>
      <c r="SXW19" s="194"/>
      <c r="SXX19" s="194"/>
      <c r="SXY19" s="204"/>
      <c r="SXZ19" s="184"/>
      <c r="SYA19" s="194"/>
      <c r="SYB19" s="194"/>
      <c r="SYC19" s="204"/>
      <c r="SYD19" s="184"/>
      <c r="SYE19" s="194"/>
      <c r="SYF19" s="194"/>
      <c r="SYG19" s="204"/>
      <c r="SYH19" s="184"/>
      <c r="SYI19" s="194"/>
      <c r="SYJ19" s="194"/>
      <c r="SYK19" s="204"/>
      <c r="SYL19" s="184"/>
      <c r="SYM19" s="194"/>
      <c r="SYN19" s="194"/>
      <c r="SYO19" s="204"/>
      <c r="SYP19" s="184"/>
      <c r="SYQ19" s="194"/>
      <c r="SYR19" s="194"/>
      <c r="SYS19" s="204"/>
      <c r="SYT19" s="184"/>
      <c r="SYU19" s="194"/>
      <c r="SYV19" s="194"/>
      <c r="SYW19" s="204"/>
      <c r="SYX19" s="184"/>
      <c r="SYY19" s="194"/>
      <c r="SYZ19" s="194"/>
      <c r="SZA19" s="204"/>
      <c r="SZB19" s="184"/>
      <c r="SZC19" s="194"/>
      <c r="SZD19" s="194"/>
      <c r="SZE19" s="204"/>
      <c r="SZF19" s="184"/>
      <c r="SZG19" s="194"/>
      <c r="SZH19" s="194"/>
      <c r="SZI19" s="204"/>
      <c r="SZJ19" s="184"/>
      <c r="SZK19" s="194"/>
      <c r="SZL19" s="194"/>
      <c r="SZM19" s="204"/>
      <c r="SZN19" s="184"/>
      <c r="SZO19" s="194"/>
      <c r="SZP19" s="194"/>
      <c r="SZQ19" s="204"/>
      <c r="SZR19" s="184"/>
      <c r="SZS19" s="194"/>
      <c r="SZT19" s="194"/>
      <c r="SZU19" s="204"/>
      <c r="SZV19" s="184"/>
      <c r="SZW19" s="194"/>
      <c r="SZX19" s="194"/>
      <c r="SZY19" s="204"/>
      <c r="SZZ19" s="184"/>
      <c r="TAA19" s="194"/>
      <c r="TAB19" s="194"/>
      <c r="TAC19" s="204"/>
      <c r="TAD19" s="184"/>
      <c r="TAE19" s="194"/>
      <c r="TAF19" s="194"/>
      <c r="TAG19" s="204"/>
      <c r="TAH19" s="184"/>
      <c r="TAI19" s="194"/>
      <c r="TAJ19" s="194"/>
      <c r="TAK19" s="204"/>
      <c r="TAL19" s="184"/>
      <c r="TAM19" s="194"/>
      <c r="TAN19" s="194"/>
      <c r="TAO19" s="204"/>
      <c r="TAP19" s="184"/>
      <c r="TAQ19" s="194"/>
      <c r="TAR19" s="194"/>
      <c r="TAS19" s="204"/>
      <c r="TAT19" s="184"/>
      <c r="TAU19" s="194"/>
      <c r="TAV19" s="194"/>
      <c r="TAW19" s="204"/>
      <c r="TAX19" s="184"/>
      <c r="TAY19" s="194"/>
      <c r="TAZ19" s="194"/>
      <c r="TBA19" s="204"/>
      <c r="TBB19" s="184"/>
      <c r="TBC19" s="194"/>
      <c r="TBD19" s="194"/>
      <c r="TBE19" s="204"/>
      <c r="TBF19" s="184"/>
      <c r="TBG19" s="194"/>
      <c r="TBH19" s="194"/>
      <c r="TBI19" s="204"/>
      <c r="TBJ19" s="184"/>
      <c r="TBK19" s="194"/>
      <c r="TBL19" s="194"/>
      <c r="TBM19" s="204"/>
      <c r="TBN19" s="184"/>
      <c r="TBO19" s="194"/>
      <c r="TBP19" s="194"/>
      <c r="TBQ19" s="204"/>
      <c r="TBR19" s="184"/>
      <c r="TBS19" s="194"/>
      <c r="TBT19" s="194"/>
      <c r="TBU19" s="204"/>
      <c r="TBV19" s="184"/>
      <c r="TBW19" s="194"/>
      <c r="TBX19" s="194"/>
      <c r="TBY19" s="204"/>
      <c r="TBZ19" s="184"/>
      <c r="TCA19" s="194"/>
      <c r="TCB19" s="194"/>
      <c r="TCC19" s="204"/>
      <c r="TCD19" s="184"/>
      <c r="TCE19" s="194"/>
      <c r="TCF19" s="194"/>
      <c r="TCG19" s="204"/>
      <c r="TCH19" s="184"/>
      <c r="TCI19" s="194"/>
      <c r="TCJ19" s="194"/>
      <c r="TCK19" s="204"/>
      <c r="TCL19" s="184"/>
      <c r="TCM19" s="194"/>
      <c r="TCN19" s="194"/>
      <c r="TCO19" s="204"/>
      <c r="TCP19" s="184"/>
      <c r="TCQ19" s="194"/>
      <c r="TCR19" s="194"/>
      <c r="TCS19" s="204"/>
      <c r="TCT19" s="184"/>
      <c r="TCU19" s="194"/>
      <c r="TCV19" s="194"/>
      <c r="TCW19" s="204"/>
      <c r="TCX19" s="184"/>
      <c r="TCY19" s="194"/>
      <c r="TCZ19" s="194"/>
      <c r="TDA19" s="204"/>
      <c r="TDB19" s="184"/>
      <c r="TDC19" s="194"/>
      <c r="TDD19" s="194"/>
      <c r="TDE19" s="204"/>
      <c r="TDF19" s="184"/>
      <c r="TDG19" s="194"/>
      <c r="TDH19" s="194"/>
      <c r="TDI19" s="204"/>
      <c r="TDJ19" s="184"/>
      <c r="TDK19" s="194"/>
      <c r="TDL19" s="194"/>
      <c r="TDM19" s="204"/>
      <c r="TDN19" s="184"/>
      <c r="TDO19" s="194"/>
      <c r="TDP19" s="194"/>
      <c r="TDQ19" s="204"/>
      <c r="TDR19" s="184"/>
      <c r="TDS19" s="194"/>
      <c r="TDT19" s="194"/>
      <c r="TDU19" s="204"/>
      <c r="TDV19" s="184"/>
      <c r="TDW19" s="194"/>
      <c r="TDX19" s="194"/>
      <c r="TDY19" s="204"/>
      <c r="TDZ19" s="184"/>
      <c r="TEA19" s="194"/>
      <c r="TEB19" s="194"/>
      <c r="TEC19" s="204"/>
      <c r="TED19" s="184"/>
      <c r="TEE19" s="194"/>
      <c r="TEF19" s="194"/>
      <c r="TEG19" s="204"/>
      <c r="TEH19" s="184"/>
      <c r="TEI19" s="194"/>
      <c r="TEJ19" s="194"/>
      <c r="TEK19" s="204"/>
      <c r="TEL19" s="184"/>
      <c r="TEM19" s="194"/>
      <c r="TEN19" s="194"/>
      <c r="TEO19" s="204"/>
      <c r="TEP19" s="184"/>
      <c r="TEQ19" s="194"/>
      <c r="TER19" s="194"/>
      <c r="TES19" s="204"/>
      <c r="TET19" s="184"/>
      <c r="TEU19" s="194"/>
      <c r="TEV19" s="194"/>
      <c r="TEW19" s="204"/>
      <c r="TEX19" s="184"/>
      <c r="TEY19" s="194"/>
      <c r="TEZ19" s="194"/>
      <c r="TFA19" s="204"/>
      <c r="TFB19" s="184"/>
      <c r="TFC19" s="194"/>
      <c r="TFD19" s="194"/>
      <c r="TFE19" s="204"/>
      <c r="TFF19" s="184"/>
      <c r="TFG19" s="194"/>
      <c r="TFH19" s="194"/>
      <c r="TFI19" s="204"/>
      <c r="TFJ19" s="184"/>
      <c r="TFK19" s="194"/>
      <c r="TFL19" s="194"/>
      <c r="TFM19" s="204"/>
      <c r="TFN19" s="184"/>
      <c r="TFO19" s="194"/>
      <c r="TFP19" s="194"/>
      <c r="TFQ19" s="204"/>
      <c r="TFR19" s="184"/>
      <c r="TFS19" s="194"/>
      <c r="TFT19" s="194"/>
      <c r="TFU19" s="204"/>
      <c r="TFV19" s="184"/>
      <c r="TFW19" s="194"/>
      <c r="TFX19" s="194"/>
      <c r="TFY19" s="204"/>
      <c r="TFZ19" s="184"/>
      <c r="TGA19" s="194"/>
      <c r="TGB19" s="194"/>
      <c r="TGC19" s="204"/>
      <c r="TGD19" s="184"/>
      <c r="TGE19" s="194"/>
      <c r="TGF19" s="194"/>
      <c r="TGG19" s="204"/>
      <c r="TGH19" s="184"/>
      <c r="TGI19" s="194"/>
      <c r="TGJ19" s="194"/>
      <c r="TGK19" s="204"/>
      <c r="TGL19" s="184"/>
      <c r="TGM19" s="194"/>
      <c r="TGN19" s="194"/>
      <c r="TGO19" s="204"/>
      <c r="TGP19" s="184"/>
      <c r="TGQ19" s="194"/>
      <c r="TGR19" s="194"/>
      <c r="TGS19" s="204"/>
      <c r="TGT19" s="184"/>
      <c r="TGU19" s="194"/>
      <c r="TGV19" s="194"/>
      <c r="TGW19" s="204"/>
      <c r="TGX19" s="184"/>
      <c r="TGY19" s="194"/>
      <c r="TGZ19" s="194"/>
      <c r="THA19" s="204"/>
      <c r="THB19" s="184"/>
      <c r="THC19" s="194"/>
      <c r="THD19" s="194"/>
      <c r="THE19" s="204"/>
      <c r="THF19" s="184"/>
      <c r="THG19" s="194"/>
      <c r="THH19" s="194"/>
      <c r="THI19" s="204"/>
      <c r="THJ19" s="184"/>
      <c r="THK19" s="194"/>
      <c r="THL19" s="194"/>
      <c r="THM19" s="204"/>
      <c r="THN19" s="184"/>
      <c r="THO19" s="194"/>
      <c r="THP19" s="194"/>
      <c r="THQ19" s="204"/>
      <c r="THR19" s="184"/>
      <c r="THS19" s="194"/>
      <c r="THT19" s="194"/>
      <c r="THU19" s="204"/>
      <c r="THV19" s="184"/>
      <c r="THW19" s="194"/>
      <c r="THX19" s="194"/>
      <c r="THY19" s="204"/>
      <c r="THZ19" s="184"/>
      <c r="TIA19" s="194"/>
      <c r="TIB19" s="194"/>
      <c r="TIC19" s="204"/>
      <c r="TID19" s="184"/>
      <c r="TIE19" s="194"/>
      <c r="TIF19" s="194"/>
      <c r="TIG19" s="204"/>
      <c r="TIH19" s="184"/>
      <c r="TII19" s="194"/>
      <c r="TIJ19" s="194"/>
      <c r="TIK19" s="204"/>
      <c r="TIL19" s="184"/>
      <c r="TIM19" s="194"/>
      <c r="TIN19" s="194"/>
      <c r="TIO19" s="204"/>
      <c r="TIP19" s="184"/>
      <c r="TIQ19" s="194"/>
      <c r="TIR19" s="194"/>
      <c r="TIS19" s="204"/>
      <c r="TIT19" s="184"/>
      <c r="TIU19" s="194"/>
      <c r="TIV19" s="194"/>
      <c r="TIW19" s="204"/>
      <c r="TIX19" s="184"/>
      <c r="TIY19" s="194"/>
      <c r="TIZ19" s="194"/>
      <c r="TJA19" s="204"/>
      <c r="TJB19" s="184"/>
      <c r="TJC19" s="194"/>
      <c r="TJD19" s="194"/>
      <c r="TJE19" s="204"/>
      <c r="TJF19" s="184"/>
      <c r="TJG19" s="194"/>
      <c r="TJH19" s="194"/>
      <c r="TJI19" s="204"/>
      <c r="TJJ19" s="184"/>
      <c r="TJK19" s="194"/>
      <c r="TJL19" s="194"/>
      <c r="TJM19" s="204"/>
      <c r="TJN19" s="184"/>
      <c r="TJO19" s="194"/>
      <c r="TJP19" s="194"/>
      <c r="TJQ19" s="204"/>
      <c r="TJR19" s="184"/>
      <c r="TJS19" s="194"/>
      <c r="TJT19" s="194"/>
      <c r="TJU19" s="204"/>
      <c r="TJV19" s="184"/>
      <c r="TJW19" s="194"/>
      <c r="TJX19" s="194"/>
      <c r="TJY19" s="204"/>
      <c r="TJZ19" s="184"/>
      <c r="TKA19" s="194"/>
      <c r="TKB19" s="194"/>
      <c r="TKC19" s="204"/>
      <c r="TKD19" s="184"/>
      <c r="TKE19" s="194"/>
      <c r="TKF19" s="194"/>
      <c r="TKG19" s="204"/>
      <c r="TKH19" s="184"/>
      <c r="TKI19" s="194"/>
      <c r="TKJ19" s="194"/>
      <c r="TKK19" s="204"/>
      <c r="TKL19" s="184"/>
      <c r="TKM19" s="194"/>
      <c r="TKN19" s="194"/>
      <c r="TKO19" s="204"/>
      <c r="TKP19" s="184"/>
      <c r="TKQ19" s="194"/>
      <c r="TKR19" s="194"/>
      <c r="TKS19" s="204"/>
      <c r="TKT19" s="184"/>
      <c r="TKU19" s="194"/>
      <c r="TKV19" s="194"/>
      <c r="TKW19" s="204"/>
      <c r="TKX19" s="184"/>
      <c r="TKY19" s="194"/>
      <c r="TKZ19" s="194"/>
      <c r="TLA19" s="204"/>
      <c r="TLB19" s="184"/>
      <c r="TLC19" s="194"/>
      <c r="TLD19" s="194"/>
      <c r="TLE19" s="204"/>
      <c r="TLF19" s="184"/>
      <c r="TLG19" s="194"/>
      <c r="TLH19" s="194"/>
      <c r="TLI19" s="204"/>
      <c r="TLJ19" s="184"/>
      <c r="TLK19" s="194"/>
      <c r="TLL19" s="194"/>
      <c r="TLM19" s="204"/>
      <c r="TLN19" s="184"/>
      <c r="TLO19" s="194"/>
      <c r="TLP19" s="194"/>
      <c r="TLQ19" s="204"/>
      <c r="TLR19" s="184"/>
      <c r="TLS19" s="194"/>
      <c r="TLT19" s="194"/>
      <c r="TLU19" s="204"/>
      <c r="TLV19" s="184"/>
      <c r="TLW19" s="194"/>
      <c r="TLX19" s="194"/>
      <c r="TLY19" s="204"/>
      <c r="TLZ19" s="184"/>
      <c r="TMA19" s="194"/>
      <c r="TMB19" s="194"/>
      <c r="TMC19" s="204"/>
      <c r="TMD19" s="184"/>
      <c r="TME19" s="194"/>
      <c r="TMF19" s="194"/>
      <c r="TMG19" s="204"/>
      <c r="TMH19" s="184"/>
      <c r="TMI19" s="194"/>
      <c r="TMJ19" s="194"/>
      <c r="TMK19" s="204"/>
      <c r="TML19" s="184"/>
      <c r="TMM19" s="194"/>
      <c r="TMN19" s="194"/>
      <c r="TMO19" s="204"/>
      <c r="TMP19" s="184"/>
      <c r="TMQ19" s="194"/>
      <c r="TMR19" s="194"/>
      <c r="TMS19" s="204"/>
      <c r="TMT19" s="184"/>
      <c r="TMU19" s="194"/>
      <c r="TMV19" s="194"/>
      <c r="TMW19" s="204"/>
      <c r="TMX19" s="184"/>
      <c r="TMY19" s="194"/>
      <c r="TMZ19" s="194"/>
      <c r="TNA19" s="204"/>
      <c r="TNB19" s="184"/>
      <c r="TNC19" s="194"/>
      <c r="TND19" s="194"/>
      <c r="TNE19" s="204"/>
      <c r="TNF19" s="184"/>
      <c r="TNG19" s="194"/>
      <c r="TNH19" s="194"/>
      <c r="TNI19" s="204"/>
      <c r="TNJ19" s="184"/>
      <c r="TNK19" s="194"/>
      <c r="TNL19" s="194"/>
      <c r="TNM19" s="204"/>
      <c r="TNN19" s="184"/>
      <c r="TNO19" s="194"/>
      <c r="TNP19" s="194"/>
      <c r="TNQ19" s="204"/>
      <c r="TNR19" s="184"/>
      <c r="TNS19" s="194"/>
      <c r="TNT19" s="194"/>
      <c r="TNU19" s="204"/>
      <c r="TNV19" s="184"/>
      <c r="TNW19" s="194"/>
      <c r="TNX19" s="194"/>
      <c r="TNY19" s="204"/>
      <c r="TNZ19" s="184"/>
      <c r="TOA19" s="194"/>
      <c r="TOB19" s="194"/>
      <c r="TOC19" s="204"/>
      <c r="TOD19" s="184"/>
      <c r="TOE19" s="194"/>
      <c r="TOF19" s="194"/>
      <c r="TOG19" s="204"/>
      <c r="TOH19" s="184"/>
      <c r="TOI19" s="194"/>
      <c r="TOJ19" s="194"/>
      <c r="TOK19" s="204"/>
      <c r="TOL19" s="184"/>
      <c r="TOM19" s="194"/>
      <c r="TON19" s="194"/>
      <c r="TOO19" s="204"/>
      <c r="TOP19" s="184"/>
      <c r="TOQ19" s="194"/>
      <c r="TOR19" s="194"/>
      <c r="TOS19" s="204"/>
      <c r="TOT19" s="184"/>
      <c r="TOU19" s="194"/>
      <c r="TOV19" s="194"/>
      <c r="TOW19" s="204"/>
      <c r="TOX19" s="184"/>
      <c r="TOY19" s="194"/>
      <c r="TOZ19" s="194"/>
      <c r="TPA19" s="204"/>
      <c r="TPB19" s="184"/>
      <c r="TPC19" s="194"/>
      <c r="TPD19" s="194"/>
      <c r="TPE19" s="204"/>
      <c r="TPF19" s="184"/>
      <c r="TPG19" s="194"/>
      <c r="TPH19" s="194"/>
      <c r="TPI19" s="204"/>
      <c r="TPJ19" s="184"/>
      <c r="TPK19" s="194"/>
      <c r="TPL19" s="194"/>
      <c r="TPM19" s="204"/>
      <c r="TPN19" s="184"/>
      <c r="TPO19" s="194"/>
      <c r="TPP19" s="194"/>
      <c r="TPQ19" s="204"/>
      <c r="TPR19" s="184"/>
      <c r="TPS19" s="194"/>
      <c r="TPT19" s="194"/>
      <c r="TPU19" s="204"/>
      <c r="TPV19" s="184"/>
      <c r="TPW19" s="194"/>
      <c r="TPX19" s="194"/>
      <c r="TPY19" s="204"/>
      <c r="TPZ19" s="184"/>
      <c r="TQA19" s="194"/>
      <c r="TQB19" s="194"/>
      <c r="TQC19" s="204"/>
      <c r="TQD19" s="184"/>
      <c r="TQE19" s="194"/>
      <c r="TQF19" s="194"/>
      <c r="TQG19" s="204"/>
      <c r="TQH19" s="184"/>
      <c r="TQI19" s="194"/>
      <c r="TQJ19" s="194"/>
      <c r="TQK19" s="204"/>
      <c r="TQL19" s="184"/>
      <c r="TQM19" s="194"/>
      <c r="TQN19" s="194"/>
      <c r="TQO19" s="204"/>
      <c r="TQP19" s="184"/>
      <c r="TQQ19" s="194"/>
      <c r="TQR19" s="194"/>
      <c r="TQS19" s="204"/>
      <c r="TQT19" s="184"/>
      <c r="TQU19" s="194"/>
      <c r="TQV19" s="194"/>
      <c r="TQW19" s="204"/>
      <c r="TQX19" s="184"/>
      <c r="TQY19" s="194"/>
      <c r="TQZ19" s="194"/>
      <c r="TRA19" s="204"/>
      <c r="TRB19" s="184"/>
      <c r="TRC19" s="194"/>
      <c r="TRD19" s="194"/>
      <c r="TRE19" s="204"/>
      <c r="TRF19" s="184"/>
      <c r="TRG19" s="194"/>
      <c r="TRH19" s="194"/>
      <c r="TRI19" s="204"/>
      <c r="TRJ19" s="184"/>
      <c r="TRK19" s="194"/>
      <c r="TRL19" s="194"/>
      <c r="TRM19" s="204"/>
      <c r="TRN19" s="184"/>
      <c r="TRO19" s="194"/>
      <c r="TRP19" s="194"/>
      <c r="TRQ19" s="204"/>
      <c r="TRR19" s="184"/>
      <c r="TRS19" s="194"/>
      <c r="TRT19" s="194"/>
      <c r="TRU19" s="204"/>
      <c r="TRV19" s="184"/>
      <c r="TRW19" s="194"/>
      <c r="TRX19" s="194"/>
      <c r="TRY19" s="204"/>
      <c r="TRZ19" s="184"/>
      <c r="TSA19" s="194"/>
      <c r="TSB19" s="194"/>
      <c r="TSC19" s="204"/>
      <c r="TSD19" s="184"/>
      <c r="TSE19" s="194"/>
      <c r="TSF19" s="194"/>
      <c r="TSG19" s="204"/>
      <c r="TSH19" s="184"/>
      <c r="TSI19" s="194"/>
      <c r="TSJ19" s="194"/>
      <c r="TSK19" s="204"/>
      <c r="TSL19" s="184"/>
      <c r="TSM19" s="194"/>
      <c r="TSN19" s="194"/>
      <c r="TSO19" s="204"/>
      <c r="TSP19" s="184"/>
      <c r="TSQ19" s="194"/>
      <c r="TSR19" s="194"/>
      <c r="TSS19" s="204"/>
      <c r="TST19" s="184"/>
      <c r="TSU19" s="194"/>
      <c r="TSV19" s="194"/>
      <c r="TSW19" s="204"/>
      <c r="TSX19" s="184"/>
      <c r="TSY19" s="194"/>
      <c r="TSZ19" s="194"/>
      <c r="TTA19" s="204"/>
      <c r="TTB19" s="184"/>
      <c r="TTC19" s="194"/>
      <c r="TTD19" s="194"/>
      <c r="TTE19" s="204"/>
      <c r="TTF19" s="184"/>
      <c r="TTG19" s="194"/>
      <c r="TTH19" s="194"/>
      <c r="TTI19" s="204"/>
      <c r="TTJ19" s="184"/>
      <c r="TTK19" s="194"/>
      <c r="TTL19" s="194"/>
      <c r="TTM19" s="204"/>
      <c r="TTN19" s="184"/>
      <c r="TTO19" s="194"/>
      <c r="TTP19" s="194"/>
      <c r="TTQ19" s="204"/>
      <c r="TTR19" s="184"/>
      <c r="TTS19" s="194"/>
      <c r="TTT19" s="194"/>
      <c r="TTU19" s="204"/>
      <c r="TTV19" s="184"/>
      <c r="TTW19" s="194"/>
      <c r="TTX19" s="194"/>
      <c r="TTY19" s="204"/>
      <c r="TTZ19" s="184"/>
      <c r="TUA19" s="194"/>
      <c r="TUB19" s="194"/>
      <c r="TUC19" s="204"/>
      <c r="TUD19" s="184"/>
      <c r="TUE19" s="194"/>
      <c r="TUF19" s="194"/>
      <c r="TUG19" s="204"/>
      <c r="TUH19" s="184"/>
      <c r="TUI19" s="194"/>
      <c r="TUJ19" s="194"/>
      <c r="TUK19" s="204"/>
      <c r="TUL19" s="184"/>
      <c r="TUM19" s="194"/>
      <c r="TUN19" s="194"/>
      <c r="TUO19" s="204"/>
      <c r="TUP19" s="184"/>
      <c r="TUQ19" s="194"/>
      <c r="TUR19" s="194"/>
      <c r="TUS19" s="204"/>
      <c r="TUT19" s="184"/>
      <c r="TUU19" s="194"/>
      <c r="TUV19" s="194"/>
      <c r="TUW19" s="204"/>
      <c r="TUX19" s="184"/>
      <c r="TUY19" s="194"/>
      <c r="TUZ19" s="194"/>
      <c r="TVA19" s="204"/>
      <c r="TVB19" s="184"/>
      <c r="TVC19" s="194"/>
      <c r="TVD19" s="194"/>
      <c r="TVE19" s="204"/>
      <c r="TVF19" s="184"/>
      <c r="TVG19" s="194"/>
      <c r="TVH19" s="194"/>
      <c r="TVI19" s="204"/>
      <c r="TVJ19" s="184"/>
      <c r="TVK19" s="194"/>
      <c r="TVL19" s="194"/>
      <c r="TVM19" s="204"/>
      <c r="TVN19" s="184"/>
      <c r="TVO19" s="194"/>
      <c r="TVP19" s="194"/>
      <c r="TVQ19" s="204"/>
      <c r="TVR19" s="184"/>
      <c r="TVS19" s="194"/>
      <c r="TVT19" s="194"/>
      <c r="TVU19" s="204"/>
      <c r="TVV19" s="184"/>
      <c r="TVW19" s="194"/>
      <c r="TVX19" s="194"/>
      <c r="TVY19" s="204"/>
      <c r="TVZ19" s="184"/>
      <c r="TWA19" s="194"/>
      <c r="TWB19" s="194"/>
      <c r="TWC19" s="204"/>
      <c r="TWD19" s="184"/>
      <c r="TWE19" s="194"/>
      <c r="TWF19" s="194"/>
      <c r="TWG19" s="204"/>
      <c r="TWH19" s="184"/>
      <c r="TWI19" s="194"/>
      <c r="TWJ19" s="194"/>
      <c r="TWK19" s="204"/>
      <c r="TWL19" s="184"/>
      <c r="TWM19" s="194"/>
      <c r="TWN19" s="194"/>
      <c r="TWO19" s="204"/>
      <c r="TWP19" s="184"/>
      <c r="TWQ19" s="194"/>
      <c r="TWR19" s="194"/>
      <c r="TWS19" s="204"/>
      <c r="TWT19" s="184"/>
      <c r="TWU19" s="194"/>
      <c r="TWV19" s="194"/>
      <c r="TWW19" s="204"/>
      <c r="TWX19" s="184"/>
      <c r="TWY19" s="194"/>
      <c r="TWZ19" s="194"/>
      <c r="TXA19" s="204"/>
      <c r="TXB19" s="184"/>
      <c r="TXC19" s="194"/>
      <c r="TXD19" s="194"/>
      <c r="TXE19" s="204"/>
      <c r="TXF19" s="184"/>
      <c r="TXG19" s="194"/>
      <c r="TXH19" s="194"/>
      <c r="TXI19" s="204"/>
      <c r="TXJ19" s="184"/>
      <c r="TXK19" s="194"/>
      <c r="TXL19" s="194"/>
      <c r="TXM19" s="204"/>
      <c r="TXN19" s="184"/>
      <c r="TXO19" s="194"/>
      <c r="TXP19" s="194"/>
      <c r="TXQ19" s="204"/>
      <c r="TXR19" s="184"/>
      <c r="TXS19" s="194"/>
      <c r="TXT19" s="194"/>
      <c r="TXU19" s="204"/>
      <c r="TXV19" s="184"/>
      <c r="TXW19" s="194"/>
      <c r="TXX19" s="194"/>
      <c r="TXY19" s="204"/>
      <c r="TXZ19" s="184"/>
      <c r="TYA19" s="194"/>
      <c r="TYB19" s="194"/>
      <c r="TYC19" s="204"/>
      <c r="TYD19" s="184"/>
      <c r="TYE19" s="194"/>
      <c r="TYF19" s="194"/>
      <c r="TYG19" s="204"/>
      <c r="TYH19" s="184"/>
      <c r="TYI19" s="194"/>
      <c r="TYJ19" s="194"/>
      <c r="TYK19" s="204"/>
      <c r="TYL19" s="184"/>
      <c r="TYM19" s="194"/>
      <c r="TYN19" s="194"/>
      <c r="TYO19" s="204"/>
      <c r="TYP19" s="184"/>
      <c r="TYQ19" s="194"/>
      <c r="TYR19" s="194"/>
      <c r="TYS19" s="204"/>
      <c r="TYT19" s="184"/>
      <c r="TYU19" s="194"/>
      <c r="TYV19" s="194"/>
      <c r="TYW19" s="204"/>
      <c r="TYX19" s="184"/>
      <c r="TYY19" s="194"/>
      <c r="TYZ19" s="194"/>
      <c r="TZA19" s="204"/>
      <c r="TZB19" s="184"/>
      <c r="TZC19" s="194"/>
      <c r="TZD19" s="194"/>
      <c r="TZE19" s="204"/>
      <c r="TZF19" s="184"/>
      <c r="TZG19" s="194"/>
      <c r="TZH19" s="194"/>
      <c r="TZI19" s="204"/>
      <c r="TZJ19" s="184"/>
      <c r="TZK19" s="194"/>
      <c r="TZL19" s="194"/>
      <c r="TZM19" s="204"/>
      <c r="TZN19" s="184"/>
      <c r="TZO19" s="194"/>
      <c r="TZP19" s="194"/>
      <c r="TZQ19" s="204"/>
      <c r="TZR19" s="184"/>
      <c r="TZS19" s="194"/>
      <c r="TZT19" s="194"/>
      <c r="TZU19" s="204"/>
      <c r="TZV19" s="184"/>
      <c r="TZW19" s="194"/>
      <c r="TZX19" s="194"/>
      <c r="TZY19" s="204"/>
      <c r="TZZ19" s="184"/>
      <c r="UAA19" s="194"/>
      <c r="UAB19" s="194"/>
      <c r="UAC19" s="204"/>
      <c r="UAD19" s="184"/>
      <c r="UAE19" s="194"/>
      <c r="UAF19" s="194"/>
      <c r="UAG19" s="204"/>
      <c r="UAH19" s="184"/>
      <c r="UAI19" s="194"/>
      <c r="UAJ19" s="194"/>
      <c r="UAK19" s="204"/>
      <c r="UAL19" s="184"/>
      <c r="UAM19" s="194"/>
      <c r="UAN19" s="194"/>
      <c r="UAO19" s="204"/>
      <c r="UAP19" s="184"/>
      <c r="UAQ19" s="194"/>
      <c r="UAR19" s="194"/>
      <c r="UAS19" s="204"/>
      <c r="UAT19" s="184"/>
      <c r="UAU19" s="194"/>
      <c r="UAV19" s="194"/>
      <c r="UAW19" s="204"/>
      <c r="UAX19" s="184"/>
      <c r="UAY19" s="194"/>
      <c r="UAZ19" s="194"/>
      <c r="UBA19" s="204"/>
      <c r="UBB19" s="184"/>
      <c r="UBC19" s="194"/>
      <c r="UBD19" s="194"/>
      <c r="UBE19" s="204"/>
      <c r="UBF19" s="184"/>
      <c r="UBG19" s="194"/>
      <c r="UBH19" s="194"/>
      <c r="UBI19" s="204"/>
      <c r="UBJ19" s="184"/>
      <c r="UBK19" s="194"/>
      <c r="UBL19" s="194"/>
      <c r="UBM19" s="204"/>
      <c r="UBN19" s="184"/>
      <c r="UBO19" s="194"/>
      <c r="UBP19" s="194"/>
      <c r="UBQ19" s="204"/>
      <c r="UBR19" s="184"/>
      <c r="UBS19" s="194"/>
      <c r="UBT19" s="194"/>
      <c r="UBU19" s="204"/>
      <c r="UBV19" s="184"/>
      <c r="UBW19" s="194"/>
      <c r="UBX19" s="194"/>
      <c r="UBY19" s="204"/>
      <c r="UBZ19" s="184"/>
      <c r="UCA19" s="194"/>
      <c r="UCB19" s="194"/>
      <c r="UCC19" s="204"/>
      <c r="UCD19" s="184"/>
      <c r="UCE19" s="194"/>
      <c r="UCF19" s="194"/>
      <c r="UCG19" s="204"/>
      <c r="UCH19" s="184"/>
      <c r="UCI19" s="194"/>
      <c r="UCJ19" s="194"/>
      <c r="UCK19" s="204"/>
      <c r="UCL19" s="184"/>
      <c r="UCM19" s="194"/>
      <c r="UCN19" s="194"/>
      <c r="UCO19" s="204"/>
      <c r="UCP19" s="184"/>
      <c r="UCQ19" s="194"/>
      <c r="UCR19" s="194"/>
      <c r="UCS19" s="204"/>
      <c r="UCT19" s="184"/>
      <c r="UCU19" s="194"/>
      <c r="UCV19" s="194"/>
      <c r="UCW19" s="204"/>
      <c r="UCX19" s="184"/>
      <c r="UCY19" s="194"/>
      <c r="UCZ19" s="194"/>
      <c r="UDA19" s="204"/>
      <c r="UDB19" s="184"/>
      <c r="UDC19" s="194"/>
      <c r="UDD19" s="194"/>
      <c r="UDE19" s="204"/>
      <c r="UDF19" s="184"/>
      <c r="UDG19" s="194"/>
      <c r="UDH19" s="194"/>
      <c r="UDI19" s="204"/>
      <c r="UDJ19" s="184"/>
      <c r="UDK19" s="194"/>
      <c r="UDL19" s="194"/>
      <c r="UDM19" s="204"/>
      <c r="UDN19" s="184"/>
      <c r="UDO19" s="194"/>
      <c r="UDP19" s="194"/>
      <c r="UDQ19" s="204"/>
      <c r="UDR19" s="184"/>
      <c r="UDS19" s="194"/>
      <c r="UDT19" s="194"/>
      <c r="UDU19" s="204"/>
      <c r="UDV19" s="184"/>
      <c r="UDW19" s="194"/>
      <c r="UDX19" s="194"/>
      <c r="UDY19" s="204"/>
      <c r="UDZ19" s="184"/>
      <c r="UEA19" s="194"/>
      <c r="UEB19" s="194"/>
      <c r="UEC19" s="204"/>
      <c r="UED19" s="184"/>
      <c r="UEE19" s="194"/>
      <c r="UEF19" s="194"/>
      <c r="UEG19" s="204"/>
      <c r="UEH19" s="184"/>
      <c r="UEI19" s="194"/>
      <c r="UEJ19" s="194"/>
      <c r="UEK19" s="204"/>
      <c r="UEL19" s="184"/>
      <c r="UEM19" s="194"/>
      <c r="UEN19" s="194"/>
      <c r="UEO19" s="204"/>
      <c r="UEP19" s="184"/>
      <c r="UEQ19" s="194"/>
      <c r="UER19" s="194"/>
      <c r="UES19" s="204"/>
      <c r="UET19" s="184"/>
      <c r="UEU19" s="194"/>
      <c r="UEV19" s="194"/>
      <c r="UEW19" s="204"/>
      <c r="UEX19" s="184"/>
      <c r="UEY19" s="194"/>
      <c r="UEZ19" s="194"/>
      <c r="UFA19" s="204"/>
      <c r="UFB19" s="184"/>
      <c r="UFC19" s="194"/>
      <c r="UFD19" s="194"/>
      <c r="UFE19" s="204"/>
      <c r="UFF19" s="184"/>
      <c r="UFG19" s="194"/>
      <c r="UFH19" s="194"/>
      <c r="UFI19" s="204"/>
      <c r="UFJ19" s="184"/>
      <c r="UFK19" s="194"/>
      <c r="UFL19" s="194"/>
      <c r="UFM19" s="204"/>
      <c r="UFN19" s="184"/>
      <c r="UFO19" s="194"/>
      <c r="UFP19" s="194"/>
      <c r="UFQ19" s="204"/>
      <c r="UFR19" s="184"/>
      <c r="UFS19" s="194"/>
      <c r="UFT19" s="194"/>
      <c r="UFU19" s="204"/>
      <c r="UFV19" s="184"/>
      <c r="UFW19" s="194"/>
      <c r="UFX19" s="194"/>
      <c r="UFY19" s="204"/>
      <c r="UFZ19" s="184"/>
      <c r="UGA19" s="194"/>
      <c r="UGB19" s="194"/>
      <c r="UGC19" s="204"/>
      <c r="UGD19" s="184"/>
      <c r="UGE19" s="194"/>
      <c r="UGF19" s="194"/>
      <c r="UGG19" s="204"/>
      <c r="UGH19" s="184"/>
      <c r="UGI19" s="194"/>
      <c r="UGJ19" s="194"/>
      <c r="UGK19" s="204"/>
      <c r="UGL19" s="184"/>
      <c r="UGM19" s="194"/>
      <c r="UGN19" s="194"/>
      <c r="UGO19" s="204"/>
      <c r="UGP19" s="184"/>
      <c r="UGQ19" s="194"/>
      <c r="UGR19" s="194"/>
      <c r="UGS19" s="204"/>
      <c r="UGT19" s="184"/>
      <c r="UGU19" s="194"/>
      <c r="UGV19" s="194"/>
      <c r="UGW19" s="204"/>
      <c r="UGX19" s="184"/>
      <c r="UGY19" s="194"/>
      <c r="UGZ19" s="194"/>
      <c r="UHA19" s="204"/>
      <c r="UHB19" s="184"/>
      <c r="UHC19" s="194"/>
      <c r="UHD19" s="194"/>
      <c r="UHE19" s="204"/>
      <c r="UHF19" s="184"/>
      <c r="UHG19" s="194"/>
      <c r="UHH19" s="194"/>
      <c r="UHI19" s="204"/>
      <c r="UHJ19" s="184"/>
      <c r="UHK19" s="194"/>
      <c r="UHL19" s="194"/>
      <c r="UHM19" s="204"/>
      <c r="UHN19" s="184"/>
      <c r="UHO19" s="194"/>
      <c r="UHP19" s="194"/>
      <c r="UHQ19" s="204"/>
      <c r="UHR19" s="184"/>
      <c r="UHS19" s="194"/>
      <c r="UHT19" s="194"/>
      <c r="UHU19" s="204"/>
      <c r="UHV19" s="184"/>
      <c r="UHW19" s="194"/>
      <c r="UHX19" s="194"/>
      <c r="UHY19" s="204"/>
      <c r="UHZ19" s="184"/>
      <c r="UIA19" s="194"/>
      <c r="UIB19" s="194"/>
      <c r="UIC19" s="204"/>
      <c r="UID19" s="184"/>
      <c r="UIE19" s="194"/>
      <c r="UIF19" s="194"/>
      <c r="UIG19" s="204"/>
      <c r="UIH19" s="184"/>
      <c r="UII19" s="194"/>
      <c r="UIJ19" s="194"/>
      <c r="UIK19" s="204"/>
      <c r="UIL19" s="184"/>
      <c r="UIM19" s="194"/>
      <c r="UIN19" s="194"/>
      <c r="UIO19" s="204"/>
      <c r="UIP19" s="184"/>
      <c r="UIQ19" s="194"/>
      <c r="UIR19" s="194"/>
      <c r="UIS19" s="204"/>
      <c r="UIT19" s="184"/>
      <c r="UIU19" s="194"/>
      <c r="UIV19" s="194"/>
      <c r="UIW19" s="204"/>
      <c r="UIX19" s="184"/>
      <c r="UIY19" s="194"/>
      <c r="UIZ19" s="194"/>
      <c r="UJA19" s="204"/>
      <c r="UJB19" s="184"/>
      <c r="UJC19" s="194"/>
      <c r="UJD19" s="194"/>
      <c r="UJE19" s="204"/>
      <c r="UJF19" s="184"/>
      <c r="UJG19" s="194"/>
      <c r="UJH19" s="194"/>
      <c r="UJI19" s="204"/>
      <c r="UJJ19" s="184"/>
      <c r="UJK19" s="194"/>
      <c r="UJL19" s="194"/>
      <c r="UJM19" s="204"/>
      <c r="UJN19" s="184"/>
      <c r="UJO19" s="194"/>
      <c r="UJP19" s="194"/>
      <c r="UJQ19" s="204"/>
      <c r="UJR19" s="184"/>
      <c r="UJS19" s="194"/>
      <c r="UJT19" s="194"/>
      <c r="UJU19" s="204"/>
      <c r="UJV19" s="184"/>
      <c r="UJW19" s="194"/>
      <c r="UJX19" s="194"/>
      <c r="UJY19" s="204"/>
      <c r="UJZ19" s="184"/>
      <c r="UKA19" s="194"/>
      <c r="UKB19" s="194"/>
      <c r="UKC19" s="204"/>
      <c r="UKD19" s="184"/>
      <c r="UKE19" s="194"/>
      <c r="UKF19" s="194"/>
      <c r="UKG19" s="204"/>
      <c r="UKH19" s="184"/>
      <c r="UKI19" s="194"/>
      <c r="UKJ19" s="194"/>
      <c r="UKK19" s="204"/>
      <c r="UKL19" s="184"/>
      <c r="UKM19" s="194"/>
      <c r="UKN19" s="194"/>
      <c r="UKO19" s="204"/>
      <c r="UKP19" s="184"/>
      <c r="UKQ19" s="194"/>
      <c r="UKR19" s="194"/>
      <c r="UKS19" s="204"/>
      <c r="UKT19" s="184"/>
      <c r="UKU19" s="194"/>
      <c r="UKV19" s="194"/>
      <c r="UKW19" s="204"/>
      <c r="UKX19" s="184"/>
      <c r="UKY19" s="194"/>
      <c r="UKZ19" s="194"/>
      <c r="ULA19" s="204"/>
      <c r="ULB19" s="184"/>
      <c r="ULC19" s="194"/>
      <c r="ULD19" s="194"/>
      <c r="ULE19" s="204"/>
      <c r="ULF19" s="184"/>
      <c r="ULG19" s="194"/>
      <c r="ULH19" s="194"/>
      <c r="ULI19" s="204"/>
      <c r="ULJ19" s="184"/>
      <c r="ULK19" s="194"/>
      <c r="ULL19" s="194"/>
      <c r="ULM19" s="204"/>
      <c r="ULN19" s="184"/>
      <c r="ULO19" s="194"/>
      <c r="ULP19" s="194"/>
      <c r="ULQ19" s="204"/>
      <c r="ULR19" s="184"/>
      <c r="ULS19" s="194"/>
      <c r="ULT19" s="194"/>
      <c r="ULU19" s="204"/>
      <c r="ULV19" s="184"/>
      <c r="ULW19" s="194"/>
      <c r="ULX19" s="194"/>
      <c r="ULY19" s="204"/>
      <c r="ULZ19" s="184"/>
      <c r="UMA19" s="194"/>
      <c r="UMB19" s="194"/>
      <c r="UMC19" s="204"/>
      <c r="UMD19" s="184"/>
      <c r="UME19" s="194"/>
      <c r="UMF19" s="194"/>
      <c r="UMG19" s="204"/>
      <c r="UMH19" s="184"/>
      <c r="UMI19" s="194"/>
      <c r="UMJ19" s="194"/>
      <c r="UMK19" s="204"/>
      <c r="UML19" s="184"/>
      <c r="UMM19" s="194"/>
      <c r="UMN19" s="194"/>
      <c r="UMO19" s="204"/>
      <c r="UMP19" s="184"/>
      <c r="UMQ19" s="194"/>
      <c r="UMR19" s="194"/>
      <c r="UMS19" s="204"/>
      <c r="UMT19" s="184"/>
      <c r="UMU19" s="194"/>
      <c r="UMV19" s="194"/>
      <c r="UMW19" s="204"/>
      <c r="UMX19" s="184"/>
      <c r="UMY19" s="194"/>
      <c r="UMZ19" s="194"/>
      <c r="UNA19" s="204"/>
      <c r="UNB19" s="184"/>
      <c r="UNC19" s="194"/>
      <c r="UND19" s="194"/>
      <c r="UNE19" s="204"/>
      <c r="UNF19" s="184"/>
      <c r="UNG19" s="194"/>
      <c r="UNH19" s="194"/>
      <c r="UNI19" s="204"/>
      <c r="UNJ19" s="184"/>
      <c r="UNK19" s="194"/>
      <c r="UNL19" s="194"/>
      <c r="UNM19" s="204"/>
      <c r="UNN19" s="184"/>
      <c r="UNO19" s="194"/>
      <c r="UNP19" s="194"/>
      <c r="UNQ19" s="204"/>
      <c r="UNR19" s="184"/>
      <c r="UNS19" s="194"/>
      <c r="UNT19" s="194"/>
      <c r="UNU19" s="204"/>
      <c r="UNV19" s="184"/>
      <c r="UNW19" s="194"/>
      <c r="UNX19" s="194"/>
      <c r="UNY19" s="204"/>
      <c r="UNZ19" s="184"/>
      <c r="UOA19" s="194"/>
      <c r="UOB19" s="194"/>
      <c r="UOC19" s="204"/>
      <c r="UOD19" s="184"/>
      <c r="UOE19" s="194"/>
      <c r="UOF19" s="194"/>
      <c r="UOG19" s="204"/>
      <c r="UOH19" s="184"/>
      <c r="UOI19" s="194"/>
      <c r="UOJ19" s="194"/>
      <c r="UOK19" s="204"/>
      <c r="UOL19" s="184"/>
      <c r="UOM19" s="194"/>
      <c r="UON19" s="194"/>
      <c r="UOO19" s="204"/>
      <c r="UOP19" s="184"/>
      <c r="UOQ19" s="194"/>
      <c r="UOR19" s="194"/>
      <c r="UOS19" s="204"/>
      <c r="UOT19" s="184"/>
      <c r="UOU19" s="194"/>
      <c r="UOV19" s="194"/>
      <c r="UOW19" s="204"/>
      <c r="UOX19" s="184"/>
      <c r="UOY19" s="194"/>
      <c r="UOZ19" s="194"/>
      <c r="UPA19" s="204"/>
      <c r="UPB19" s="184"/>
      <c r="UPC19" s="194"/>
      <c r="UPD19" s="194"/>
      <c r="UPE19" s="204"/>
      <c r="UPF19" s="184"/>
      <c r="UPG19" s="194"/>
      <c r="UPH19" s="194"/>
      <c r="UPI19" s="204"/>
      <c r="UPJ19" s="184"/>
      <c r="UPK19" s="194"/>
      <c r="UPL19" s="194"/>
      <c r="UPM19" s="204"/>
      <c r="UPN19" s="184"/>
      <c r="UPO19" s="194"/>
      <c r="UPP19" s="194"/>
      <c r="UPQ19" s="204"/>
      <c r="UPR19" s="184"/>
      <c r="UPS19" s="194"/>
      <c r="UPT19" s="194"/>
      <c r="UPU19" s="204"/>
      <c r="UPV19" s="184"/>
      <c r="UPW19" s="194"/>
      <c r="UPX19" s="194"/>
      <c r="UPY19" s="204"/>
      <c r="UPZ19" s="184"/>
      <c r="UQA19" s="194"/>
      <c r="UQB19" s="194"/>
      <c r="UQC19" s="204"/>
      <c r="UQD19" s="184"/>
      <c r="UQE19" s="194"/>
      <c r="UQF19" s="194"/>
      <c r="UQG19" s="204"/>
      <c r="UQH19" s="184"/>
      <c r="UQI19" s="194"/>
      <c r="UQJ19" s="194"/>
      <c r="UQK19" s="204"/>
      <c r="UQL19" s="184"/>
      <c r="UQM19" s="194"/>
      <c r="UQN19" s="194"/>
      <c r="UQO19" s="204"/>
      <c r="UQP19" s="184"/>
      <c r="UQQ19" s="194"/>
      <c r="UQR19" s="194"/>
      <c r="UQS19" s="204"/>
      <c r="UQT19" s="184"/>
      <c r="UQU19" s="194"/>
      <c r="UQV19" s="194"/>
      <c r="UQW19" s="204"/>
      <c r="UQX19" s="184"/>
      <c r="UQY19" s="194"/>
      <c r="UQZ19" s="194"/>
      <c r="URA19" s="204"/>
      <c r="URB19" s="184"/>
      <c r="URC19" s="194"/>
      <c r="URD19" s="194"/>
      <c r="URE19" s="204"/>
      <c r="URF19" s="184"/>
      <c r="URG19" s="194"/>
      <c r="URH19" s="194"/>
      <c r="URI19" s="204"/>
      <c r="URJ19" s="184"/>
      <c r="URK19" s="194"/>
      <c r="URL19" s="194"/>
      <c r="URM19" s="204"/>
      <c r="URN19" s="184"/>
      <c r="URO19" s="194"/>
      <c r="URP19" s="194"/>
      <c r="URQ19" s="204"/>
      <c r="URR19" s="184"/>
      <c r="URS19" s="194"/>
      <c r="URT19" s="194"/>
      <c r="URU19" s="204"/>
      <c r="URV19" s="184"/>
      <c r="URW19" s="194"/>
      <c r="URX19" s="194"/>
      <c r="URY19" s="204"/>
      <c r="URZ19" s="184"/>
      <c r="USA19" s="194"/>
      <c r="USB19" s="194"/>
      <c r="USC19" s="204"/>
      <c r="USD19" s="184"/>
      <c r="USE19" s="194"/>
      <c r="USF19" s="194"/>
      <c r="USG19" s="204"/>
      <c r="USH19" s="184"/>
      <c r="USI19" s="194"/>
      <c r="USJ19" s="194"/>
      <c r="USK19" s="204"/>
      <c r="USL19" s="184"/>
      <c r="USM19" s="194"/>
      <c r="USN19" s="194"/>
      <c r="USO19" s="204"/>
      <c r="USP19" s="184"/>
      <c r="USQ19" s="194"/>
      <c r="USR19" s="194"/>
      <c r="USS19" s="204"/>
      <c r="UST19" s="184"/>
      <c r="USU19" s="194"/>
      <c r="USV19" s="194"/>
      <c r="USW19" s="204"/>
      <c r="USX19" s="184"/>
      <c r="USY19" s="194"/>
      <c r="USZ19" s="194"/>
      <c r="UTA19" s="204"/>
      <c r="UTB19" s="184"/>
      <c r="UTC19" s="194"/>
      <c r="UTD19" s="194"/>
      <c r="UTE19" s="204"/>
      <c r="UTF19" s="184"/>
      <c r="UTG19" s="194"/>
      <c r="UTH19" s="194"/>
      <c r="UTI19" s="204"/>
      <c r="UTJ19" s="184"/>
      <c r="UTK19" s="194"/>
      <c r="UTL19" s="194"/>
      <c r="UTM19" s="204"/>
      <c r="UTN19" s="184"/>
      <c r="UTO19" s="194"/>
      <c r="UTP19" s="194"/>
      <c r="UTQ19" s="204"/>
      <c r="UTR19" s="184"/>
      <c r="UTS19" s="194"/>
      <c r="UTT19" s="194"/>
      <c r="UTU19" s="204"/>
      <c r="UTV19" s="184"/>
      <c r="UTW19" s="194"/>
      <c r="UTX19" s="194"/>
      <c r="UTY19" s="204"/>
      <c r="UTZ19" s="184"/>
      <c r="UUA19" s="194"/>
      <c r="UUB19" s="194"/>
      <c r="UUC19" s="204"/>
      <c r="UUD19" s="184"/>
      <c r="UUE19" s="194"/>
      <c r="UUF19" s="194"/>
      <c r="UUG19" s="204"/>
      <c r="UUH19" s="184"/>
      <c r="UUI19" s="194"/>
      <c r="UUJ19" s="194"/>
      <c r="UUK19" s="204"/>
      <c r="UUL19" s="184"/>
      <c r="UUM19" s="194"/>
      <c r="UUN19" s="194"/>
      <c r="UUO19" s="204"/>
      <c r="UUP19" s="184"/>
      <c r="UUQ19" s="194"/>
      <c r="UUR19" s="194"/>
      <c r="UUS19" s="204"/>
      <c r="UUT19" s="184"/>
      <c r="UUU19" s="194"/>
      <c r="UUV19" s="194"/>
      <c r="UUW19" s="204"/>
      <c r="UUX19" s="184"/>
      <c r="UUY19" s="194"/>
      <c r="UUZ19" s="194"/>
      <c r="UVA19" s="204"/>
      <c r="UVB19" s="184"/>
      <c r="UVC19" s="194"/>
      <c r="UVD19" s="194"/>
      <c r="UVE19" s="204"/>
      <c r="UVF19" s="184"/>
      <c r="UVG19" s="194"/>
      <c r="UVH19" s="194"/>
      <c r="UVI19" s="204"/>
      <c r="UVJ19" s="184"/>
      <c r="UVK19" s="194"/>
      <c r="UVL19" s="194"/>
      <c r="UVM19" s="204"/>
      <c r="UVN19" s="184"/>
      <c r="UVO19" s="194"/>
      <c r="UVP19" s="194"/>
      <c r="UVQ19" s="204"/>
      <c r="UVR19" s="184"/>
      <c r="UVS19" s="194"/>
      <c r="UVT19" s="194"/>
      <c r="UVU19" s="204"/>
      <c r="UVV19" s="184"/>
      <c r="UVW19" s="194"/>
      <c r="UVX19" s="194"/>
      <c r="UVY19" s="204"/>
      <c r="UVZ19" s="184"/>
      <c r="UWA19" s="194"/>
      <c r="UWB19" s="194"/>
      <c r="UWC19" s="204"/>
      <c r="UWD19" s="184"/>
      <c r="UWE19" s="194"/>
      <c r="UWF19" s="194"/>
      <c r="UWG19" s="204"/>
      <c r="UWH19" s="184"/>
      <c r="UWI19" s="194"/>
      <c r="UWJ19" s="194"/>
      <c r="UWK19" s="204"/>
      <c r="UWL19" s="184"/>
      <c r="UWM19" s="194"/>
      <c r="UWN19" s="194"/>
      <c r="UWO19" s="204"/>
      <c r="UWP19" s="184"/>
      <c r="UWQ19" s="194"/>
      <c r="UWR19" s="194"/>
      <c r="UWS19" s="204"/>
      <c r="UWT19" s="184"/>
      <c r="UWU19" s="194"/>
      <c r="UWV19" s="194"/>
      <c r="UWW19" s="204"/>
      <c r="UWX19" s="184"/>
      <c r="UWY19" s="194"/>
      <c r="UWZ19" s="194"/>
      <c r="UXA19" s="204"/>
      <c r="UXB19" s="184"/>
      <c r="UXC19" s="194"/>
      <c r="UXD19" s="194"/>
      <c r="UXE19" s="204"/>
      <c r="UXF19" s="184"/>
      <c r="UXG19" s="194"/>
      <c r="UXH19" s="194"/>
      <c r="UXI19" s="204"/>
      <c r="UXJ19" s="184"/>
      <c r="UXK19" s="194"/>
      <c r="UXL19" s="194"/>
      <c r="UXM19" s="204"/>
      <c r="UXN19" s="184"/>
      <c r="UXO19" s="194"/>
      <c r="UXP19" s="194"/>
      <c r="UXQ19" s="204"/>
      <c r="UXR19" s="184"/>
      <c r="UXS19" s="194"/>
      <c r="UXT19" s="194"/>
      <c r="UXU19" s="204"/>
      <c r="UXV19" s="184"/>
      <c r="UXW19" s="194"/>
      <c r="UXX19" s="194"/>
      <c r="UXY19" s="204"/>
      <c r="UXZ19" s="184"/>
      <c r="UYA19" s="194"/>
      <c r="UYB19" s="194"/>
      <c r="UYC19" s="204"/>
      <c r="UYD19" s="184"/>
      <c r="UYE19" s="194"/>
      <c r="UYF19" s="194"/>
      <c r="UYG19" s="204"/>
      <c r="UYH19" s="184"/>
      <c r="UYI19" s="194"/>
      <c r="UYJ19" s="194"/>
      <c r="UYK19" s="204"/>
      <c r="UYL19" s="184"/>
      <c r="UYM19" s="194"/>
      <c r="UYN19" s="194"/>
      <c r="UYO19" s="204"/>
      <c r="UYP19" s="184"/>
      <c r="UYQ19" s="194"/>
      <c r="UYR19" s="194"/>
      <c r="UYS19" s="204"/>
      <c r="UYT19" s="184"/>
      <c r="UYU19" s="194"/>
      <c r="UYV19" s="194"/>
      <c r="UYW19" s="204"/>
      <c r="UYX19" s="184"/>
      <c r="UYY19" s="194"/>
      <c r="UYZ19" s="194"/>
      <c r="UZA19" s="204"/>
      <c r="UZB19" s="184"/>
      <c r="UZC19" s="194"/>
      <c r="UZD19" s="194"/>
      <c r="UZE19" s="204"/>
      <c r="UZF19" s="184"/>
      <c r="UZG19" s="194"/>
      <c r="UZH19" s="194"/>
      <c r="UZI19" s="204"/>
      <c r="UZJ19" s="184"/>
      <c r="UZK19" s="194"/>
      <c r="UZL19" s="194"/>
      <c r="UZM19" s="204"/>
      <c r="UZN19" s="184"/>
      <c r="UZO19" s="194"/>
      <c r="UZP19" s="194"/>
      <c r="UZQ19" s="204"/>
      <c r="UZR19" s="184"/>
      <c r="UZS19" s="194"/>
      <c r="UZT19" s="194"/>
      <c r="UZU19" s="204"/>
      <c r="UZV19" s="184"/>
      <c r="UZW19" s="194"/>
      <c r="UZX19" s="194"/>
      <c r="UZY19" s="204"/>
      <c r="UZZ19" s="184"/>
      <c r="VAA19" s="194"/>
      <c r="VAB19" s="194"/>
      <c r="VAC19" s="204"/>
      <c r="VAD19" s="184"/>
      <c r="VAE19" s="194"/>
      <c r="VAF19" s="194"/>
      <c r="VAG19" s="204"/>
      <c r="VAH19" s="184"/>
      <c r="VAI19" s="194"/>
      <c r="VAJ19" s="194"/>
      <c r="VAK19" s="204"/>
      <c r="VAL19" s="184"/>
      <c r="VAM19" s="194"/>
      <c r="VAN19" s="194"/>
      <c r="VAO19" s="204"/>
      <c r="VAP19" s="184"/>
      <c r="VAQ19" s="194"/>
      <c r="VAR19" s="194"/>
      <c r="VAS19" s="204"/>
      <c r="VAT19" s="184"/>
      <c r="VAU19" s="194"/>
      <c r="VAV19" s="194"/>
      <c r="VAW19" s="204"/>
      <c r="VAX19" s="184"/>
      <c r="VAY19" s="194"/>
      <c r="VAZ19" s="194"/>
      <c r="VBA19" s="204"/>
      <c r="VBB19" s="184"/>
      <c r="VBC19" s="194"/>
      <c r="VBD19" s="194"/>
      <c r="VBE19" s="204"/>
      <c r="VBF19" s="184"/>
      <c r="VBG19" s="194"/>
      <c r="VBH19" s="194"/>
      <c r="VBI19" s="204"/>
      <c r="VBJ19" s="184"/>
      <c r="VBK19" s="194"/>
      <c r="VBL19" s="194"/>
      <c r="VBM19" s="204"/>
      <c r="VBN19" s="184"/>
      <c r="VBO19" s="194"/>
      <c r="VBP19" s="194"/>
      <c r="VBQ19" s="204"/>
      <c r="VBR19" s="184"/>
      <c r="VBS19" s="194"/>
      <c r="VBT19" s="194"/>
      <c r="VBU19" s="204"/>
      <c r="VBV19" s="184"/>
      <c r="VBW19" s="194"/>
      <c r="VBX19" s="194"/>
      <c r="VBY19" s="204"/>
      <c r="VBZ19" s="184"/>
      <c r="VCA19" s="194"/>
      <c r="VCB19" s="194"/>
      <c r="VCC19" s="204"/>
      <c r="VCD19" s="184"/>
      <c r="VCE19" s="194"/>
      <c r="VCF19" s="194"/>
      <c r="VCG19" s="204"/>
      <c r="VCH19" s="184"/>
      <c r="VCI19" s="194"/>
      <c r="VCJ19" s="194"/>
      <c r="VCK19" s="204"/>
      <c r="VCL19" s="184"/>
      <c r="VCM19" s="194"/>
      <c r="VCN19" s="194"/>
      <c r="VCO19" s="204"/>
      <c r="VCP19" s="184"/>
      <c r="VCQ19" s="194"/>
      <c r="VCR19" s="194"/>
      <c r="VCS19" s="204"/>
      <c r="VCT19" s="184"/>
      <c r="VCU19" s="194"/>
      <c r="VCV19" s="194"/>
      <c r="VCW19" s="204"/>
      <c r="VCX19" s="184"/>
      <c r="VCY19" s="194"/>
      <c r="VCZ19" s="194"/>
      <c r="VDA19" s="204"/>
      <c r="VDB19" s="184"/>
      <c r="VDC19" s="194"/>
      <c r="VDD19" s="194"/>
      <c r="VDE19" s="204"/>
      <c r="VDF19" s="184"/>
      <c r="VDG19" s="194"/>
      <c r="VDH19" s="194"/>
      <c r="VDI19" s="204"/>
      <c r="VDJ19" s="184"/>
      <c r="VDK19" s="194"/>
      <c r="VDL19" s="194"/>
      <c r="VDM19" s="204"/>
      <c r="VDN19" s="184"/>
      <c r="VDO19" s="194"/>
      <c r="VDP19" s="194"/>
      <c r="VDQ19" s="204"/>
      <c r="VDR19" s="184"/>
      <c r="VDS19" s="194"/>
      <c r="VDT19" s="194"/>
      <c r="VDU19" s="204"/>
      <c r="VDV19" s="184"/>
      <c r="VDW19" s="194"/>
      <c r="VDX19" s="194"/>
      <c r="VDY19" s="204"/>
      <c r="VDZ19" s="184"/>
      <c r="VEA19" s="194"/>
      <c r="VEB19" s="194"/>
      <c r="VEC19" s="204"/>
      <c r="VED19" s="184"/>
      <c r="VEE19" s="194"/>
      <c r="VEF19" s="194"/>
      <c r="VEG19" s="204"/>
      <c r="VEH19" s="184"/>
      <c r="VEI19" s="194"/>
      <c r="VEJ19" s="194"/>
      <c r="VEK19" s="204"/>
      <c r="VEL19" s="184"/>
      <c r="VEM19" s="194"/>
      <c r="VEN19" s="194"/>
      <c r="VEO19" s="204"/>
      <c r="VEP19" s="184"/>
      <c r="VEQ19" s="194"/>
      <c r="VER19" s="194"/>
      <c r="VES19" s="204"/>
      <c r="VET19" s="184"/>
      <c r="VEU19" s="194"/>
      <c r="VEV19" s="194"/>
      <c r="VEW19" s="204"/>
      <c r="VEX19" s="184"/>
      <c r="VEY19" s="194"/>
      <c r="VEZ19" s="194"/>
      <c r="VFA19" s="204"/>
      <c r="VFB19" s="184"/>
      <c r="VFC19" s="194"/>
      <c r="VFD19" s="194"/>
      <c r="VFE19" s="204"/>
      <c r="VFF19" s="184"/>
      <c r="VFG19" s="194"/>
      <c r="VFH19" s="194"/>
      <c r="VFI19" s="204"/>
      <c r="VFJ19" s="184"/>
      <c r="VFK19" s="194"/>
      <c r="VFL19" s="194"/>
      <c r="VFM19" s="204"/>
      <c r="VFN19" s="184"/>
      <c r="VFO19" s="194"/>
      <c r="VFP19" s="194"/>
      <c r="VFQ19" s="204"/>
      <c r="VFR19" s="184"/>
      <c r="VFS19" s="194"/>
      <c r="VFT19" s="194"/>
      <c r="VFU19" s="204"/>
      <c r="VFV19" s="184"/>
      <c r="VFW19" s="194"/>
      <c r="VFX19" s="194"/>
      <c r="VFY19" s="204"/>
      <c r="VFZ19" s="184"/>
      <c r="VGA19" s="194"/>
      <c r="VGB19" s="194"/>
      <c r="VGC19" s="204"/>
      <c r="VGD19" s="184"/>
      <c r="VGE19" s="194"/>
      <c r="VGF19" s="194"/>
      <c r="VGG19" s="204"/>
      <c r="VGH19" s="184"/>
      <c r="VGI19" s="194"/>
      <c r="VGJ19" s="194"/>
      <c r="VGK19" s="204"/>
      <c r="VGL19" s="184"/>
      <c r="VGM19" s="194"/>
      <c r="VGN19" s="194"/>
      <c r="VGO19" s="204"/>
      <c r="VGP19" s="184"/>
      <c r="VGQ19" s="194"/>
      <c r="VGR19" s="194"/>
      <c r="VGS19" s="204"/>
      <c r="VGT19" s="184"/>
      <c r="VGU19" s="194"/>
      <c r="VGV19" s="194"/>
      <c r="VGW19" s="204"/>
      <c r="VGX19" s="184"/>
      <c r="VGY19" s="194"/>
      <c r="VGZ19" s="194"/>
      <c r="VHA19" s="204"/>
      <c r="VHB19" s="184"/>
      <c r="VHC19" s="194"/>
      <c r="VHD19" s="194"/>
      <c r="VHE19" s="204"/>
      <c r="VHF19" s="184"/>
      <c r="VHG19" s="194"/>
      <c r="VHH19" s="194"/>
      <c r="VHI19" s="204"/>
      <c r="VHJ19" s="184"/>
      <c r="VHK19" s="194"/>
      <c r="VHL19" s="194"/>
      <c r="VHM19" s="204"/>
      <c r="VHN19" s="184"/>
      <c r="VHO19" s="194"/>
      <c r="VHP19" s="194"/>
      <c r="VHQ19" s="204"/>
      <c r="VHR19" s="184"/>
      <c r="VHS19" s="194"/>
      <c r="VHT19" s="194"/>
      <c r="VHU19" s="204"/>
      <c r="VHV19" s="184"/>
      <c r="VHW19" s="194"/>
      <c r="VHX19" s="194"/>
      <c r="VHY19" s="204"/>
      <c r="VHZ19" s="184"/>
      <c r="VIA19" s="194"/>
      <c r="VIB19" s="194"/>
      <c r="VIC19" s="204"/>
      <c r="VID19" s="184"/>
      <c r="VIE19" s="194"/>
      <c r="VIF19" s="194"/>
      <c r="VIG19" s="204"/>
      <c r="VIH19" s="184"/>
      <c r="VII19" s="194"/>
      <c r="VIJ19" s="194"/>
      <c r="VIK19" s="204"/>
      <c r="VIL19" s="184"/>
      <c r="VIM19" s="194"/>
      <c r="VIN19" s="194"/>
      <c r="VIO19" s="204"/>
      <c r="VIP19" s="184"/>
      <c r="VIQ19" s="194"/>
      <c r="VIR19" s="194"/>
      <c r="VIS19" s="204"/>
      <c r="VIT19" s="184"/>
      <c r="VIU19" s="194"/>
      <c r="VIV19" s="194"/>
      <c r="VIW19" s="204"/>
      <c r="VIX19" s="184"/>
      <c r="VIY19" s="194"/>
      <c r="VIZ19" s="194"/>
      <c r="VJA19" s="204"/>
      <c r="VJB19" s="184"/>
      <c r="VJC19" s="194"/>
      <c r="VJD19" s="194"/>
      <c r="VJE19" s="204"/>
      <c r="VJF19" s="184"/>
      <c r="VJG19" s="194"/>
      <c r="VJH19" s="194"/>
      <c r="VJI19" s="204"/>
      <c r="VJJ19" s="184"/>
      <c r="VJK19" s="194"/>
      <c r="VJL19" s="194"/>
      <c r="VJM19" s="204"/>
      <c r="VJN19" s="184"/>
      <c r="VJO19" s="194"/>
      <c r="VJP19" s="194"/>
      <c r="VJQ19" s="204"/>
      <c r="VJR19" s="184"/>
      <c r="VJS19" s="194"/>
      <c r="VJT19" s="194"/>
      <c r="VJU19" s="204"/>
      <c r="VJV19" s="184"/>
      <c r="VJW19" s="194"/>
      <c r="VJX19" s="194"/>
      <c r="VJY19" s="204"/>
      <c r="VJZ19" s="184"/>
      <c r="VKA19" s="194"/>
      <c r="VKB19" s="194"/>
      <c r="VKC19" s="204"/>
      <c r="VKD19" s="184"/>
      <c r="VKE19" s="194"/>
      <c r="VKF19" s="194"/>
      <c r="VKG19" s="204"/>
      <c r="VKH19" s="184"/>
      <c r="VKI19" s="194"/>
      <c r="VKJ19" s="194"/>
      <c r="VKK19" s="204"/>
      <c r="VKL19" s="184"/>
      <c r="VKM19" s="194"/>
      <c r="VKN19" s="194"/>
      <c r="VKO19" s="204"/>
      <c r="VKP19" s="184"/>
      <c r="VKQ19" s="194"/>
      <c r="VKR19" s="194"/>
      <c r="VKS19" s="204"/>
      <c r="VKT19" s="184"/>
      <c r="VKU19" s="194"/>
      <c r="VKV19" s="194"/>
      <c r="VKW19" s="204"/>
      <c r="VKX19" s="184"/>
      <c r="VKY19" s="194"/>
      <c r="VKZ19" s="194"/>
      <c r="VLA19" s="204"/>
      <c r="VLB19" s="184"/>
      <c r="VLC19" s="194"/>
      <c r="VLD19" s="194"/>
      <c r="VLE19" s="204"/>
      <c r="VLF19" s="184"/>
      <c r="VLG19" s="194"/>
      <c r="VLH19" s="194"/>
      <c r="VLI19" s="204"/>
      <c r="VLJ19" s="184"/>
      <c r="VLK19" s="194"/>
      <c r="VLL19" s="194"/>
      <c r="VLM19" s="204"/>
      <c r="VLN19" s="184"/>
      <c r="VLO19" s="194"/>
      <c r="VLP19" s="194"/>
      <c r="VLQ19" s="204"/>
      <c r="VLR19" s="184"/>
      <c r="VLS19" s="194"/>
      <c r="VLT19" s="194"/>
      <c r="VLU19" s="204"/>
      <c r="VLV19" s="184"/>
      <c r="VLW19" s="194"/>
      <c r="VLX19" s="194"/>
      <c r="VLY19" s="204"/>
      <c r="VLZ19" s="184"/>
      <c r="VMA19" s="194"/>
      <c r="VMB19" s="194"/>
      <c r="VMC19" s="204"/>
      <c r="VMD19" s="184"/>
      <c r="VME19" s="194"/>
      <c r="VMF19" s="194"/>
      <c r="VMG19" s="204"/>
      <c r="VMH19" s="184"/>
      <c r="VMI19" s="194"/>
      <c r="VMJ19" s="194"/>
      <c r="VMK19" s="204"/>
      <c r="VML19" s="184"/>
      <c r="VMM19" s="194"/>
      <c r="VMN19" s="194"/>
      <c r="VMO19" s="204"/>
      <c r="VMP19" s="184"/>
      <c r="VMQ19" s="194"/>
      <c r="VMR19" s="194"/>
      <c r="VMS19" s="204"/>
      <c r="VMT19" s="184"/>
      <c r="VMU19" s="194"/>
      <c r="VMV19" s="194"/>
      <c r="VMW19" s="204"/>
      <c r="VMX19" s="184"/>
      <c r="VMY19" s="194"/>
      <c r="VMZ19" s="194"/>
      <c r="VNA19" s="204"/>
      <c r="VNB19" s="184"/>
      <c r="VNC19" s="194"/>
      <c r="VND19" s="194"/>
      <c r="VNE19" s="204"/>
      <c r="VNF19" s="184"/>
      <c r="VNG19" s="194"/>
      <c r="VNH19" s="194"/>
      <c r="VNI19" s="204"/>
      <c r="VNJ19" s="184"/>
      <c r="VNK19" s="194"/>
      <c r="VNL19" s="194"/>
      <c r="VNM19" s="204"/>
      <c r="VNN19" s="184"/>
      <c r="VNO19" s="194"/>
      <c r="VNP19" s="194"/>
      <c r="VNQ19" s="204"/>
      <c r="VNR19" s="184"/>
      <c r="VNS19" s="194"/>
      <c r="VNT19" s="194"/>
      <c r="VNU19" s="204"/>
      <c r="VNV19" s="184"/>
      <c r="VNW19" s="194"/>
      <c r="VNX19" s="194"/>
      <c r="VNY19" s="204"/>
      <c r="VNZ19" s="184"/>
      <c r="VOA19" s="194"/>
      <c r="VOB19" s="194"/>
      <c r="VOC19" s="204"/>
      <c r="VOD19" s="184"/>
      <c r="VOE19" s="194"/>
      <c r="VOF19" s="194"/>
      <c r="VOG19" s="204"/>
      <c r="VOH19" s="184"/>
      <c r="VOI19" s="194"/>
      <c r="VOJ19" s="194"/>
      <c r="VOK19" s="204"/>
      <c r="VOL19" s="184"/>
      <c r="VOM19" s="194"/>
      <c r="VON19" s="194"/>
      <c r="VOO19" s="204"/>
      <c r="VOP19" s="184"/>
      <c r="VOQ19" s="194"/>
      <c r="VOR19" s="194"/>
      <c r="VOS19" s="204"/>
      <c r="VOT19" s="184"/>
      <c r="VOU19" s="194"/>
      <c r="VOV19" s="194"/>
      <c r="VOW19" s="204"/>
      <c r="VOX19" s="184"/>
      <c r="VOY19" s="194"/>
      <c r="VOZ19" s="194"/>
      <c r="VPA19" s="204"/>
      <c r="VPB19" s="184"/>
      <c r="VPC19" s="194"/>
      <c r="VPD19" s="194"/>
      <c r="VPE19" s="204"/>
      <c r="VPF19" s="184"/>
      <c r="VPG19" s="194"/>
      <c r="VPH19" s="194"/>
      <c r="VPI19" s="204"/>
      <c r="VPJ19" s="184"/>
      <c r="VPK19" s="194"/>
      <c r="VPL19" s="194"/>
      <c r="VPM19" s="204"/>
      <c r="VPN19" s="184"/>
      <c r="VPO19" s="194"/>
      <c r="VPP19" s="194"/>
      <c r="VPQ19" s="204"/>
      <c r="VPR19" s="184"/>
      <c r="VPS19" s="194"/>
      <c r="VPT19" s="194"/>
      <c r="VPU19" s="204"/>
      <c r="VPV19" s="184"/>
      <c r="VPW19" s="194"/>
      <c r="VPX19" s="194"/>
      <c r="VPY19" s="204"/>
      <c r="VPZ19" s="184"/>
      <c r="VQA19" s="194"/>
      <c r="VQB19" s="194"/>
      <c r="VQC19" s="204"/>
      <c r="VQD19" s="184"/>
      <c r="VQE19" s="194"/>
      <c r="VQF19" s="194"/>
      <c r="VQG19" s="204"/>
      <c r="VQH19" s="184"/>
      <c r="VQI19" s="194"/>
      <c r="VQJ19" s="194"/>
      <c r="VQK19" s="204"/>
      <c r="VQL19" s="184"/>
      <c r="VQM19" s="194"/>
      <c r="VQN19" s="194"/>
      <c r="VQO19" s="204"/>
      <c r="VQP19" s="184"/>
      <c r="VQQ19" s="194"/>
      <c r="VQR19" s="194"/>
      <c r="VQS19" s="204"/>
      <c r="VQT19" s="184"/>
      <c r="VQU19" s="194"/>
      <c r="VQV19" s="194"/>
      <c r="VQW19" s="204"/>
      <c r="VQX19" s="184"/>
      <c r="VQY19" s="194"/>
      <c r="VQZ19" s="194"/>
      <c r="VRA19" s="204"/>
      <c r="VRB19" s="184"/>
      <c r="VRC19" s="194"/>
      <c r="VRD19" s="194"/>
      <c r="VRE19" s="204"/>
      <c r="VRF19" s="184"/>
      <c r="VRG19" s="194"/>
      <c r="VRH19" s="194"/>
      <c r="VRI19" s="204"/>
      <c r="VRJ19" s="184"/>
      <c r="VRK19" s="194"/>
      <c r="VRL19" s="194"/>
      <c r="VRM19" s="204"/>
      <c r="VRN19" s="184"/>
      <c r="VRO19" s="194"/>
      <c r="VRP19" s="194"/>
      <c r="VRQ19" s="204"/>
      <c r="VRR19" s="184"/>
      <c r="VRS19" s="194"/>
      <c r="VRT19" s="194"/>
      <c r="VRU19" s="204"/>
      <c r="VRV19" s="184"/>
      <c r="VRW19" s="194"/>
      <c r="VRX19" s="194"/>
      <c r="VRY19" s="204"/>
      <c r="VRZ19" s="184"/>
      <c r="VSA19" s="194"/>
      <c r="VSB19" s="194"/>
      <c r="VSC19" s="204"/>
      <c r="VSD19" s="184"/>
      <c r="VSE19" s="194"/>
      <c r="VSF19" s="194"/>
      <c r="VSG19" s="204"/>
      <c r="VSH19" s="184"/>
      <c r="VSI19" s="194"/>
      <c r="VSJ19" s="194"/>
      <c r="VSK19" s="204"/>
      <c r="VSL19" s="184"/>
      <c r="VSM19" s="194"/>
      <c r="VSN19" s="194"/>
      <c r="VSO19" s="204"/>
      <c r="VSP19" s="184"/>
      <c r="VSQ19" s="194"/>
      <c r="VSR19" s="194"/>
      <c r="VSS19" s="204"/>
      <c r="VST19" s="184"/>
      <c r="VSU19" s="194"/>
      <c r="VSV19" s="194"/>
      <c r="VSW19" s="204"/>
      <c r="VSX19" s="184"/>
      <c r="VSY19" s="194"/>
      <c r="VSZ19" s="194"/>
      <c r="VTA19" s="204"/>
      <c r="VTB19" s="184"/>
      <c r="VTC19" s="194"/>
      <c r="VTD19" s="194"/>
      <c r="VTE19" s="204"/>
      <c r="VTF19" s="184"/>
      <c r="VTG19" s="194"/>
      <c r="VTH19" s="194"/>
      <c r="VTI19" s="204"/>
      <c r="VTJ19" s="184"/>
      <c r="VTK19" s="194"/>
      <c r="VTL19" s="194"/>
      <c r="VTM19" s="204"/>
      <c r="VTN19" s="184"/>
      <c r="VTO19" s="194"/>
      <c r="VTP19" s="194"/>
      <c r="VTQ19" s="204"/>
      <c r="VTR19" s="184"/>
      <c r="VTS19" s="194"/>
      <c r="VTT19" s="194"/>
      <c r="VTU19" s="204"/>
      <c r="VTV19" s="184"/>
      <c r="VTW19" s="194"/>
      <c r="VTX19" s="194"/>
      <c r="VTY19" s="204"/>
      <c r="VTZ19" s="184"/>
      <c r="VUA19" s="194"/>
      <c r="VUB19" s="194"/>
      <c r="VUC19" s="204"/>
      <c r="VUD19" s="184"/>
      <c r="VUE19" s="194"/>
      <c r="VUF19" s="194"/>
      <c r="VUG19" s="204"/>
      <c r="VUH19" s="184"/>
      <c r="VUI19" s="194"/>
      <c r="VUJ19" s="194"/>
      <c r="VUK19" s="204"/>
      <c r="VUL19" s="184"/>
      <c r="VUM19" s="194"/>
      <c r="VUN19" s="194"/>
      <c r="VUO19" s="204"/>
      <c r="VUP19" s="184"/>
      <c r="VUQ19" s="194"/>
      <c r="VUR19" s="194"/>
      <c r="VUS19" s="204"/>
      <c r="VUT19" s="184"/>
      <c r="VUU19" s="194"/>
      <c r="VUV19" s="194"/>
      <c r="VUW19" s="204"/>
      <c r="VUX19" s="184"/>
      <c r="VUY19" s="194"/>
      <c r="VUZ19" s="194"/>
      <c r="VVA19" s="204"/>
      <c r="VVB19" s="184"/>
      <c r="VVC19" s="194"/>
      <c r="VVD19" s="194"/>
      <c r="VVE19" s="204"/>
      <c r="VVF19" s="184"/>
      <c r="VVG19" s="194"/>
      <c r="VVH19" s="194"/>
      <c r="VVI19" s="204"/>
      <c r="VVJ19" s="184"/>
      <c r="VVK19" s="194"/>
      <c r="VVL19" s="194"/>
      <c r="VVM19" s="204"/>
      <c r="VVN19" s="184"/>
      <c r="VVO19" s="194"/>
      <c r="VVP19" s="194"/>
      <c r="VVQ19" s="204"/>
      <c r="VVR19" s="184"/>
      <c r="VVS19" s="194"/>
      <c r="VVT19" s="194"/>
      <c r="VVU19" s="204"/>
      <c r="VVV19" s="184"/>
      <c r="VVW19" s="194"/>
      <c r="VVX19" s="194"/>
      <c r="VVY19" s="204"/>
      <c r="VVZ19" s="184"/>
      <c r="VWA19" s="194"/>
      <c r="VWB19" s="194"/>
      <c r="VWC19" s="204"/>
      <c r="VWD19" s="184"/>
      <c r="VWE19" s="194"/>
      <c r="VWF19" s="194"/>
      <c r="VWG19" s="204"/>
      <c r="VWH19" s="184"/>
      <c r="VWI19" s="194"/>
      <c r="VWJ19" s="194"/>
      <c r="VWK19" s="204"/>
      <c r="VWL19" s="184"/>
      <c r="VWM19" s="194"/>
      <c r="VWN19" s="194"/>
      <c r="VWO19" s="204"/>
      <c r="VWP19" s="184"/>
      <c r="VWQ19" s="194"/>
      <c r="VWR19" s="194"/>
      <c r="VWS19" s="204"/>
      <c r="VWT19" s="184"/>
      <c r="VWU19" s="194"/>
      <c r="VWV19" s="194"/>
      <c r="VWW19" s="204"/>
      <c r="VWX19" s="184"/>
      <c r="VWY19" s="194"/>
      <c r="VWZ19" s="194"/>
      <c r="VXA19" s="204"/>
      <c r="VXB19" s="184"/>
      <c r="VXC19" s="194"/>
      <c r="VXD19" s="194"/>
      <c r="VXE19" s="204"/>
      <c r="VXF19" s="184"/>
      <c r="VXG19" s="194"/>
      <c r="VXH19" s="194"/>
      <c r="VXI19" s="204"/>
      <c r="VXJ19" s="184"/>
      <c r="VXK19" s="194"/>
      <c r="VXL19" s="194"/>
      <c r="VXM19" s="204"/>
      <c r="VXN19" s="184"/>
      <c r="VXO19" s="194"/>
      <c r="VXP19" s="194"/>
      <c r="VXQ19" s="204"/>
      <c r="VXR19" s="184"/>
      <c r="VXS19" s="194"/>
      <c r="VXT19" s="194"/>
      <c r="VXU19" s="204"/>
      <c r="VXV19" s="184"/>
      <c r="VXW19" s="194"/>
      <c r="VXX19" s="194"/>
      <c r="VXY19" s="204"/>
      <c r="VXZ19" s="184"/>
      <c r="VYA19" s="194"/>
      <c r="VYB19" s="194"/>
      <c r="VYC19" s="204"/>
      <c r="VYD19" s="184"/>
      <c r="VYE19" s="194"/>
      <c r="VYF19" s="194"/>
      <c r="VYG19" s="204"/>
      <c r="VYH19" s="184"/>
      <c r="VYI19" s="194"/>
      <c r="VYJ19" s="194"/>
      <c r="VYK19" s="204"/>
      <c r="VYL19" s="184"/>
      <c r="VYM19" s="194"/>
      <c r="VYN19" s="194"/>
      <c r="VYO19" s="204"/>
      <c r="VYP19" s="184"/>
      <c r="VYQ19" s="194"/>
      <c r="VYR19" s="194"/>
      <c r="VYS19" s="204"/>
      <c r="VYT19" s="184"/>
      <c r="VYU19" s="194"/>
      <c r="VYV19" s="194"/>
      <c r="VYW19" s="204"/>
      <c r="VYX19" s="184"/>
      <c r="VYY19" s="194"/>
      <c r="VYZ19" s="194"/>
      <c r="VZA19" s="204"/>
      <c r="VZB19" s="184"/>
      <c r="VZC19" s="194"/>
      <c r="VZD19" s="194"/>
      <c r="VZE19" s="204"/>
      <c r="VZF19" s="184"/>
      <c r="VZG19" s="194"/>
      <c r="VZH19" s="194"/>
      <c r="VZI19" s="204"/>
      <c r="VZJ19" s="184"/>
      <c r="VZK19" s="194"/>
      <c r="VZL19" s="194"/>
      <c r="VZM19" s="204"/>
      <c r="VZN19" s="184"/>
      <c r="VZO19" s="194"/>
      <c r="VZP19" s="194"/>
      <c r="VZQ19" s="204"/>
      <c r="VZR19" s="184"/>
      <c r="VZS19" s="194"/>
      <c r="VZT19" s="194"/>
      <c r="VZU19" s="204"/>
      <c r="VZV19" s="184"/>
      <c r="VZW19" s="194"/>
      <c r="VZX19" s="194"/>
      <c r="VZY19" s="204"/>
      <c r="VZZ19" s="184"/>
      <c r="WAA19" s="194"/>
      <c r="WAB19" s="194"/>
      <c r="WAC19" s="204"/>
      <c r="WAD19" s="184"/>
      <c r="WAE19" s="194"/>
      <c r="WAF19" s="194"/>
      <c r="WAG19" s="204"/>
      <c r="WAH19" s="184"/>
      <c r="WAI19" s="194"/>
      <c r="WAJ19" s="194"/>
      <c r="WAK19" s="204"/>
      <c r="WAL19" s="184"/>
      <c r="WAM19" s="194"/>
      <c r="WAN19" s="194"/>
      <c r="WAO19" s="204"/>
      <c r="WAP19" s="184"/>
      <c r="WAQ19" s="194"/>
      <c r="WAR19" s="194"/>
      <c r="WAS19" s="204"/>
      <c r="WAT19" s="184"/>
      <c r="WAU19" s="194"/>
      <c r="WAV19" s="194"/>
      <c r="WAW19" s="204"/>
      <c r="WAX19" s="184"/>
      <c r="WAY19" s="194"/>
      <c r="WAZ19" s="194"/>
      <c r="WBA19" s="204"/>
      <c r="WBB19" s="184"/>
      <c r="WBC19" s="194"/>
      <c r="WBD19" s="194"/>
      <c r="WBE19" s="204"/>
      <c r="WBF19" s="184"/>
      <c r="WBG19" s="194"/>
      <c r="WBH19" s="194"/>
      <c r="WBI19" s="204"/>
      <c r="WBJ19" s="184"/>
      <c r="WBK19" s="194"/>
      <c r="WBL19" s="194"/>
      <c r="WBM19" s="204"/>
      <c r="WBN19" s="184"/>
      <c r="WBO19" s="194"/>
      <c r="WBP19" s="194"/>
      <c r="WBQ19" s="204"/>
      <c r="WBR19" s="184"/>
      <c r="WBS19" s="194"/>
      <c r="WBT19" s="194"/>
      <c r="WBU19" s="204"/>
      <c r="WBV19" s="184"/>
      <c r="WBW19" s="194"/>
      <c r="WBX19" s="194"/>
      <c r="WBY19" s="204"/>
      <c r="WBZ19" s="184"/>
      <c r="WCA19" s="194"/>
      <c r="WCB19" s="194"/>
      <c r="WCC19" s="204"/>
      <c r="WCD19" s="184"/>
      <c r="WCE19" s="194"/>
      <c r="WCF19" s="194"/>
      <c r="WCG19" s="204"/>
      <c r="WCH19" s="184"/>
      <c r="WCI19" s="194"/>
      <c r="WCJ19" s="194"/>
      <c r="WCK19" s="204"/>
      <c r="WCL19" s="184"/>
      <c r="WCM19" s="194"/>
      <c r="WCN19" s="194"/>
      <c r="WCO19" s="204"/>
      <c r="WCP19" s="184"/>
      <c r="WCQ19" s="194"/>
      <c r="WCR19" s="194"/>
      <c r="WCS19" s="204"/>
      <c r="WCT19" s="184"/>
      <c r="WCU19" s="194"/>
      <c r="WCV19" s="194"/>
      <c r="WCW19" s="204"/>
      <c r="WCX19" s="184"/>
      <c r="WCY19" s="194"/>
      <c r="WCZ19" s="194"/>
      <c r="WDA19" s="204"/>
      <c r="WDB19" s="184"/>
      <c r="WDC19" s="194"/>
      <c r="WDD19" s="194"/>
      <c r="WDE19" s="204"/>
      <c r="WDF19" s="184"/>
      <c r="WDG19" s="194"/>
      <c r="WDH19" s="194"/>
      <c r="WDI19" s="204"/>
      <c r="WDJ19" s="184"/>
      <c r="WDK19" s="194"/>
      <c r="WDL19" s="194"/>
      <c r="WDM19" s="204"/>
      <c r="WDN19" s="184"/>
      <c r="WDO19" s="194"/>
      <c r="WDP19" s="194"/>
      <c r="WDQ19" s="204"/>
      <c r="WDR19" s="184"/>
      <c r="WDS19" s="194"/>
      <c r="WDT19" s="194"/>
      <c r="WDU19" s="204"/>
      <c r="WDV19" s="184"/>
      <c r="WDW19" s="194"/>
      <c r="WDX19" s="194"/>
      <c r="WDY19" s="204"/>
      <c r="WDZ19" s="184"/>
      <c r="WEA19" s="194"/>
      <c r="WEB19" s="194"/>
      <c r="WEC19" s="204"/>
      <c r="WED19" s="184"/>
      <c r="WEE19" s="194"/>
      <c r="WEF19" s="194"/>
      <c r="WEG19" s="204"/>
      <c r="WEH19" s="184"/>
      <c r="WEI19" s="194"/>
      <c r="WEJ19" s="194"/>
      <c r="WEK19" s="204"/>
      <c r="WEL19" s="184"/>
      <c r="WEM19" s="194"/>
      <c r="WEN19" s="194"/>
      <c r="WEO19" s="204"/>
      <c r="WEP19" s="184"/>
      <c r="WEQ19" s="194"/>
      <c r="WER19" s="194"/>
      <c r="WES19" s="204"/>
      <c r="WET19" s="184"/>
      <c r="WEU19" s="194"/>
      <c r="WEV19" s="194"/>
      <c r="WEW19" s="204"/>
      <c r="WEX19" s="184"/>
      <c r="WEY19" s="194"/>
      <c r="WEZ19" s="194"/>
      <c r="WFA19" s="204"/>
      <c r="WFB19" s="184"/>
      <c r="WFC19" s="194"/>
      <c r="WFD19" s="194"/>
      <c r="WFE19" s="204"/>
      <c r="WFF19" s="184"/>
      <c r="WFG19" s="194"/>
      <c r="WFH19" s="194"/>
      <c r="WFI19" s="204"/>
      <c r="WFJ19" s="184"/>
      <c r="WFK19" s="194"/>
      <c r="WFL19" s="194"/>
      <c r="WFM19" s="204"/>
      <c r="WFN19" s="184"/>
      <c r="WFO19" s="194"/>
      <c r="WFP19" s="194"/>
      <c r="WFQ19" s="204"/>
      <c r="WFR19" s="184"/>
      <c r="WFS19" s="194"/>
      <c r="WFT19" s="194"/>
      <c r="WFU19" s="204"/>
      <c r="WFV19" s="184"/>
      <c r="WFW19" s="194"/>
      <c r="WFX19" s="194"/>
      <c r="WFY19" s="204"/>
      <c r="WFZ19" s="184"/>
      <c r="WGA19" s="194"/>
      <c r="WGB19" s="194"/>
      <c r="WGC19" s="204"/>
      <c r="WGD19" s="184"/>
      <c r="WGE19" s="194"/>
      <c r="WGF19" s="194"/>
      <c r="WGG19" s="204"/>
      <c r="WGH19" s="184"/>
      <c r="WGI19" s="194"/>
      <c r="WGJ19" s="194"/>
      <c r="WGK19" s="204"/>
      <c r="WGL19" s="184"/>
      <c r="WGM19" s="194"/>
      <c r="WGN19" s="194"/>
      <c r="WGO19" s="204"/>
      <c r="WGP19" s="184"/>
      <c r="WGQ19" s="194"/>
      <c r="WGR19" s="194"/>
      <c r="WGS19" s="204"/>
      <c r="WGT19" s="184"/>
      <c r="WGU19" s="194"/>
      <c r="WGV19" s="194"/>
      <c r="WGW19" s="204"/>
      <c r="WGX19" s="184"/>
      <c r="WGY19" s="194"/>
      <c r="WGZ19" s="194"/>
      <c r="WHA19" s="204"/>
      <c r="WHB19" s="184"/>
      <c r="WHC19" s="194"/>
      <c r="WHD19" s="194"/>
      <c r="WHE19" s="204"/>
      <c r="WHF19" s="184"/>
      <c r="WHG19" s="194"/>
      <c r="WHH19" s="194"/>
      <c r="WHI19" s="204"/>
      <c r="WHJ19" s="184"/>
      <c r="WHK19" s="194"/>
      <c r="WHL19" s="194"/>
      <c r="WHM19" s="204"/>
      <c r="WHN19" s="184"/>
      <c r="WHO19" s="194"/>
      <c r="WHP19" s="194"/>
      <c r="WHQ19" s="204"/>
      <c r="WHR19" s="184"/>
      <c r="WHS19" s="194"/>
      <c r="WHT19" s="194"/>
      <c r="WHU19" s="204"/>
      <c r="WHV19" s="184"/>
      <c r="WHW19" s="194"/>
      <c r="WHX19" s="194"/>
      <c r="WHY19" s="204"/>
      <c r="WHZ19" s="184"/>
      <c r="WIA19" s="194"/>
      <c r="WIB19" s="194"/>
      <c r="WIC19" s="204"/>
      <c r="WID19" s="184"/>
      <c r="WIE19" s="194"/>
      <c r="WIF19" s="194"/>
      <c r="WIG19" s="204"/>
      <c r="WIH19" s="184"/>
      <c r="WII19" s="194"/>
      <c r="WIJ19" s="194"/>
      <c r="WIK19" s="204"/>
      <c r="WIL19" s="184"/>
      <c r="WIM19" s="194"/>
      <c r="WIN19" s="194"/>
      <c r="WIO19" s="204"/>
      <c r="WIP19" s="184"/>
      <c r="WIQ19" s="194"/>
      <c r="WIR19" s="194"/>
      <c r="WIS19" s="204"/>
      <c r="WIT19" s="184"/>
      <c r="WIU19" s="194"/>
      <c r="WIV19" s="194"/>
      <c r="WIW19" s="204"/>
      <c r="WIX19" s="184"/>
      <c r="WIY19" s="194"/>
      <c r="WIZ19" s="194"/>
      <c r="WJA19" s="204"/>
      <c r="WJB19" s="184"/>
      <c r="WJC19" s="194"/>
      <c r="WJD19" s="194"/>
      <c r="WJE19" s="204"/>
      <c r="WJF19" s="184"/>
      <c r="WJG19" s="194"/>
      <c r="WJH19" s="194"/>
      <c r="WJI19" s="204"/>
      <c r="WJJ19" s="184"/>
      <c r="WJK19" s="194"/>
      <c r="WJL19" s="194"/>
      <c r="WJM19" s="204"/>
      <c r="WJN19" s="184"/>
      <c r="WJO19" s="194"/>
      <c r="WJP19" s="194"/>
      <c r="WJQ19" s="204"/>
      <c r="WJR19" s="184"/>
      <c r="WJS19" s="194"/>
      <c r="WJT19" s="194"/>
      <c r="WJU19" s="204"/>
      <c r="WJV19" s="184"/>
      <c r="WJW19" s="194"/>
      <c r="WJX19" s="194"/>
      <c r="WJY19" s="204"/>
      <c r="WJZ19" s="184"/>
      <c r="WKA19" s="194"/>
      <c r="WKB19" s="194"/>
      <c r="WKC19" s="204"/>
      <c r="WKD19" s="184"/>
      <c r="WKE19" s="194"/>
      <c r="WKF19" s="194"/>
      <c r="WKG19" s="204"/>
      <c r="WKH19" s="184"/>
      <c r="WKI19" s="194"/>
      <c r="WKJ19" s="194"/>
      <c r="WKK19" s="204"/>
      <c r="WKL19" s="184"/>
      <c r="WKM19" s="194"/>
      <c r="WKN19" s="194"/>
      <c r="WKO19" s="204"/>
      <c r="WKP19" s="184"/>
      <c r="WKQ19" s="194"/>
      <c r="WKR19" s="194"/>
      <c r="WKS19" s="204"/>
      <c r="WKT19" s="184"/>
      <c r="WKU19" s="194"/>
      <c r="WKV19" s="194"/>
      <c r="WKW19" s="204"/>
      <c r="WKX19" s="184"/>
      <c r="WKY19" s="194"/>
      <c r="WKZ19" s="194"/>
      <c r="WLA19" s="204"/>
      <c r="WLB19" s="184"/>
      <c r="WLC19" s="194"/>
      <c r="WLD19" s="194"/>
      <c r="WLE19" s="204"/>
      <c r="WLF19" s="184"/>
      <c r="WLG19" s="194"/>
      <c r="WLH19" s="194"/>
      <c r="WLI19" s="204"/>
      <c r="WLJ19" s="184"/>
      <c r="WLK19" s="194"/>
      <c r="WLL19" s="194"/>
      <c r="WLM19" s="204"/>
      <c r="WLN19" s="184"/>
      <c r="WLO19" s="194"/>
      <c r="WLP19" s="194"/>
      <c r="WLQ19" s="204"/>
      <c r="WLR19" s="184"/>
      <c r="WLS19" s="194"/>
      <c r="WLT19" s="194"/>
      <c r="WLU19" s="204"/>
      <c r="WLV19" s="184"/>
      <c r="WLW19" s="194"/>
      <c r="WLX19" s="194"/>
      <c r="WLY19" s="204"/>
      <c r="WLZ19" s="184"/>
      <c r="WMA19" s="194"/>
      <c r="WMB19" s="194"/>
      <c r="WMC19" s="204"/>
      <c r="WMD19" s="184"/>
      <c r="WME19" s="194"/>
      <c r="WMF19" s="194"/>
      <c r="WMG19" s="204"/>
      <c r="WMH19" s="184"/>
      <c r="WMI19" s="194"/>
      <c r="WMJ19" s="194"/>
      <c r="WMK19" s="204"/>
      <c r="WML19" s="184"/>
      <c r="WMM19" s="194"/>
      <c r="WMN19" s="194"/>
      <c r="WMO19" s="204"/>
      <c r="WMP19" s="184"/>
      <c r="WMQ19" s="194"/>
      <c r="WMR19" s="194"/>
      <c r="WMS19" s="204"/>
      <c r="WMT19" s="184"/>
      <c r="WMU19" s="194"/>
      <c r="WMV19" s="194"/>
      <c r="WMW19" s="204"/>
      <c r="WMX19" s="184"/>
      <c r="WMY19" s="194"/>
      <c r="WMZ19" s="194"/>
      <c r="WNA19" s="204"/>
      <c r="WNB19" s="184"/>
      <c r="WNC19" s="194"/>
      <c r="WND19" s="194"/>
      <c r="WNE19" s="204"/>
      <c r="WNF19" s="184"/>
      <c r="WNG19" s="194"/>
      <c r="WNH19" s="194"/>
      <c r="WNI19" s="204"/>
      <c r="WNJ19" s="184"/>
      <c r="WNK19" s="194"/>
      <c r="WNL19" s="194"/>
      <c r="WNM19" s="204"/>
      <c r="WNN19" s="184"/>
      <c r="WNO19" s="194"/>
      <c r="WNP19" s="194"/>
      <c r="WNQ19" s="204"/>
      <c r="WNR19" s="184"/>
      <c r="WNS19" s="194"/>
      <c r="WNT19" s="194"/>
      <c r="WNU19" s="204"/>
      <c r="WNV19" s="184"/>
      <c r="WNW19" s="194"/>
      <c r="WNX19" s="194"/>
      <c r="WNY19" s="204"/>
      <c r="WNZ19" s="184"/>
      <c r="WOA19" s="194"/>
      <c r="WOB19" s="194"/>
      <c r="WOC19" s="204"/>
      <c r="WOD19" s="184"/>
      <c r="WOE19" s="194"/>
      <c r="WOF19" s="194"/>
      <c r="WOG19" s="204"/>
      <c r="WOH19" s="184"/>
      <c r="WOI19" s="194"/>
      <c r="WOJ19" s="194"/>
      <c r="WOK19" s="204"/>
      <c r="WOL19" s="184"/>
      <c r="WOM19" s="194"/>
      <c r="WON19" s="194"/>
      <c r="WOO19" s="204"/>
      <c r="WOP19" s="184"/>
      <c r="WOQ19" s="194"/>
      <c r="WOR19" s="194"/>
      <c r="WOS19" s="204"/>
      <c r="WOT19" s="184"/>
      <c r="WOU19" s="194"/>
      <c r="WOV19" s="194"/>
      <c r="WOW19" s="204"/>
      <c r="WOX19" s="184"/>
      <c r="WOY19" s="194"/>
      <c r="WOZ19" s="194"/>
      <c r="WPA19" s="204"/>
      <c r="WPB19" s="184"/>
      <c r="WPC19" s="194"/>
      <c r="WPD19" s="194"/>
      <c r="WPE19" s="204"/>
      <c r="WPF19" s="184"/>
      <c r="WPG19" s="194"/>
      <c r="WPH19" s="194"/>
      <c r="WPI19" s="204"/>
      <c r="WPJ19" s="184"/>
      <c r="WPK19" s="194"/>
      <c r="WPL19" s="194"/>
      <c r="WPM19" s="204"/>
      <c r="WPN19" s="184"/>
      <c r="WPO19" s="194"/>
      <c r="WPP19" s="194"/>
      <c r="WPQ19" s="204"/>
      <c r="WPR19" s="184"/>
      <c r="WPS19" s="194"/>
      <c r="WPT19" s="194"/>
      <c r="WPU19" s="204"/>
      <c r="WPV19" s="184"/>
      <c r="WPW19" s="194"/>
      <c r="WPX19" s="194"/>
      <c r="WPY19" s="204"/>
      <c r="WPZ19" s="184"/>
      <c r="WQA19" s="194"/>
      <c r="WQB19" s="194"/>
      <c r="WQC19" s="204"/>
      <c r="WQD19" s="184"/>
      <c r="WQE19" s="194"/>
      <c r="WQF19" s="194"/>
      <c r="WQG19" s="204"/>
      <c r="WQH19" s="184"/>
      <c r="WQI19" s="194"/>
      <c r="WQJ19" s="194"/>
      <c r="WQK19" s="204"/>
      <c r="WQL19" s="184"/>
      <c r="WQM19" s="194"/>
      <c r="WQN19" s="194"/>
      <c r="WQO19" s="204"/>
      <c r="WQP19" s="184"/>
      <c r="WQQ19" s="194"/>
      <c r="WQR19" s="194"/>
      <c r="WQS19" s="204"/>
      <c r="WQT19" s="184"/>
      <c r="WQU19" s="194"/>
      <c r="WQV19" s="194"/>
      <c r="WQW19" s="204"/>
      <c r="WQX19" s="184"/>
      <c r="WQY19" s="194"/>
      <c r="WQZ19" s="194"/>
      <c r="WRA19" s="204"/>
      <c r="WRB19" s="184"/>
      <c r="WRC19" s="194"/>
      <c r="WRD19" s="194"/>
      <c r="WRE19" s="204"/>
      <c r="WRF19" s="184"/>
      <c r="WRG19" s="194"/>
      <c r="WRH19" s="194"/>
      <c r="WRI19" s="204"/>
      <c r="WRJ19" s="184"/>
      <c r="WRK19" s="194"/>
      <c r="WRL19" s="194"/>
      <c r="WRM19" s="204"/>
      <c r="WRN19" s="184"/>
      <c r="WRO19" s="194"/>
      <c r="WRP19" s="194"/>
      <c r="WRQ19" s="204"/>
      <c r="WRR19" s="184"/>
      <c r="WRS19" s="194"/>
      <c r="WRT19" s="194"/>
      <c r="WRU19" s="204"/>
      <c r="WRV19" s="184"/>
      <c r="WRW19" s="194"/>
      <c r="WRX19" s="194"/>
      <c r="WRY19" s="204"/>
      <c r="WRZ19" s="184"/>
      <c r="WSA19" s="194"/>
      <c r="WSB19" s="194"/>
      <c r="WSC19" s="204"/>
      <c r="WSD19" s="184"/>
      <c r="WSE19" s="194"/>
      <c r="WSF19" s="194"/>
      <c r="WSG19" s="204"/>
      <c r="WSH19" s="184"/>
      <c r="WSI19" s="194"/>
      <c r="WSJ19" s="194"/>
      <c r="WSK19" s="204"/>
      <c r="WSL19" s="184"/>
      <c r="WSM19" s="194"/>
      <c r="WSN19" s="194"/>
      <c r="WSO19" s="204"/>
      <c r="WSP19" s="184"/>
      <c r="WSQ19" s="194"/>
      <c r="WSR19" s="194"/>
      <c r="WSS19" s="204"/>
      <c r="WST19" s="184"/>
      <c r="WSU19" s="194"/>
      <c r="WSV19" s="194"/>
      <c r="WSW19" s="204"/>
      <c r="WSX19" s="184"/>
      <c r="WSY19" s="194"/>
      <c r="WSZ19" s="194"/>
      <c r="WTA19" s="204"/>
      <c r="WTB19" s="184"/>
      <c r="WTC19" s="194"/>
      <c r="WTD19" s="194"/>
      <c r="WTE19" s="204"/>
      <c r="WTF19" s="184"/>
      <c r="WTG19" s="194"/>
      <c r="WTH19" s="194"/>
      <c r="WTI19" s="204"/>
      <c r="WTJ19" s="184"/>
      <c r="WTK19" s="194"/>
      <c r="WTL19" s="194"/>
      <c r="WTM19" s="204"/>
      <c r="WTN19" s="184"/>
      <c r="WTO19" s="194"/>
      <c r="WTP19" s="194"/>
      <c r="WTQ19" s="204"/>
      <c r="WTR19" s="184"/>
      <c r="WTS19" s="194"/>
      <c r="WTT19" s="194"/>
      <c r="WTU19" s="204"/>
      <c r="WTV19" s="184"/>
      <c r="WTW19" s="194"/>
      <c r="WTX19" s="194"/>
      <c r="WTY19" s="204"/>
      <c r="WTZ19" s="184"/>
      <c r="WUA19" s="194"/>
      <c r="WUB19" s="194"/>
      <c r="WUC19" s="204"/>
      <c r="WUD19" s="184"/>
      <c r="WUE19" s="194"/>
      <c r="WUF19" s="194"/>
      <c r="WUG19" s="204"/>
      <c r="WUH19" s="184"/>
      <c r="WUI19" s="194"/>
      <c r="WUJ19" s="194"/>
      <c r="WUK19" s="204"/>
      <c r="WUL19" s="184"/>
      <c r="WUM19" s="194"/>
      <c r="WUN19" s="194"/>
      <c r="WUO19" s="204"/>
      <c r="WUP19" s="184"/>
      <c r="WUQ19" s="194"/>
      <c r="WUR19" s="194"/>
      <c r="WUS19" s="204"/>
      <c r="WUT19" s="184"/>
      <c r="WUU19" s="194"/>
      <c r="WUV19" s="194"/>
      <c r="WUW19" s="204"/>
      <c r="WUX19" s="184"/>
      <c r="WUY19" s="194"/>
      <c r="WUZ19" s="194"/>
      <c r="WVA19" s="204"/>
      <c r="WVB19" s="184"/>
      <c r="WVC19" s="194"/>
      <c r="WVD19" s="194"/>
      <c r="WVE19" s="204"/>
      <c r="WVF19" s="184"/>
      <c r="WVG19" s="194"/>
      <c r="WVH19" s="194"/>
      <c r="WVI19" s="204"/>
      <c r="WVJ19" s="184"/>
      <c r="WVK19" s="194"/>
      <c r="WVL19" s="194"/>
      <c r="WVM19" s="204"/>
      <c r="WVN19" s="184"/>
      <c r="WVO19" s="194"/>
      <c r="WVP19" s="194"/>
      <c r="WVQ19" s="204"/>
      <c r="WVR19" s="184"/>
      <c r="WVS19" s="194"/>
      <c r="WVT19" s="194"/>
      <c r="WVU19" s="204"/>
      <c r="WVV19" s="184"/>
      <c r="WVW19" s="194"/>
      <c r="WVX19" s="194"/>
      <c r="WVY19" s="204"/>
      <c r="WVZ19" s="184"/>
      <c r="WWA19" s="194"/>
      <c r="WWB19" s="194"/>
      <c r="WWC19" s="204"/>
      <c r="WWD19" s="184"/>
      <c r="WWE19" s="194"/>
      <c r="WWF19" s="194"/>
      <c r="WWG19" s="204"/>
      <c r="WWH19" s="184"/>
      <c r="WWI19" s="194"/>
      <c r="WWJ19" s="194"/>
      <c r="WWK19" s="204"/>
      <c r="WWL19" s="184"/>
      <c r="WWM19" s="194"/>
      <c r="WWN19" s="194"/>
      <c r="WWO19" s="204"/>
      <c r="WWP19" s="184"/>
      <c r="WWQ19" s="194"/>
      <c r="WWR19" s="194"/>
      <c r="WWS19" s="204"/>
      <c r="WWT19" s="184"/>
      <c r="WWU19" s="194"/>
      <c r="WWV19" s="194"/>
      <c r="WWW19" s="204"/>
      <c r="WWX19" s="184"/>
      <c r="WWY19" s="194"/>
      <c r="WWZ19" s="194"/>
      <c r="WXA19" s="204"/>
      <c r="WXB19" s="184"/>
      <c r="WXC19" s="194"/>
      <c r="WXD19" s="194"/>
      <c r="WXE19" s="204"/>
      <c r="WXF19" s="184"/>
      <c r="WXG19" s="194"/>
      <c r="WXH19" s="194"/>
      <c r="WXI19" s="204"/>
      <c r="WXJ19" s="184"/>
      <c r="WXK19" s="194"/>
      <c r="WXL19" s="194"/>
      <c r="WXM19" s="204"/>
      <c r="WXN19" s="184"/>
      <c r="WXO19" s="194"/>
      <c r="WXP19" s="194"/>
      <c r="WXQ19" s="204"/>
      <c r="WXR19" s="184"/>
      <c r="WXS19" s="194"/>
      <c r="WXT19" s="194"/>
      <c r="WXU19" s="204"/>
      <c r="WXV19" s="184"/>
      <c r="WXW19" s="194"/>
      <c r="WXX19" s="194"/>
      <c r="WXY19" s="204"/>
      <c r="WXZ19" s="184"/>
      <c r="WYA19" s="194"/>
      <c r="WYB19" s="194"/>
      <c r="WYC19" s="204"/>
      <c r="WYD19" s="184"/>
      <c r="WYE19" s="194"/>
      <c r="WYF19" s="194"/>
      <c r="WYG19" s="204"/>
      <c r="WYH19" s="184"/>
      <c r="WYI19" s="194"/>
      <c r="WYJ19" s="194"/>
      <c r="WYK19" s="204"/>
      <c r="WYL19" s="184"/>
      <c r="WYM19" s="194"/>
      <c r="WYN19" s="194"/>
      <c r="WYO19" s="204"/>
      <c r="WYP19" s="184"/>
      <c r="WYQ19" s="194"/>
      <c r="WYR19" s="194"/>
      <c r="WYS19" s="204"/>
      <c r="WYT19" s="184"/>
      <c r="WYU19" s="194"/>
      <c r="WYV19" s="194"/>
      <c r="WYW19" s="204"/>
      <c r="WYX19" s="184"/>
      <c r="WYY19" s="194"/>
      <c r="WYZ19" s="194"/>
      <c r="WZA19" s="204"/>
      <c r="WZB19" s="184"/>
      <c r="WZC19" s="194"/>
      <c r="WZD19" s="194"/>
      <c r="WZE19" s="204"/>
      <c r="WZF19" s="184"/>
      <c r="WZG19" s="194"/>
      <c r="WZH19" s="194"/>
      <c r="WZI19" s="204"/>
      <c r="WZJ19" s="184"/>
      <c r="WZK19" s="194"/>
      <c r="WZL19" s="194"/>
      <c r="WZM19" s="204"/>
      <c r="WZN19" s="184"/>
      <c r="WZO19" s="194"/>
      <c r="WZP19" s="194"/>
      <c r="WZQ19" s="204"/>
      <c r="WZR19" s="184"/>
      <c r="WZS19" s="194"/>
      <c r="WZT19" s="194"/>
      <c r="WZU19" s="204"/>
      <c r="WZV19" s="184"/>
      <c r="WZW19" s="194"/>
      <c r="WZX19" s="194"/>
      <c r="WZY19" s="204"/>
      <c r="WZZ19" s="184"/>
      <c r="XAA19" s="194"/>
      <c r="XAB19" s="194"/>
      <c r="XAC19" s="204"/>
      <c r="XAD19" s="184"/>
      <c r="XAE19" s="194"/>
      <c r="XAF19" s="194"/>
      <c r="XAG19" s="204"/>
      <c r="XAH19" s="184"/>
      <c r="XAI19" s="194"/>
      <c r="XAJ19" s="194"/>
      <c r="XAK19" s="204"/>
      <c r="XAL19" s="184"/>
      <c r="XAM19" s="194"/>
      <c r="XAN19" s="194"/>
      <c r="XAO19" s="204"/>
      <c r="XAP19" s="184"/>
      <c r="XAQ19" s="194"/>
      <c r="XAR19" s="194"/>
      <c r="XAS19" s="204"/>
      <c r="XAT19" s="184"/>
      <c r="XAU19" s="194"/>
      <c r="XAV19" s="194"/>
      <c r="XAW19" s="204"/>
      <c r="XAX19" s="184"/>
      <c r="XAY19" s="194"/>
      <c r="XAZ19" s="194"/>
      <c r="XBA19" s="204"/>
      <c r="XBB19" s="184"/>
      <c r="XBC19" s="194"/>
      <c r="XBD19" s="194"/>
      <c r="XBE19" s="204"/>
      <c r="XBF19" s="184"/>
      <c r="XBG19" s="194"/>
      <c r="XBH19" s="194"/>
      <c r="XBI19" s="204"/>
      <c r="XBJ19" s="184"/>
      <c r="XBK19" s="194"/>
      <c r="XBL19" s="194"/>
      <c r="XBM19" s="204"/>
      <c r="XBN19" s="184"/>
      <c r="XBO19" s="194"/>
      <c r="XBP19" s="194"/>
      <c r="XBQ19" s="204"/>
      <c r="XBR19" s="184"/>
      <c r="XBS19" s="194"/>
      <c r="XBT19" s="194"/>
      <c r="XBU19" s="204"/>
      <c r="XBV19" s="184"/>
      <c r="XBW19" s="194"/>
      <c r="XBX19" s="194"/>
      <c r="XBY19" s="204"/>
      <c r="XBZ19" s="184"/>
      <c r="XCA19" s="194"/>
      <c r="XCB19" s="194"/>
      <c r="XCC19" s="204"/>
      <c r="XCD19" s="184"/>
      <c r="XCE19" s="194"/>
      <c r="XCF19" s="194"/>
      <c r="XCG19" s="204"/>
      <c r="XCH19" s="184"/>
      <c r="XCI19" s="194"/>
      <c r="XCJ19" s="194"/>
      <c r="XCK19" s="204"/>
      <c r="XCL19" s="184"/>
      <c r="XCM19" s="194"/>
      <c r="XCN19" s="194"/>
      <c r="XCO19" s="204"/>
      <c r="XCP19" s="184"/>
      <c r="XCQ19" s="194"/>
      <c r="XCR19" s="194"/>
      <c r="XCS19" s="204"/>
      <c r="XCT19" s="184"/>
      <c r="XCU19" s="194"/>
      <c r="XCV19" s="194"/>
      <c r="XCW19" s="204"/>
      <c r="XCX19" s="184"/>
      <c r="XCY19" s="194"/>
      <c r="XCZ19" s="194"/>
      <c r="XDA19" s="204"/>
      <c r="XDB19" s="184"/>
      <c r="XDC19" s="194"/>
      <c r="XDD19" s="194"/>
      <c r="XDE19" s="204"/>
      <c r="XDF19" s="184"/>
      <c r="XDG19" s="194"/>
      <c r="XDH19" s="194"/>
      <c r="XDI19" s="204"/>
      <c r="XDJ19" s="184"/>
      <c r="XDK19" s="194"/>
      <c r="XDL19" s="194"/>
      <c r="XDM19" s="204"/>
      <c r="XDN19" s="184"/>
      <c r="XDO19" s="194"/>
      <c r="XDP19" s="194"/>
      <c r="XDQ19" s="204"/>
      <c r="XDR19" s="184"/>
      <c r="XDS19" s="194"/>
      <c r="XDT19" s="194"/>
      <c r="XDU19" s="204"/>
      <c r="XDV19" s="184"/>
      <c r="XDW19" s="194"/>
      <c r="XDX19" s="194"/>
      <c r="XDY19" s="204"/>
      <c r="XDZ19" s="184"/>
      <c r="XEA19" s="194"/>
      <c r="XEB19" s="194"/>
      <c r="XEC19" s="204"/>
      <c r="XED19" s="184"/>
      <c r="XEE19" s="194"/>
      <c r="XEF19" s="194"/>
      <c r="XEG19" s="204"/>
      <c r="XEH19" s="184"/>
      <c r="XEI19" s="194"/>
      <c r="XEJ19" s="194"/>
      <c r="XEK19" s="204"/>
      <c r="XEL19" s="184"/>
      <c r="XEM19" s="194"/>
      <c r="XEN19" s="194"/>
      <c r="XEO19" s="204"/>
      <c r="XEP19" s="184"/>
      <c r="XEQ19" s="194"/>
      <c r="XER19" s="194"/>
      <c r="XES19" s="204"/>
      <c r="XET19" s="184"/>
      <c r="XEU19" s="194"/>
      <c r="XEV19" s="194"/>
      <c r="XEW19" s="204"/>
      <c r="XEX19" s="184"/>
      <c r="XEY19" s="194"/>
      <c r="XEZ19" s="194"/>
      <c r="XFA19" s="204"/>
      <c r="XFB19" s="184"/>
      <c r="XFC19" s="194"/>
      <c r="XFD19" s="194"/>
    </row>
    <row r="20" spans="1:16384">
      <c r="A20" s="35">
        <v>11300</v>
      </c>
      <c r="B20" s="36" t="s">
        <v>11</v>
      </c>
      <c r="C20" s="41">
        <v>4.8168999999999998E-3</v>
      </c>
      <c r="D20" s="41">
        <v>5.2521E-3</v>
      </c>
      <c r="E20" s="37">
        <v>38219408.852899998</v>
      </c>
      <c r="F20" s="37"/>
      <c r="G20" s="38">
        <v>828526.06759999995</v>
      </c>
      <c r="H20" s="38">
        <v>18222703.601300001</v>
      </c>
      <c r="I20" s="38">
        <v>6038090.1217999998</v>
      </c>
      <c r="J20" s="37">
        <v>0</v>
      </c>
      <c r="K20" s="37"/>
      <c r="L20" s="38">
        <v>1250356.4512999998</v>
      </c>
      <c r="M20" s="38">
        <v>13050321.1982</v>
      </c>
      <c r="N20" s="38">
        <v>0</v>
      </c>
      <c r="O20" s="37">
        <v>7414045.1729957359</v>
      </c>
      <c r="P20" s="37"/>
      <c r="Q20" s="38">
        <v>10299746.058799999</v>
      </c>
      <c r="R20" s="39">
        <v>-3074977.307308198</v>
      </c>
      <c r="S20" s="39">
        <v>7224768.7514918009</v>
      </c>
    </row>
    <row r="21" spans="1:16384">
      <c r="A21" s="35">
        <v>11310</v>
      </c>
      <c r="B21" s="36" t="s">
        <v>12</v>
      </c>
      <c r="C21" s="41">
        <v>5.2360000000000004E-4</v>
      </c>
      <c r="D21" s="41">
        <v>5.0109999999999998E-4</v>
      </c>
      <c r="E21" s="37">
        <v>4154473.3076000004</v>
      </c>
      <c r="F21" s="37"/>
      <c r="G21" s="38">
        <v>90061.294400000013</v>
      </c>
      <c r="H21" s="38">
        <v>1980819.1172000002</v>
      </c>
      <c r="I21" s="38">
        <v>656344.11920000007</v>
      </c>
      <c r="J21" s="37">
        <v>199440.49846396447</v>
      </c>
      <c r="K21" s="37"/>
      <c r="L21" s="38">
        <v>135914.5172</v>
      </c>
      <c r="M21" s="38">
        <v>1418577.9608</v>
      </c>
      <c r="N21" s="38">
        <v>0</v>
      </c>
      <c r="O21" s="37">
        <v>0</v>
      </c>
      <c r="P21" s="37"/>
      <c r="Q21" s="38">
        <v>1119588.7472000001</v>
      </c>
      <c r="R21" s="39">
        <v>78530.060162392954</v>
      </c>
      <c r="S21" s="39">
        <v>1198118.807362393</v>
      </c>
    </row>
    <row r="22" spans="1:16384">
      <c r="A22" s="35">
        <v>11600</v>
      </c>
      <c r="B22" s="36" t="s">
        <v>13</v>
      </c>
      <c r="C22" s="41">
        <v>2.1459000000000001E-3</v>
      </c>
      <c r="D22" s="41">
        <v>2.1102E-3</v>
      </c>
      <c r="E22" s="37">
        <v>17026516.9419</v>
      </c>
      <c r="F22" s="37"/>
      <c r="G22" s="38">
        <v>369103.3836</v>
      </c>
      <c r="H22" s="38">
        <v>8118104.9342999998</v>
      </c>
      <c r="I22" s="38">
        <v>2689932.8598000002</v>
      </c>
      <c r="J22" s="37">
        <v>193358.02149194418</v>
      </c>
      <c r="K22" s="37"/>
      <c r="L22" s="38">
        <v>557026.28430000006</v>
      </c>
      <c r="M22" s="38">
        <v>5813839.6601999998</v>
      </c>
      <c r="N22" s="38">
        <v>0</v>
      </c>
      <c r="O22" s="37">
        <v>271188.61212935328</v>
      </c>
      <c r="P22" s="37"/>
      <c r="Q22" s="38">
        <v>4588474.9668000005</v>
      </c>
      <c r="R22" s="39">
        <v>-32012.985930684692</v>
      </c>
      <c r="S22" s="39">
        <v>4556461.9808693156</v>
      </c>
    </row>
    <row r="23" spans="1:16384">
      <c r="A23" s="35">
        <v>11900</v>
      </c>
      <c r="B23" s="36" t="s">
        <v>14</v>
      </c>
      <c r="C23" s="41">
        <v>2.1550000000000001E-4</v>
      </c>
      <c r="D23" s="41">
        <v>2.4699999999999999E-4</v>
      </c>
      <c r="E23" s="37">
        <v>1709872.0355</v>
      </c>
      <c r="F23" s="37"/>
      <c r="G23" s="38">
        <v>37066.862000000001</v>
      </c>
      <c r="H23" s="38">
        <v>815253.09350000008</v>
      </c>
      <c r="I23" s="38">
        <v>270133.99099999998</v>
      </c>
      <c r="J23" s="37">
        <v>43196.491663340523</v>
      </c>
      <c r="K23" s="37"/>
      <c r="L23" s="38">
        <v>55938.843500000003</v>
      </c>
      <c r="M23" s="38">
        <v>583849.40899999999</v>
      </c>
      <c r="N23" s="38">
        <v>0</v>
      </c>
      <c r="O23" s="37">
        <v>139531.35308211113</v>
      </c>
      <c r="P23" s="37"/>
      <c r="Q23" s="38">
        <v>460793.30600000004</v>
      </c>
      <c r="R23" s="39">
        <v>-32002.442607682347</v>
      </c>
      <c r="S23" s="39">
        <v>428790.86339231767</v>
      </c>
    </row>
    <row r="24" spans="1:16384">
      <c r="A24" s="35">
        <v>12100</v>
      </c>
      <c r="B24" s="36" t="s">
        <v>15</v>
      </c>
      <c r="C24" s="41">
        <v>2.677E-4</v>
      </c>
      <c r="D24" s="41">
        <v>2.6439999999999998E-4</v>
      </c>
      <c r="E24" s="37">
        <v>2124049.8557000002</v>
      </c>
      <c r="F24" s="37"/>
      <c r="G24" s="38">
        <v>46045.470800000003</v>
      </c>
      <c r="H24" s="38">
        <v>1012729.7129</v>
      </c>
      <c r="I24" s="38">
        <v>335567.8394</v>
      </c>
      <c r="J24" s="37">
        <v>136300.12982810137</v>
      </c>
      <c r="K24" s="37"/>
      <c r="L24" s="38">
        <v>69488.762900000002</v>
      </c>
      <c r="M24" s="38">
        <v>725273.7206</v>
      </c>
      <c r="N24" s="38">
        <v>0</v>
      </c>
      <c r="O24" s="37">
        <v>0</v>
      </c>
      <c r="P24" s="37"/>
      <c r="Q24" s="38">
        <v>572410.06039999996</v>
      </c>
      <c r="R24" s="39">
        <v>109303.98887150112</v>
      </c>
      <c r="S24" s="39">
        <v>681714.04927150114</v>
      </c>
    </row>
    <row r="25" spans="1:16384">
      <c r="A25" s="35">
        <v>12150</v>
      </c>
      <c r="B25" s="36" t="s">
        <v>16</v>
      </c>
      <c r="C25" s="41">
        <v>4.07E-5</v>
      </c>
      <c r="D25" s="41">
        <v>4.0200000000000001E-5</v>
      </c>
      <c r="E25" s="37">
        <v>322931.7487</v>
      </c>
      <c r="F25" s="37"/>
      <c r="G25" s="38">
        <v>7000.5627999999997</v>
      </c>
      <c r="H25" s="38">
        <v>153971.23389999999</v>
      </c>
      <c r="I25" s="38">
        <v>51018.345399999998</v>
      </c>
      <c r="J25" s="37">
        <v>16357.621033528598</v>
      </c>
      <c r="K25" s="37"/>
      <c r="L25" s="38">
        <v>10564.7839</v>
      </c>
      <c r="M25" s="38">
        <v>110267.6146</v>
      </c>
      <c r="N25" s="38">
        <v>0</v>
      </c>
      <c r="O25" s="37">
        <v>16462.335301837455</v>
      </c>
      <c r="P25" s="37"/>
      <c r="Q25" s="38">
        <v>87026.856400000004</v>
      </c>
      <c r="R25" s="39">
        <v>5476.6172852237496</v>
      </c>
      <c r="S25" s="39">
        <v>92503.473685223755</v>
      </c>
    </row>
    <row r="26" spans="1:16384">
      <c r="A26" s="35">
        <v>12160</v>
      </c>
      <c r="B26" s="36" t="s">
        <v>17</v>
      </c>
      <c r="C26" s="41">
        <v>1.8461E-3</v>
      </c>
      <c r="D26" s="41">
        <v>1.8841000000000001E-3</v>
      </c>
      <c r="E26" s="37">
        <v>14647771.530100001</v>
      </c>
      <c r="F26" s="37"/>
      <c r="G26" s="38">
        <v>317536.58439999999</v>
      </c>
      <c r="H26" s="38">
        <v>6983938.4496999998</v>
      </c>
      <c r="I26" s="38">
        <v>2314126.9642000003</v>
      </c>
      <c r="J26" s="37">
        <v>725720.10994666955</v>
      </c>
      <c r="K26" s="37"/>
      <c r="L26" s="38">
        <v>479205.09970000002</v>
      </c>
      <c r="M26" s="38">
        <v>5001598.1157999998</v>
      </c>
      <c r="N26" s="38">
        <v>0</v>
      </c>
      <c r="O26" s="37">
        <v>0</v>
      </c>
      <c r="P26" s="37"/>
      <c r="Q26" s="38">
        <v>3947427.0172000001</v>
      </c>
      <c r="R26" s="39">
        <v>443822.8366573783</v>
      </c>
      <c r="S26" s="39">
        <v>4391249.8538573785</v>
      </c>
    </row>
    <row r="27" spans="1:16384">
      <c r="A27" s="76" t="s">
        <v>451</v>
      </c>
      <c r="B27" s="36" t="s">
        <v>454</v>
      </c>
      <c r="C27" s="41">
        <v>3.8E-6</v>
      </c>
      <c r="D27" s="41">
        <v>0</v>
      </c>
      <c r="E27" s="37">
        <v>30150.875800000002</v>
      </c>
      <c r="F27" s="37"/>
      <c r="G27" s="38">
        <v>653.61519999999996</v>
      </c>
      <c r="H27" s="38">
        <v>14375.6926</v>
      </c>
      <c r="I27" s="38">
        <v>4763.3836000000001</v>
      </c>
      <c r="J27" s="37">
        <v>10135.856849999996</v>
      </c>
      <c r="K27" s="37"/>
      <c r="L27" s="38">
        <v>986.39260000000002</v>
      </c>
      <c r="M27" s="38">
        <v>10295.2564</v>
      </c>
      <c r="N27" s="38">
        <v>0</v>
      </c>
      <c r="O27" s="37">
        <v>0</v>
      </c>
      <c r="P27" s="37"/>
      <c r="Q27" s="38">
        <v>8125.3576000000003</v>
      </c>
      <c r="R27" s="39">
        <v>3378.6189499999991</v>
      </c>
      <c r="S27" s="39">
        <v>11503.976549999999</v>
      </c>
    </row>
    <row r="28" spans="1:16384">
      <c r="A28" s="35" t="s">
        <v>452</v>
      </c>
      <c r="B28" s="36" t="s">
        <v>456</v>
      </c>
      <c r="C28" s="41">
        <v>4.7928200000000004E-2</v>
      </c>
      <c r="D28" s="41">
        <v>4.7691699999999997E-2</v>
      </c>
      <c r="E28" s="37">
        <v>380283475.13620001</v>
      </c>
      <c r="F28" s="37"/>
      <c r="G28" s="38">
        <v>8243842.1128000012</v>
      </c>
      <c r="H28" s="38">
        <v>181316071.07140002</v>
      </c>
      <c r="I28" s="38">
        <v>60079053.120400004</v>
      </c>
      <c r="J28" s="37">
        <v>9037264.5710961875</v>
      </c>
      <c r="K28" s="37"/>
      <c r="L28" s="38">
        <v>12441058.371400001</v>
      </c>
      <c r="M28" s="38">
        <v>129850817.83960001</v>
      </c>
      <c r="N28" s="38">
        <v>0</v>
      </c>
      <c r="O28" s="37">
        <v>157091.24831225423</v>
      </c>
      <c r="P28" s="37"/>
      <c r="Q28" s="38">
        <v>102482569.5064</v>
      </c>
      <c r="R28" s="39">
        <v>3932096.9816466337</v>
      </c>
      <c r="S28" s="39">
        <v>106414666.48804663</v>
      </c>
    </row>
    <row r="29" spans="1:16384" s="185" customFormat="1">
      <c r="A29" s="192">
        <v>12220</v>
      </c>
      <c r="B29" s="193" t="s">
        <v>455</v>
      </c>
      <c r="C29" s="194">
        <f>SUM(C27:C28)</f>
        <v>4.7932000000000002E-2</v>
      </c>
      <c r="D29" s="194">
        <f>SUM(D27:D28)</f>
        <v>4.7691699999999997E-2</v>
      </c>
      <c r="E29" s="190">
        <f>SUM(E27:E28)</f>
        <v>380313626.01200002</v>
      </c>
      <c r="F29" s="190"/>
      <c r="G29" s="190">
        <f t="shared" ref="G29:S29" si="1">SUM(G27:G28)</f>
        <v>8244495.7280000011</v>
      </c>
      <c r="H29" s="190">
        <f t="shared" si="1"/>
        <v>181330446.76400003</v>
      </c>
      <c r="I29" s="190">
        <f t="shared" si="1"/>
        <v>60083816.504000001</v>
      </c>
      <c r="J29" s="190">
        <f t="shared" si="1"/>
        <v>9047400.4279461876</v>
      </c>
      <c r="K29" s="190"/>
      <c r="L29" s="190">
        <f t="shared" si="1"/>
        <v>12442044.764</v>
      </c>
      <c r="M29" s="190">
        <f t="shared" si="1"/>
        <v>129861113.09600002</v>
      </c>
      <c r="N29" s="190">
        <f t="shared" si="1"/>
        <v>0</v>
      </c>
      <c r="O29" s="190">
        <f t="shared" si="1"/>
        <v>157091.24831225423</v>
      </c>
      <c r="P29" s="190"/>
      <c r="Q29" s="190">
        <f t="shared" si="1"/>
        <v>102490694.86400001</v>
      </c>
      <c r="R29" s="190">
        <f t="shared" si="1"/>
        <v>3935475.6005966337</v>
      </c>
      <c r="S29" s="190">
        <f t="shared" si="1"/>
        <v>106426170.46459663</v>
      </c>
    </row>
    <row r="30" spans="1:16384">
      <c r="A30" s="35">
        <v>12510</v>
      </c>
      <c r="B30" s="36" t="s">
        <v>19</v>
      </c>
      <c r="C30" s="41">
        <v>5.3429000000000003E-3</v>
      </c>
      <c r="D30" s="41">
        <v>5.4278E-3</v>
      </c>
      <c r="E30" s="37">
        <v>42392924.818900004</v>
      </c>
      <c r="F30" s="37"/>
      <c r="G30" s="38">
        <v>919000.1716</v>
      </c>
      <c r="H30" s="38">
        <v>20212602.103300001</v>
      </c>
      <c r="I30" s="38">
        <v>6697442.6938000005</v>
      </c>
      <c r="J30" s="37">
        <v>1004681.9391678782</v>
      </c>
      <c r="K30" s="37"/>
      <c r="L30" s="38">
        <v>1386893.9533000002</v>
      </c>
      <c r="M30" s="38">
        <v>14475401.426200001</v>
      </c>
      <c r="N30" s="38">
        <v>0</v>
      </c>
      <c r="O30" s="37">
        <v>636402.99462906853</v>
      </c>
      <c r="P30" s="37"/>
      <c r="Q30" s="38">
        <v>11424466.6108</v>
      </c>
      <c r="R30" s="39">
        <v>11141.107977820444</v>
      </c>
      <c r="S30" s="39">
        <v>11435607.71877782</v>
      </c>
    </row>
    <row r="31" spans="1:16384">
      <c r="A31" s="35">
        <v>12600</v>
      </c>
      <c r="B31" s="36" t="s">
        <v>20</v>
      </c>
      <c r="C31" s="41">
        <v>1.4484000000000001E-3</v>
      </c>
      <c r="D31" s="41">
        <v>1.4882000000000001E-3</v>
      </c>
      <c r="E31" s="37">
        <v>11492244.3444</v>
      </c>
      <c r="F31" s="37"/>
      <c r="G31" s="38">
        <v>249130.59360000002</v>
      </c>
      <c r="H31" s="38">
        <v>5479408.7268000003</v>
      </c>
      <c r="I31" s="38">
        <v>1815601.2648</v>
      </c>
      <c r="J31" s="37">
        <v>296582.56341687194</v>
      </c>
      <c r="K31" s="37"/>
      <c r="L31" s="38">
        <v>375971.32680000004</v>
      </c>
      <c r="M31" s="38">
        <v>3924118.2552</v>
      </c>
      <c r="N31" s="38">
        <v>0</v>
      </c>
      <c r="O31" s="37">
        <v>14229.488500573123</v>
      </c>
      <c r="P31" s="37"/>
      <c r="Q31" s="38">
        <v>3097044.1968</v>
      </c>
      <c r="R31" s="39">
        <v>94160.866232374829</v>
      </c>
      <c r="S31" s="39">
        <v>3191205.0630323747</v>
      </c>
    </row>
    <row r="32" spans="1:16384">
      <c r="A32" s="35">
        <v>12700</v>
      </c>
      <c r="B32" s="36" t="s">
        <v>21</v>
      </c>
      <c r="C32" s="41">
        <v>1.1355E-3</v>
      </c>
      <c r="D32" s="41">
        <v>1.1444999999999999E-3</v>
      </c>
      <c r="E32" s="37">
        <v>9009557.7555</v>
      </c>
      <c r="F32" s="37"/>
      <c r="G32" s="38">
        <v>195310.54200000002</v>
      </c>
      <c r="H32" s="38">
        <v>4295683.9335000003</v>
      </c>
      <c r="I32" s="38">
        <v>1423374.2309999999</v>
      </c>
      <c r="J32" s="37">
        <v>244235.21617149209</v>
      </c>
      <c r="K32" s="37"/>
      <c r="L32" s="38">
        <v>294749.68349999998</v>
      </c>
      <c r="M32" s="38">
        <v>3076385.1690000002</v>
      </c>
      <c r="N32" s="38">
        <v>0</v>
      </c>
      <c r="O32" s="37">
        <v>27079.842436137438</v>
      </c>
      <c r="P32" s="37"/>
      <c r="Q32" s="38">
        <v>2427985.1460000002</v>
      </c>
      <c r="R32" s="39">
        <v>66406.512807580235</v>
      </c>
      <c r="S32" s="39">
        <v>2494391.6588075804</v>
      </c>
    </row>
    <row r="33" spans="1:19">
      <c r="A33" s="35">
        <v>13500</v>
      </c>
      <c r="B33" s="36" t="s">
        <v>22</v>
      </c>
      <c r="C33" s="41">
        <v>4.4362000000000004E-3</v>
      </c>
      <c r="D33" s="41">
        <v>4.3654999999999996E-3</v>
      </c>
      <c r="E33" s="37">
        <v>35198767.1642</v>
      </c>
      <c r="F33" s="37"/>
      <c r="G33" s="38">
        <v>763044.14480000001</v>
      </c>
      <c r="H33" s="38">
        <v>16782486.187400002</v>
      </c>
      <c r="I33" s="38">
        <v>5560874.2964000003</v>
      </c>
      <c r="J33" s="37">
        <v>1480173.5451475342</v>
      </c>
      <c r="K33" s="37"/>
      <c r="L33" s="38">
        <v>1151535.4874000002</v>
      </c>
      <c r="M33" s="38">
        <v>12018899.063600002</v>
      </c>
      <c r="N33" s="38">
        <v>0</v>
      </c>
      <c r="O33" s="37">
        <v>0</v>
      </c>
      <c r="P33" s="37"/>
      <c r="Q33" s="38">
        <v>9485713.5224000011</v>
      </c>
      <c r="R33" s="39">
        <v>604675.65498658479</v>
      </c>
      <c r="S33" s="39">
        <v>10090389.177386586</v>
      </c>
    </row>
    <row r="34" spans="1:19">
      <c r="A34" s="35">
        <v>13700</v>
      </c>
      <c r="B34" s="36" t="s">
        <v>23</v>
      </c>
      <c r="C34" s="41">
        <v>4.7780000000000001E-4</v>
      </c>
      <c r="D34" s="41">
        <v>5.1610000000000002E-4</v>
      </c>
      <c r="E34" s="37">
        <v>3791075.9098</v>
      </c>
      <c r="F34" s="37"/>
      <c r="G34" s="38">
        <v>82183.511200000008</v>
      </c>
      <c r="H34" s="38">
        <v>1807554.1906000001</v>
      </c>
      <c r="I34" s="38">
        <v>598932.81160000002</v>
      </c>
      <c r="J34" s="37">
        <v>16231.893693107759</v>
      </c>
      <c r="K34" s="37"/>
      <c r="L34" s="38">
        <v>124025.8906</v>
      </c>
      <c r="M34" s="38">
        <v>1294493.0284</v>
      </c>
      <c r="N34" s="38">
        <v>0</v>
      </c>
      <c r="O34" s="37">
        <v>89384.757367408398</v>
      </c>
      <c r="P34" s="37"/>
      <c r="Q34" s="38">
        <v>1021656.8056000001</v>
      </c>
      <c r="R34" s="39">
        <v>-29528.968696750777</v>
      </c>
      <c r="S34" s="39">
        <v>992127.83690324926</v>
      </c>
    </row>
    <row r="35" spans="1:19">
      <c r="A35" s="35">
        <v>14200</v>
      </c>
      <c r="B35" s="36" t="s">
        <v>282</v>
      </c>
      <c r="C35" s="41">
        <v>0</v>
      </c>
      <c r="D35" s="41">
        <v>0</v>
      </c>
      <c r="E35" s="37">
        <v>0</v>
      </c>
      <c r="F35" s="37"/>
      <c r="G35" s="38">
        <v>0</v>
      </c>
      <c r="H35" s="38">
        <v>0</v>
      </c>
      <c r="I35" s="38">
        <v>0</v>
      </c>
      <c r="J35" s="37">
        <v>0</v>
      </c>
      <c r="K35" s="37"/>
      <c r="L35" s="38">
        <v>0</v>
      </c>
      <c r="M35" s="38">
        <v>0</v>
      </c>
      <c r="N35" s="38">
        <v>0</v>
      </c>
      <c r="O35" s="37">
        <v>2002.5490647181625</v>
      </c>
      <c r="P35" s="37"/>
      <c r="Q35" s="38">
        <v>0</v>
      </c>
      <c r="R35" s="39">
        <v>-2534.8722338204589</v>
      </c>
      <c r="S35" s="39">
        <v>-2534.8722338204589</v>
      </c>
    </row>
    <row r="36" spans="1:19">
      <c r="A36" s="35">
        <v>14300</v>
      </c>
      <c r="B36" s="36" t="s">
        <v>364</v>
      </c>
      <c r="C36" s="41">
        <v>1.6612E-3</v>
      </c>
      <c r="D36" s="41">
        <v>1.4986999999999999E-3</v>
      </c>
      <c r="E36" s="37">
        <v>13180693.3892</v>
      </c>
      <c r="F36" s="37"/>
      <c r="G36" s="38">
        <v>285733.04480000003</v>
      </c>
      <c r="H36" s="38">
        <v>6284447.5124000004</v>
      </c>
      <c r="I36" s="38">
        <v>2082350.7464000001</v>
      </c>
      <c r="J36" s="37">
        <v>1024383.9655064079</v>
      </c>
      <c r="K36" s="37"/>
      <c r="L36" s="38">
        <v>431209.3124</v>
      </c>
      <c r="M36" s="38">
        <v>4500652.6135999998</v>
      </c>
      <c r="N36" s="38">
        <v>0</v>
      </c>
      <c r="O36" s="37">
        <v>14004.989366696638</v>
      </c>
      <c r="P36" s="37"/>
      <c r="Q36" s="38">
        <v>3552064.2224000003</v>
      </c>
      <c r="R36" s="39">
        <v>359109.15982811584</v>
      </c>
      <c r="S36" s="39">
        <v>3911173.382228116</v>
      </c>
    </row>
    <row r="37" spans="1:19">
      <c r="A37" s="35">
        <v>14300.2</v>
      </c>
      <c r="B37" s="36" t="s">
        <v>365</v>
      </c>
      <c r="C37" s="41">
        <v>1.9479999999999999E-4</v>
      </c>
      <c r="D37" s="41">
        <v>1.694E-4</v>
      </c>
      <c r="E37" s="37">
        <v>1545629.1068</v>
      </c>
      <c r="F37" s="37"/>
      <c r="G37" s="38">
        <v>33506.379199999996</v>
      </c>
      <c r="H37" s="38">
        <v>736943.3996</v>
      </c>
      <c r="I37" s="38">
        <v>244186.08559999999</v>
      </c>
      <c r="J37" s="37">
        <v>135335.69445723199</v>
      </c>
      <c r="K37" s="37"/>
      <c r="L37" s="38">
        <v>50565.599600000001</v>
      </c>
      <c r="M37" s="38">
        <v>527767.35439999995</v>
      </c>
      <c r="N37" s="38">
        <v>0</v>
      </c>
      <c r="O37" s="37">
        <v>24340.916535225304</v>
      </c>
      <c r="P37" s="37"/>
      <c r="Q37" s="38">
        <v>416531.48959999997</v>
      </c>
      <c r="R37" s="39">
        <v>35202.216500314338</v>
      </c>
      <c r="S37" s="39">
        <v>451733.70610031433</v>
      </c>
    </row>
    <row r="38" spans="1:19">
      <c r="A38" s="35">
        <v>18400</v>
      </c>
      <c r="B38" s="36" t="s">
        <v>25</v>
      </c>
      <c r="C38" s="41">
        <v>5.5510999999999998E-3</v>
      </c>
      <c r="D38" s="41">
        <v>5.6007000000000001E-3</v>
      </c>
      <c r="E38" s="37">
        <v>44044875.435099997</v>
      </c>
      <c r="F38" s="37"/>
      <c r="G38" s="38">
        <v>954811.4044</v>
      </c>
      <c r="H38" s="38">
        <v>21000238.734699998</v>
      </c>
      <c r="I38" s="38">
        <v>6958425.9742000001</v>
      </c>
      <c r="J38" s="37">
        <v>1070047.2275609481</v>
      </c>
      <c r="K38" s="37"/>
      <c r="L38" s="38">
        <v>1440937.8847000001</v>
      </c>
      <c r="M38" s="38">
        <v>15039473.105799999</v>
      </c>
      <c r="N38" s="38">
        <v>0</v>
      </c>
      <c r="O38" s="37">
        <v>0</v>
      </c>
      <c r="P38" s="37"/>
      <c r="Q38" s="38">
        <v>11869650.677199999</v>
      </c>
      <c r="R38" s="39">
        <v>577002.18978571659</v>
      </c>
      <c r="S38" s="39">
        <v>12446652.866985716</v>
      </c>
    </row>
    <row r="39" spans="1:19">
      <c r="A39" s="35">
        <v>18600</v>
      </c>
      <c r="B39" s="36" t="s">
        <v>26</v>
      </c>
      <c r="C39" s="41">
        <v>1.56E-5</v>
      </c>
      <c r="D39" s="41">
        <v>2.19E-5</v>
      </c>
      <c r="E39" s="37">
        <v>123777.27959999999</v>
      </c>
      <c r="F39" s="37"/>
      <c r="G39" s="38">
        <v>2683.2624000000001</v>
      </c>
      <c r="H39" s="38">
        <v>59016.001199999999</v>
      </c>
      <c r="I39" s="38">
        <v>19554.943199999998</v>
      </c>
      <c r="J39" s="37">
        <v>11346.745541710283</v>
      </c>
      <c r="K39" s="37"/>
      <c r="L39" s="38">
        <v>4049.4011999999998</v>
      </c>
      <c r="M39" s="38">
        <v>42264.736799999999</v>
      </c>
      <c r="N39" s="38">
        <v>0</v>
      </c>
      <c r="O39" s="37">
        <v>28117.423209924062</v>
      </c>
      <c r="P39" s="37"/>
      <c r="Q39" s="38">
        <v>33356.731200000002</v>
      </c>
      <c r="R39" s="39">
        <v>-5635.5502706836269</v>
      </c>
      <c r="S39" s="39">
        <v>27721.180929316375</v>
      </c>
    </row>
    <row r="40" spans="1:19">
      <c r="A40" s="35">
        <v>18640</v>
      </c>
      <c r="B40" s="36" t="s">
        <v>27</v>
      </c>
      <c r="C40" s="41">
        <v>0</v>
      </c>
      <c r="D40" s="41">
        <v>0</v>
      </c>
      <c r="E40" s="37">
        <v>0</v>
      </c>
      <c r="F40" s="37"/>
      <c r="G40" s="38">
        <v>0</v>
      </c>
      <c r="H40" s="38">
        <v>0</v>
      </c>
      <c r="I40" s="38">
        <v>0</v>
      </c>
      <c r="J40" s="37">
        <v>373.875</v>
      </c>
      <c r="K40" s="37"/>
      <c r="L40" s="38">
        <v>0</v>
      </c>
      <c r="M40" s="38">
        <v>0</v>
      </c>
      <c r="N40" s="38">
        <v>0</v>
      </c>
      <c r="O40" s="37">
        <v>5490.1593376463725</v>
      </c>
      <c r="P40" s="37"/>
      <c r="Q40" s="38">
        <v>0</v>
      </c>
      <c r="R40" s="39">
        <v>-4633.6242266536083</v>
      </c>
      <c r="S40" s="39">
        <v>-4633.6242266536083</v>
      </c>
    </row>
    <row r="41" spans="1:19">
      <c r="A41" s="35">
        <v>18670</v>
      </c>
      <c r="B41" s="36" t="s">
        <v>283</v>
      </c>
      <c r="C41" s="41">
        <v>0</v>
      </c>
      <c r="D41" s="41">
        <v>0</v>
      </c>
      <c r="E41" s="37">
        <v>0</v>
      </c>
      <c r="F41" s="37"/>
      <c r="G41" s="38">
        <v>0</v>
      </c>
      <c r="H41" s="38">
        <v>0</v>
      </c>
      <c r="I41" s="38">
        <v>0</v>
      </c>
      <c r="J41" s="37">
        <v>0</v>
      </c>
      <c r="K41" s="37"/>
      <c r="L41" s="38">
        <v>0</v>
      </c>
      <c r="M41" s="38">
        <v>0</v>
      </c>
      <c r="N41" s="38">
        <v>0</v>
      </c>
      <c r="O41" s="37">
        <v>7782.7668612434973</v>
      </c>
      <c r="P41" s="37"/>
      <c r="Q41" s="38">
        <v>0</v>
      </c>
      <c r="R41" s="39">
        <v>-5590.7044867603508</v>
      </c>
      <c r="S41" s="39">
        <v>-5590.7044867603508</v>
      </c>
    </row>
    <row r="42" spans="1:19">
      <c r="A42" s="35">
        <v>18690</v>
      </c>
      <c r="B42" s="36" t="s">
        <v>28</v>
      </c>
      <c r="C42" s="41">
        <v>0</v>
      </c>
      <c r="D42" s="41">
        <v>5.2000000000000002E-6</v>
      </c>
      <c r="E42" s="37">
        <v>0</v>
      </c>
      <c r="F42" s="37"/>
      <c r="G42" s="38">
        <v>0</v>
      </c>
      <c r="H42" s="38">
        <v>0</v>
      </c>
      <c r="I42" s="38">
        <v>0</v>
      </c>
      <c r="J42" s="37">
        <v>4917.6880240744858</v>
      </c>
      <c r="K42" s="37"/>
      <c r="L42" s="38">
        <v>0</v>
      </c>
      <c r="M42" s="38">
        <v>0</v>
      </c>
      <c r="N42" s="38">
        <v>0</v>
      </c>
      <c r="O42" s="37">
        <v>18739.337145239595</v>
      </c>
      <c r="P42" s="37"/>
      <c r="Q42" s="38">
        <v>0</v>
      </c>
      <c r="R42" s="39">
        <v>-571.90858052185831</v>
      </c>
      <c r="S42" s="39">
        <v>-571.90858052185831</v>
      </c>
    </row>
    <row r="43" spans="1:19">
      <c r="A43" s="35">
        <v>18740</v>
      </c>
      <c r="B43" s="36" t="s">
        <v>29</v>
      </c>
      <c r="C43" s="41">
        <v>8.3000000000000002E-6</v>
      </c>
      <c r="D43" s="41">
        <v>7.7999999999999999E-6</v>
      </c>
      <c r="E43" s="37">
        <v>65855.8603</v>
      </c>
      <c r="F43" s="37"/>
      <c r="G43" s="38">
        <v>1427.6332</v>
      </c>
      <c r="H43" s="38">
        <v>31399.539100000002</v>
      </c>
      <c r="I43" s="38">
        <v>10404.232599999999</v>
      </c>
      <c r="J43" s="37">
        <v>6297.2096995431284</v>
      </c>
      <c r="K43" s="37"/>
      <c r="L43" s="38">
        <v>2154.4891000000002</v>
      </c>
      <c r="M43" s="38">
        <v>22487.007400000002</v>
      </c>
      <c r="N43" s="38">
        <v>0</v>
      </c>
      <c r="O43" s="37">
        <v>575.38228893709254</v>
      </c>
      <c r="P43" s="37"/>
      <c r="Q43" s="38">
        <v>17747.491600000001</v>
      </c>
      <c r="R43" s="39">
        <v>2094.6403266571997</v>
      </c>
      <c r="S43" s="39">
        <v>19842.131926657203</v>
      </c>
    </row>
    <row r="44" spans="1:19">
      <c r="A44" s="35">
        <v>18780</v>
      </c>
      <c r="B44" s="36" t="s">
        <v>30</v>
      </c>
      <c r="C44" s="41">
        <v>1.3200000000000001E-5</v>
      </c>
      <c r="D44" s="41">
        <v>1.5500000000000001E-5</v>
      </c>
      <c r="E44" s="37">
        <v>104734.62120000001</v>
      </c>
      <c r="F44" s="37"/>
      <c r="G44" s="38">
        <v>2270.4528</v>
      </c>
      <c r="H44" s="38">
        <v>49936.616399999999</v>
      </c>
      <c r="I44" s="38">
        <v>16546.490400000002</v>
      </c>
      <c r="J44" s="37">
        <v>12775.569725299414</v>
      </c>
      <c r="K44" s="37"/>
      <c r="L44" s="38">
        <v>3426.4164000000001</v>
      </c>
      <c r="M44" s="38">
        <v>35762.469600000004</v>
      </c>
      <c r="N44" s="38">
        <v>0</v>
      </c>
      <c r="O44" s="37">
        <v>4252.1214749999908</v>
      </c>
      <c r="P44" s="37"/>
      <c r="Q44" s="38">
        <v>28224.9264</v>
      </c>
      <c r="R44" s="39">
        <v>6810.1887096653663</v>
      </c>
      <c r="S44" s="39">
        <v>35035.115109665363</v>
      </c>
    </row>
    <row r="45" spans="1:19">
      <c r="A45" s="35">
        <v>19005</v>
      </c>
      <c r="B45" s="36" t="s">
        <v>31</v>
      </c>
      <c r="C45" s="41">
        <v>7.7510000000000003E-4</v>
      </c>
      <c r="D45" s="41">
        <v>7.7099999999999998E-4</v>
      </c>
      <c r="E45" s="37">
        <v>6149985.2191000003</v>
      </c>
      <c r="F45" s="37"/>
      <c r="G45" s="38">
        <v>133320.30040000001</v>
      </c>
      <c r="H45" s="38">
        <v>2932262.9827000001</v>
      </c>
      <c r="I45" s="38">
        <v>971604.90220000001</v>
      </c>
      <c r="J45" s="37">
        <v>299752.57640181429</v>
      </c>
      <c r="K45" s="37"/>
      <c r="L45" s="38">
        <v>201198.13270000002</v>
      </c>
      <c r="M45" s="38">
        <v>2099961.3777999999</v>
      </c>
      <c r="N45" s="38">
        <v>0</v>
      </c>
      <c r="O45" s="37">
        <v>0</v>
      </c>
      <c r="P45" s="37"/>
      <c r="Q45" s="38">
        <v>1657359.1252000001</v>
      </c>
      <c r="R45" s="39">
        <v>129252.95282474632</v>
      </c>
      <c r="S45" s="39">
        <v>1786612.0780247464</v>
      </c>
    </row>
    <row r="46" spans="1:19">
      <c r="A46" s="35">
        <v>19100</v>
      </c>
      <c r="B46" s="36" t="s">
        <v>32</v>
      </c>
      <c r="C46" s="41">
        <v>6.9808099999999998E-2</v>
      </c>
      <c r="D46" s="41">
        <v>6.9063399999999997E-2</v>
      </c>
      <c r="E46" s="37">
        <v>553888250.77209997</v>
      </c>
      <c r="F46" s="37"/>
      <c r="G46" s="38">
        <v>12007272.432399999</v>
      </c>
      <c r="H46" s="38">
        <v>264089417.5237</v>
      </c>
      <c r="I46" s="38">
        <v>87505989.128199995</v>
      </c>
      <c r="J46" s="37">
        <v>7370521.4840120021</v>
      </c>
      <c r="K46" s="37"/>
      <c r="L46" s="38">
        <v>18120577.173700001</v>
      </c>
      <c r="M46" s="38">
        <v>189129549.55179998</v>
      </c>
      <c r="N46" s="38">
        <v>0</v>
      </c>
      <c r="O46" s="37">
        <v>2525557.0991123063</v>
      </c>
      <c r="P46" s="37"/>
      <c r="Q46" s="38">
        <v>149267309.44119999</v>
      </c>
      <c r="R46" s="39">
        <v>903585.27991427551</v>
      </c>
      <c r="S46" s="39">
        <v>150170894.72111428</v>
      </c>
    </row>
    <row r="47" spans="1:19">
      <c r="A47" s="35">
        <v>20100</v>
      </c>
      <c r="B47" s="36" t="s">
        <v>33</v>
      </c>
      <c r="C47" s="41">
        <v>6.2049000000000002E-3</v>
      </c>
      <c r="D47" s="41">
        <v>5.9985000000000004E-3</v>
      </c>
      <c r="E47" s="37">
        <v>49232412.960900001</v>
      </c>
      <c r="F47" s="37"/>
      <c r="G47" s="38">
        <v>1067267.6196000001</v>
      </c>
      <c r="H47" s="38">
        <v>23473614.477299999</v>
      </c>
      <c r="I47" s="38">
        <v>7777978.6578000002</v>
      </c>
      <c r="J47" s="37">
        <v>1916790.116790714</v>
      </c>
      <c r="K47" s="37"/>
      <c r="L47" s="38">
        <v>1610649.3273</v>
      </c>
      <c r="M47" s="38">
        <v>16810799.062199999</v>
      </c>
      <c r="N47" s="38">
        <v>0</v>
      </c>
      <c r="O47" s="37">
        <v>0</v>
      </c>
      <c r="P47" s="37"/>
      <c r="Q47" s="38">
        <v>13267639.834800001</v>
      </c>
      <c r="R47" s="39">
        <v>908440.33841094235</v>
      </c>
      <c r="S47" s="39">
        <v>14176080.173210943</v>
      </c>
    </row>
    <row r="48" spans="1:19">
      <c r="A48" s="35">
        <v>20200</v>
      </c>
      <c r="B48" s="36" t="s">
        <v>34</v>
      </c>
      <c r="C48" s="41">
        <v>8.229E-4</v>
      </c>
      <c r="D48" s="41">
        <v>8.2930000000000005E-4</v>
      </c>
      <c r="E48" s="37">
        <v>6529251.4989</v>
      </c>
      <c r="F48" s="37"/>
      <c r="G48" s="38">
        <v>141542.09160000001</v>
      </c>
      <c r="H48" s="38">
        <v>3113094.0633</v>
      </c>
      <c r="I48" s="38">
        <v>1031523.2537999999</v>
      </c>
      <c r="J48" s="37">
        <v>315798.20745876239</v>
      </c>
      <c r="K48" s="37"/>
      <c r="L48" s="38">
        <v>213605.91329999999</v>
      </c>
      <c r="M48" s="38">
        <v>2229464.8662</v>
      </c>
      <c r="N48" s="38">
        <v>0</v>
      </c>
      <c r="O48" s="37">
        <v>0</v>
      </c>
      <c r="P48" s="37"/>
      <c r="Q48" s="38">
        <v>1759567.5708000001</v>
      </c>
      <c r="R48" s="39">
        <v>145624.09105413329</v>
      </c>
      <c r="S48" s="39">
        <v>1905191.6618541335</v>
      </c>
    </row>
    <row r="49" spans="1:19">
      <c r="A49" s="35">
        <v>20300</v>
      </c>
      <c r="B49" s="36" t="s">
        <v>35</v>
      </c>
      <c r="C49" s="41">
        <v>1.38227E-2</v>
      </c>
      <c r="D49" s="41">
        <v>1.3350000000000001E-2</v>
      </c>
      <c r="E49" s="37">
        <v>109675397.6107</v>
      </c>
      <c r="F49" s="37"/>
      <c r="G49" s="38">
        <v>2377559.6908</v>
      </c>
      <c r="H49" s="38">
        <v>52292338.447900005</v>
      </c>
      <c r="I49" s="38">
        <v>17327058.549400002</v>
      </c>
      <c r="J49" s="37">
        <v>2479258.5387591971</v>
      </c>
      <c r="K49" s="37"/>
      <c r="L49" s="38">
        <v>3588054.9978999998</v>
      </c>
      <c r="M49" s="38">
        <v>37449537.010600001</v>
      </c>
      <c r="N49" s="38">
        <v>0</v>
      </c>
      <c r="O49" s="37">
        <v>359337.2008520622</v>
      </c>
      <c r="P49" s="37"/>
      <c r="Q49" s="38">
        <v>29556415.920400001</v>
      </c>
      <c r="R49" s="39">
        <v>1148615.7321350633</v>
      </c>
      <c r="S49" s="39">
        <v>30705031.652535066</v>
      </c>
    </row>
    <row r="50" spans="1:19">
      <c r="A50" s="35">
        <v>20400</v>
      </c>
      <c r="B50" s="36" t="s">
        <v>36</v>
      </c>
      <c r="C50" s="41">
        <v>9.9360000000000008E-4</v>
      </c>
      <c r="D50" s="41">
        <v>1.0759999999999999E-3</v>
      </c>
      <c r="E50" s="37">
        <v>7883660.5776000004</v>
      </c>
      <c r="F50" s="37"/>
      <c r="G50" s="38">
        <v>170903.17440000002</v>
      </c>
      <c r="H50" s="38">
        <v>3758865.3072000002</v>
      </c>
      <c r="I50" s="38">
        <v>1245499.4592000002</v>
      </c>
      <c r="J50" s="37">
        <v>0</v>
      </c>
      <c r="K50" s="37"/>
      <c r="L50" s="38">
        <v>257915.70720000003</v>
      </c>
      <c r="M50" s="38">
        <v>2691938.6208000001</v>
      </c>
      <c r="N50" s="38">
        <v>0</v>
      </c>
      <c r="O50" s="37">
        <v>981342.74818050256</v>
      </c>
      <c r="P50" s="37"/>
      <c r="Q50" s="38">
        <v>2124567.1872</v>
      </c>
      <c r="R50" s="39">
        <v>-665957.90744580212</v>
      </c>
      <c r="S50" s="39">
        <v>1458609.2797541979</v>
      </c>
    </row>
    <row r="51" spans="1:19">
      <c r="A51" s="35">
        <v>20600</v>
      </c>
      <c r="B51" s="36" t="s">
        <v>37</v>
      </c>
      <c r="C51" s="41">
        <v>2.0533000000000001E-3</v>
      </c>
      <c r="D51" s="41">
        <v>1.9053E-3</v>
      </c>
      <c r="E51" s="37">
        <v>16291787.705300001</v>
      </c>
      <c r="F51" s="37"/>
      <c r="G51" s="38">
        <v>353175.81320000003</v>
      </c>
      <c r="H51" s="38">
        <v>7767792.0041000005</v>
      </c>
      <c r="I51" s="38">
        <v>2573856.7226</v>
      </c>
      <c r="J51" s="37">
        <v>736714.30903968343</v>
      </c>
      <c r="K51" s="37"/>
      <c r="L51" s="38">
        <v>532989.45409999997</v>
      </c>
      <c r="M51" s="38">
        <v>5562960.5174000002</v>
      </c>
      <c r="N51" s="38">
        <v>0</v>
      </c>
      <c r="O51" s="37">
        <v>190989.39937744383</v>
      </c>
      <c r="P51" s="37"/>
      <c r="Q51" s="38">
        <v>4390472.8316000002</v>
      </c>
      <c r="R51" s="39">
        <v>141935.09693131619</v>
      </c>
      <c r="S51" s="39">
        <v>4532407.9285313161</v>
      </c>
    </row>
    <row r="52" spans="1:19">
      <c r="A52" s="35">
        <v>20700</v>
      </c>
      <c r="B52" s="36" t="s">
        <v>38</v>
      </c>
      <c r="C52" s="41">
        <v>4.0467999999999997E-3</v>
      </c>
      <c r="D52" s="41">
        <v>4.0360999999999999E-3</v>
      </c>
      <c r="E52" s="37">
        <v>32109095.838799998</v>
      </c>
      <c r="F52" s="37"/>
      <c r="G52" s="38">
        <v>696065.7871999999</v>
      </c>
      <c r="H52" s="38">
        <v>15309356.003599999</v>
      </c>
      <c r="I52" s="38">
        <v>5072752.8295999998</v>
      </c>
      <c r="J52" s="37">
        <v>1230007.0348994825</v>
      </c>
      <c r="K52" s="37"/>
      <c r="L52" s="38">
        <v>1050456.2035999999</v>
      </c>
      <c r="M52" s="38">
        <v>10963906.210399998</v>
      </c>
      <c r="N52" s="38">
        <v>0</v>
      </c>
      <c r="O52" s="37">
        <v>0</v>
      </c>
      <c r="P52" s="37"/>
      <c r="Q52" s="38">
        <v>8653078.193599999</v>
      </c>
      <c r="R52" s="39">
        <v>491538.55779164261</v>
      </c>
      <c r="S52" s="39">
        <v>9144616.7513916418</v>
      </c>
    </row>
    <row r="53" spans="1:19">
      <c r="A53" s="35">
        <v>20800</v>
      </c>
      <c r="B53" s="36" t="s">
        <v>39</v>
      </c>
      <c r="C53" s="41">
        <v>3.5522000000000001E-3</v>
      </c>
      <c r="D53" s="41">
        <v>3.6143E-3</v>
      </c>
      <c r="E53" s="37">
        <v>28184721.3202</v>
      </c>
      <c r="F53" s="37"/>
      <c r="G53" s="38">
        <v>610992.60880000005</v>
      </c>
      <c r="H53" s="38">
        <v>13438246.1194</v>
      </c>
      <c r="I53" s="38">
        <v>4452760.8484000005</v>
      </c>
      <c r="J53" s="37">
        <v>277094.78025521076</v>
      </c>
      <c r="K53" s="37"/>
      <c r="L53" s="38">
        <v>922069.41940000001</v>
      </c>
      <c r="M53" s="38">
        <v>9623897.3115999997</v>
      </c>
      <c r="N53" s="38">
        <v>0</v>
      </c>
      <c r="O53" s="37">
        <v>369123.23779869714</v>
      </c>
      <c r="P53" s="37"/>
      <c r="Q53" s="38">
        <v>7595498.7544</v>
      </c>
      <c r="R53" s="39">
        <v>-87893.004404731939</v>
      </c>
      <c r="S53" s="39">
        <v>7507605.7499952679</v>
      </c>
    </row>
    <row r="54" spans="1:19">
      <c r="A54" s="35">
        <v>20900</v>
      </c>
      <c r="B54" s="36" t="s">
        <v>40</v>
      </c>
      <c r="C54" s="41">
        <v>4.8830000000000002E-3</v>
      </c>
      <c r="D54" s="41">
        <v>4.7756999999999999E-3</v>
      </c>
      <c r="E54" s="37">
        <v>38743875.403000005</v>
      </c>
      <c r="F54" s="37"/>
      <c r="G54" s="38">
        <v>839895.53200000001</v>
      </c>
      <c r="H54" s="38">
        <v>18472764.991</v>
      </c>
      <c r="I54" s="38">
        <v>6120947.926</v>
      </c>
      <c r="J54" s="37">
        <v>957928.30342499656</v>
      </c>
      <c r="K54" s="37"/>
      <c r="L54" s="38">
        <v>1267514.4910000002</v>
      </c>
      <c r="M54" s="38">
        <v>13229404.474000001</v>
      </c>
      <c r="N54" s="38">
        <v>0</v>
      </c>
      <c r="O54" s="37">
        <v>716975.57945880655</v>
      </c>
      <c r="P54" s="37"/>
      <c r="Q54" s="38">
        <v>10441084.516000001</v>
      </c>
      <c r="R54" s="39">
        <v>-200716.17769726005</v>
      </c>
      <c r="S54" s="39">
        <v>10240368.338302741</v>
      </c>
    </row>
    <row r="55" spans="1:19">
      <c r="A55" s="35">
        <v>21200</v>
      </c>
      <c r="B55" s="36" t="s">
        <v>41</v>
      </c>
      <c r="C55" s="41">
        <v>1.8521E-3</v>
      </c>
      <c r="D55" s="41">
        <v>1.7662000000000001E-3</v>
      </c>
      <c r="E55" s="37">
        <v>14695378.176099999</v>
      </c>
      <c r="F55" s="37"/>
      <c r="G55" s="38">
        <v>318568.60839999997</v>
      </c>
      <c r="H55" s="38">
        <v>7006636.9117000001</v>
      </c>
      <c r="I55" s="38">
        <v>2321648.0962</v>
      </c>
      <c r="J55" s="37">
        <v>742034.96799162461</v>
      </c>
      <c r="K55" s="37"/>
      <c r="L55" s="38">
        <v>480762.56170000002</v>
      </c>
      <c r="M55" s="38">
        <v>5017853.7838000003</v>
      </c>
      <c r="N55" s="38">
        <v>0</v>
      </c>
      <c r="O55" s="37">
        <v>36757.119327455199</v>
      </c>
      <c r="P55" s="37"/>
      <c r="Q55" s="38">
        <v>3960256.5291999998</v>
      </c>
      <c r="R55" s="39">
        <v>237493.75872890907</v>
      </c>
      <c r="S55" s="39">
        <v>4197750.2879289091</v>
      </c>
    </row>
    <row r="56" spans="1:19">
      <c r="A56" s="35">
        <v>21300</v>
      </c>
      <c r="B56" s="36" t="s">
        <v>42</v>
      </c>
      <c r="C56" s="41">
        <v>2.2259600000000001E-2</v>
      </c>
      <c r="D56" s="41">
        <v>2.20202E-2</v>
      </c>
      <c r="E56" s="37">
        <v>176617482.8836</v>
      </c>
      <c r="F56" s="37"/>
      <c r="G56" s="38">
        <v>3828740.2384000001</v>
      </c>
      <c r="H56" s="38">
        <v>84209780.789200008</v>
      </c>
      <c r="I56" s="38">
        <v>27902898.3112</v>
      </c>
      <c r="J56" s="37">
        <v>4336529.323566312</v>
      </c>
      <c r="K56" s="37"/>
      <c r="L56" s="38">
        <v>5778080.1891999999</v>
      </c>
      <c r="M56" s="38">
        <v>60307444.568800002</v>
      </c>
      <c r="N56" s="38">
        <v>0</v>
      </c>
      <c r="O56" s="37">
        <v>0</v>
      </c>
      <c r="P56" s="37"/>
      <c r="Q56" s="38">
        <v>47596634.2192</v>
      </c>
      <c r="R56" s="39">
        <v>2186723.8368618321</v>
      </c>
      <c r="S56" s="39">
        <v>49783358.056061834</v>
      </c>
    </row>
    <row r="57" spans="1:19">
      <c r="A57" s="35">
        <v>21520</v>
      </c>
      <c r="B57" s="36" t="s">
        <v>43</v>
      </c>
      <c r="C57" s="41">
        <v>3.1198099999999999E-2</v>
      </c>
      <c r="D57" s="41">
        <v>3.0936100000000001E-2</v>
      </c>
      <c r="E57" s="37">
        <v>247539483.76209998</v>
      </c>
      <c r="F57" s="37"/>
      <c r="G57" s="38">
        <v>5366197.9923999999</v>
      </c>
      <c r="H57" s="38">
        <v>118024814.5537</v>
      </c>
      <c r="I57" s="38">
        <v>39107504.7082</v>
      </c>
      <c r="J57" s="37">
        <v>4170115.9482386145</v>
      </c>
      <c r="K57" s="37"/>
      <c r="L57" s="38">
        <v>8098309.2036999995</v>
      </c>
      <c r="M57" s="38">
        <v>84524325.971799999</v>
      </c>
      <c r="N57" s="38">
        <v>0</v>
      </c>
      <c r="O57" s="37">
        <v>1253234.1131748341</v>
      </c>
      <c r="P57" s="37"/>
      <c r="Q57" s="38">
        <v>66709399.721199997</v>
      </c>
      <c r="R57" s="39">
        <v>1202186.3061627019</v>
      </c>
      <c r="S57" s="39">
        <v>67911586.027362704</v>
      </c>
    </row>
    <row r="58" spans="1:19">
      <c r="A58" s="35">
        <v>21525</v>
      </c>
      <c r="B58" s="36" t="s">
        <v>366</v>
      </c>
      <c r="C58" s="41">
        <v>1.1898E-3</v>
      </c>
      <c r="D58" s="41">
        <v>1.2384E-3</v>
      </c>
      <c r="E58" s="37">
        <v>9440397.9017999992</v>
      </c>
      <c r="F58" s="37"/>
      <c r="G58" s="38">
        <v>204650.35920000001</v>
      </c>
      <c r="H58" s="38">
        <v>4501105.0146000003</v>
      </c>
      <c r="I58" s="38">
        <v>1491440.4756</v>
      </c>
      <c r="J58" s="37">
        <v>284268.91536699084</v>
      </c>
      <c r="K58" s="37"/>
      <c r="L58" s="38">
        <v>308844.71460000001</v>
      </c>
      <c r="M58" s="38">
        <v>3223498.9643999999</v>
      </c>
      <c r="N58" s="38">
        <v>0</v>
      </c>
      <c r="O58" s="37">
        <v>57924.821204970816</v>
      </c>
      <c r="P58" s="37"/>
      <c r="Q58" s="38">
        <v>2544092.2295999997</v>
      </c>
      <c r="R58" s="39">
        <v>120961.07796362811</v>
      </c>
      <c r="S58" s="39">
        <v>2665053.3075636281</v>
      </c>
    </row>
    <row r="59" spans="1:19">
      <c r="A59" s="35">
        <v>21525.200000000001</v>
      </c>
      <c r="B59" s="36" t="s">
        <v>367</v>
      </c>
      <c r="C59" s="41">
        <v>1.3549999999999999E-4</v>
      </c>
      <c r="D59" s="41">
        <v>1.1459999999999999E-4</v>
      </c>
      <c r="E59" s="37">
        <v>1075116.7555</v>
      </c>
      <c r="F59" s="37"/>
      <c r="G59" s="38">
        <v>23306.541999999998</v>
      </c>
      <c r="H59" s="38">
        <v>512606.93349999993</v>
      </c>
      <c r="I59" s="38">
        <v>169852.23099999997</v>
      </c>
      <c r="J59" s="37">
        <v>108388.52109896117</v>
      </c>
      <c r="K59" s="37"/>
      <c r="L59" s="38">
        <v>35172.683499999999</v>
      </c>
      <c r="M59" s="38">
        <v>367107.16899999994</v>
      </c>
      <c r="N59" s="38">
        <v>0</v>
      </c>
      <c r="O59" s="37">
        <v>19257.189812164645</v>
      </c>
      <c r="P59" s="37"/>
      <c r="Q59" s="38">
        <v>289733.14599999995</v>
      </c>
      <c r="R59" s="39">
        <v>31647.141577973136</v>
      </c>
      <c r="S59" s="39">
        <v>321380.2875779731</v>
      </c>
    </row>
    <row r="60" spans="1:19">
      <c r="A60" s="35">
        <v>21550</v>
      </c>
      <c r="B60" s="36" t="s">
        <v>45</v>
      </c>
      <c r="C60" s="41">
        <v>3.6282500000000002E-2</v>
      </c>
      <c r="D60" s="41">
        <v>3.5286900000000003E-2</v>
      </c>
      <c r="E60" s="37">
        <v>287881355.58250004</v>
      </c>
      <c r="F60" s="37"/>
      <c r="G60" s="38">
        <v>6240735.1300000008</v>
      </c>
      <c r="H60" s="38">
        <v>137259491.2525</v>
      </c>
      <c r="I60" s="38">
        <v>45480911.965000004</v>
      </c>
      <c r="J60" s="37">
        <v>5276797.2622245168</v>
      </c>
      <c r="K60" s="37"/>
      <c r="L60" s="38">
        <v>9418102.5025000013</v>
      </c>
      <c r="M60" s="38">
        <v>98299379.035000011</v>
      </c>
      <c r="N60" s="38">
        <v>0</v>
      </c>
      <c r="O60" s="37">
        <v>2885713.0090728365</v>
      </c>
      <c r="P60" s="37"/>
      <c r="Q60" s="38">
        <v>77581128.189999998</v>
      </c>
      <c r="R60" s="39">
        <v>1948338.097056706</v>
      </c>
      <c r="S60" s="39">
        <v>79529466.287056699</v>
      </c>
    </row>
    <row r="61" spans="1:19">
      <c r="A61" s="35">
        <v>21570</v>
      </c>
      <c r="B61" s="36" t="s">
        <v>46</v>
      </c>
      <c r="C61" s="41">
        <v>1.7980000000000001E-4</v>
      </c>
      <c r="D61" s="41">
        <v>1.895E-4</v>
      </c>
      <c r="E61" s="37">
        <v>1426612.4918</v>
      </c>
      <c r="F61" s="37"/>
      <c r="G61" s="38">
        <v>30926.319200000002</v>
      </c>
      <c r="H61" s="38">
        <v>680197.24459999998</v>
      </c>
      <c r="I61" s="38">
        <v>225383.2556</v>
      </c>
      <c r="J61" s="37">
        <v>62539.689317371929</v>
      </c>
      <c r="K61" s="37"/>
      <c r="L61" s="38">
        <v>46671.944600000003</v>
      </c>
      <c r="M61" s="38">
        <v>487128.18440000003</v>
      </c>
      <c r="N61" s="38">
        <v>0</v>
      </c>
      <c r="O61" s="37">
        <v>47605.69634015725</v>
      </c>
      <c r="P61" s="37"/>
      <c r="Q61" s="38">
        <v>384457.7096</v>
      </c>
      <c r="R61" s="39">
        <v>-12009.583375326481</v>
      </c>
      <c r="S61" s="39">
        <v>372448.12622467353</v>
      </c>
    </row>
    <row r="62" spans="1:19">
      <c r="A62" s="35">
        <v>21800</v>
      </c>
      <c r="B62" s="36" t="s">
        <v>47</v>
      </c>
      <c r="C62" s="41">
        <v>3.1243E-3</v>
      </c>
      <c r="D62" s="41">
        <v>3.0324000000000002E-3</v>
      </c>
      <c r="E62" s="37">
        <v>24789574.0163</v>
      </c>
      <c r="F62" s="37"/>
      <c r="G62" s="38">
        <v>537392.09719999996</v>
      </c>
      <c r="H62" s="38">
        <v>11819467.471100001</v>
      </c>
      <c r="I62" s="38">
        <v>3916378.7845999999</v>
      </c>
      <c r="J62" s="37">
        <v>1067322.253586381</v>
      </c>
      <c r="K62" s="37"/>
      <c r="L62" s="38">
        <v>810996.42110000004</v>
      </c>
      <c r="M62" s="38">
        <v>8464597.2554000001</v>
      </c>
      <c r="N62" s="38">
        <v>0</v>
      </c>
      <c r="O62" s="37">
        <v>0</v>
      </c>
      <c r="P62" s="37"/>
      <c r="Q62" s="38">
        <v>6680540.7236000001</v>
      </c>
      <c r="R62" s="39">
        <v>569083.7100137861</v>
      </c>
      <c r="S62" s="39">
        <v>7249624.4336137865</v>
      </c>
    </row>
    <row r="63" spans="1:19">
      <c r="A63" s="35">
        <v>21900</v>
      </c>
      <c r="B63" s="36" t="s">
        <v>48</v>
      </c>
      <c r="C63" s="41">
        <v>2.2258999999999998E-3</v>
      </c>
      <c r="D63" s="41">
        <v>2.3151999999999999E-3</v>
      </c>
      <c r="E63" s="37">
        <v>17661272.221899997</v>
      </c>
      <c r="F63" s="37"/>
      <c r="G63" s="38">
        <v>382863.70359999995</v>
      </c>
      <c r="H63" s="38">
        <v>8420751.0943</v>
      </c>
      <c r="I63" s="38">
        <v>2790214.6198</v>
      </c>
      <c r="J63" s="37">
        <v>85689.347835646215</v>
      </c>
      <c r="K63" s="37"/>
      <c r="L63" s="38">
        <v>577792.44429999997</v>
      </c>
      <c r="M63" s="38">
        <v>6030581.9002</v>
      </c>
      <c r="N63" s="38">
        <v>0</v>
      </c>
      <c r="O63" s="37">
        <v>173549.84467857334</v>
      </c>
      <c r="P63" s="37"/>
      <c r="Q63" s="38">
        <v>4759535.1267999997</v>
      </c>
      <c r="R63" s="39">
        <v>36256.543400780109</v>
      </c>
      <c r="S63" s="39">
        <v>4795791.67020078</v>
      </c>
    </row>
    <row r="64" spans="1:19">
      <c r="A64" s="35">
        <v>22000</v>
      </c>
      <c r="B64" s="36" t="s">
        <v>49</v>
      </c>
      <c r="C64" s="41">
        <v>3.7869000000000002E-3</v>
      </c>
      <c r="D64" s="41">
        <v>3.8665000000000001E-3</v>
      </c>
      <c r="E64" s="37">
        <v>30046934.622900002</v>
      </c>
      <c r="F64" s="37"/>
      <c r="G64" s="38">
        <v>651361.94760000007</v>
      </c>
      <c r="H64" s="38">
        <v>14326134.291300001</v>
      </c>
      <c r="I64" s="38">
        <v>4746962.4618000006</v>
      </c>
      <c r="J64" s="37">
        <v>682741.98192484945</v>
      </c>
      <c r="K64" s="37"/>
      <c r="L64" s="38">
        <v>982992.14130000002</v>
      </c>
      <c r="M64" s="38">
        <v>10259764.858200001</v>
      </c>
      <c r="N64" s="38">
        <v>0</v>
      </c>
      <c r="O64" s="37">
        <v>463642.32810360834</v>
      </c>
      <c r="P64" s="37"/>
      <c r="Q64" s="38">
        <v>8097346.4988000002</v>
      </c>
      <c r="R64" s="39">
        <v>196431.84157639515</v>
      </c>
      <c r="S64" s="39">
        <v>8293778.3403763957</v>
      </c>
    </row>
    <row r="65" spans="1:19">
      <c r="A65" s="35">
        <v>23000</v>
      </c>
      <c r="B65" s="36" t="s">
        <v>50</v>
      </c>
      <c r="C65" s="41">
        <v>1.2597000000000001E-3</v>
      </c>
      <c r="D65" s="41">
        <v>1.1896000000000001E-3</v>
      </c>
      <c r="E65" s="37">
        <v>9995015.3277000003</v>
      </c>
      <c r="F65" s="37"/>
      <c r="G65" s="38">
        <v>216673.4388</v>
      </c>
      <c r="H65" s="38">
        <v>4765542.0969000002</v>
      </c>
      <c r="I65" s="38">
        <v>1579061.6634000002</v>
      </c>
      <c r="J65" s="37">
        <v>624867.19331830752</v>
      </c>
      <c r="K65" s="37"/>
      <c r="L65" s="38">
        <v>326989.14690000005</v>
      </c>
      <c r="M65" s="38">
        <v>3412877.4966000002</v>
      </c>
      <c r="N65" s="38">
        <v>0</v>
      </c>
      <c r="O65" s="37">
        <v>0</v>
      </c>
      <c r="P65" s="37"/>
      <c r="Q65" s="38">
        <v>2693556.0444</v>
      </c>
      <c r="R65" s="39">
        <v>336159.65364031063</v>
      </c>
      <c r="S65" s="39">
        <v>3029715.6980403108</v>
      </c>
    </row>
    <row r="66" spans="1:19">
      <c r="A66" s="35">
        <v>23100</v>
      </c>
      <c r="B66" s="36" t="s">
        <v>51</v>
      </c>
      <c r="C66" s="41">
        <v>7.0204000000000004E-3</v>
      </c>
      <c r="D66" s="41">
        <v>6.6102000000000001E-3</v>
      </c>
      <c r="E66" s="37">
        <v>55702949.5964</v>
      </c>
      <c r="F66" s="37"/>
      <c r="G66" s="38">
        <v>1207536.8816</v>
      </c>
      <c r="H66" s="38">
        <v>26558713.770800002</v>
      </c>
      <c r="I66" s="38">
        <v>8800225.8487999998</v>
      </c>
      <c r="J66" s="37">
        <v>2691002.0936445259</v>
      </c>
      <c r="K66" s="37"/>
      <c r="L66" s="38">
        <v>1822334.3708000001</v>
      </c>
      <c r="M66" s="38">
        <v>19020215.271200001</v>
      </c>
      <c r="N66" s="38">
        <v>0</v>
      </c>
      <c r="O66" s="37">
        <v>0</v>
      </c>
      <c r="P66" s="37"/>
      <c r="Q66" s="38">
        <v>15011384.3408</v>
      </c>
      <c r="R66" s="39">
        <v>1149336.4862556453</v>
      </c>
      <c r="S66" s="39">
        <v>16160720.827055646</v>
      </c>
    </row>
    <row r="67" spans="1:19">
      <c r="A67" s="35">
        <v>23200</v>
      </c>
      <c r="B67" s="36" t="s">
        <v>52</v>
      </c>
      <c r="C67" s="41">
        <v>3.7309999999999999E-3</v>
      </c>
      <c r="D67" s="41">
        <v>3.5978E-3</v>
      </c>
      <c r="E67" s="37">
        <v>29603399.370999999</v>
      </c>
      <c r="F67" s="37"/>
      <c r="G67" s="38">
        <v>641746.924</v>
      </c>
      <c r="H67" s="38">
        <v>14114660.287</v>
      </c>
      <c r="I67" s="38">
        <v>4676890.5819999995</v>
      </c>
      <c r="J67" s="37">
        <v>615217.31973607827</v>
      </c>
      <c r="K67" s="37"/>
      <c r="L67" s="38">
        <v>968481.78700000001</v>
      </c>
      <c r="M67" s="38">
        <v>10108316.218</v>
      </c>
      <c r="N67" s="38">
        <v>0</v>
      </c>
      <c r="O67" s="37">
        <v>136246.1604992775</v>
      </c>
      <c r="P67" s="37"/>
      <c r="Q67" s="38">
        <v>7977818.2120000003</v>
      </c>
      <c r="R67" s="39">
        <v>52941.378151760844</v>
      </c>
      <c r="S67" s="39">
        <v>8030759.5901517607</v>
      </c>
    </row>
    <row r="68" spans="1:19">
      <c r="A68" s="35">
        <v>30000</v>
      </c>
      <c r="B68" s="36" t="s">
        <v>53</v>
      </c>
      <c r="C68" s="41">
        <v>9.992E-4</v>
      </c>
      <c r="D68" s="41">
        <v>1.0038E-3</v>
      </c>
      <c r="E68" s="37">
        <v>7928093.4472000003</v>
      </c>
      <c r="F68" s="37"/>
      <c r="G68" s="38">
        <v>171866.39679999999</v>
      </c>
      <c r="H68" s="38">
        <v>3780050.5384</v>
      </c>
      <c r="I68" s="38">
        <v>1252519.1824</v>
      </c>
      <c r="J68" s="37">
        <v>0</v>
      </c>
      <c r="K68" s="37"/>
      <c r="L68" s="38">
        <v>259369.33840000001</v>
      </c>
      <c r="M68" s="38">
        <v>2707110.5776</v>
      </c>
      <c r="N68" s="38">
        <v>0</v>
      </c>
      <c r="O68" s="37">
        <v>178742.6811235956</v>
      </c>
      <c r="P68" s="37"/>
      <c r="Q68" s="38">
        <v>2136541.3983999998</v>
      </c>
      <c r="R68" s="39">
        <v>-107932.65319744922</v>
      </c>
      <c r="S68" s="39">
        <v>2028608.7452025507</v>
      </c>
    </row>
    <row r="69" spans="1:19">
      <c r="A69" s="35">
        <v>30100</v>
      </c>
      <c r="B69" s="36" t="s">
        <v>54</v>
      </c>
      <c r="C69" s="41">
        <v>8.5126999999999998E-3</v>
      </c>
      <c r="D69" s="41">
        <v>8.8232999999999992E-3</v>
      </c>
      <c r="E69" s="37">
        <v>67543515.900700003</v>
      </c>
      <c r="F69" s="37"/>
      <c r="G69" s="38">
        <v>1464218.4508</v>
      </c>
      <c r="H69" s="38">
        <v>32204199.5779</v>
      </c>
      <c r="I69" s="38">
        <v>10670856.7294</v>
      </c>
      <c r="J69" s="37">
        <v>253726.53735179402</v>
      </c>
      <c r="K69" s="37"/>
      <c r="L69" s="38">
        <v>2209701.1278999997</v>
      </c>
      <c r="M69" s="38">
        <v>23063270.830600001</v>
      </c>
      <c r="N69" s="38">
        <v>0</v>
      </c>
      <c r="O69" s="37">
        <v>2046394.5529964291</v>
      </c>
      <c r="P69" s="37"/>
      <c r="Q69" s="38">
        <v>18202297.8004</v>
      </c>
      <c r="R69" s="39">
        <v>-833558.33758496516</v>
      </c>
      <c r="S69" s="39">
        <v>17368739.462815035</v>
      </c>
    </row>
    <row r="70" spans="1:19">
      <c r="A70" s="35">
        <v>30102</v>
      </c>
      <c r="B70" s="36" t="s">
        <v>55</v>
      </c>
      <c r="C70" s="41">
        <v>1.6190000000000001E-4</v>
      </c>
      <c r="D70" s="41">
        <v>1.5970000000000001E-4</v>
      </c>
      <c r="E70" s="37">
        <v>1284585.9979000001</v>
      </c>
      <c r="F70" s="37"/>
      <c r="G70" s="38">
        <v>27847.4476</v>
      </c>
      <c r="H70" s="38">
        <v>612480.16630000004</v>
      </c>
      <c r="I70" s="38">
        <v>202945.21180000002</v>
      </c>
      <c r="J70" s="37">
        <v>66339.993428726579</v>
      </c>
      <c r="K70" s="37"/>
      <c r="L70" s="38">
        <v>42025.516300000003</v>
      </c>
      <c r="M70" s="38">
        <v>438632.10820000002</v>
      </c>
      <c r="N70" s="38">
        <v>0</v>
      </c>
      <c r="O70" s="37">
        <v>13446.224400000028</v>
      </c>
      <c r="P70" s="37"/>
      <c r="Q70" s="38">
        <v>346182.9988</v>
      </c>
      <c r="R70" s="39">
        <v>32075.713607577454</v>
      </c>
      <c r="S70" s="39">
        <v>378258.71240757743</v>
      </c>
    </row>
    <row r="71" spans="1:19">
      <c r="A71" s="35">
        <v>30103</v>
      </c>
      <c r="B71" s="36" t="s">
        <v>56</v>
      </c>
      <c r="C71" s="41">
        <v>2.0809999999999999E-4</v>
      </c>
      <c r="D71" s="41">
        <v>1.8699999999999999E-4</v>
      </c>
      <c r="E71" s="37">
        <v>1651157.1720999999</v>
      </c>
      <c r="F71" s="37"/>
      <c r="G71" s="38">
        <v>35794.032399999996</v>
      </c>
      <c r="H71" s="38">
        <v>787258.32369999995</v>
      </c>
      <c r="I71" s="38">
        <v>260857.92819999999</v>
      </c>
      <c r="J71" s="37">
        <v>88867.94102969853</v>
      </c>
      <c r="K71" s="37"/>
      <c r="L71" s="38">
        <v>54017.973699999995</v>
      </c>
      <c r="M71" s="38">
        <v>563800.75179999997</v>
      </c>
      <c r="N71" s="38">
        <v>0</v>
      </c>
      <c r="O71" s="37">
        <v>16089.757222717173</v>
      </c>
      <c r="P71" s="37"/>
      <c r="Q71" s="38">
        <v>444970.24119999999</v>
      </c>
      <c r="R71" s="39">
        <v>41102.531368376265</v>
      </c>
      <c r="S71" s="39">
        <v>486072.77256837627</v>
      </c>
    </row>
    <row r="72" spans="1:19">
      <c r="A72" s="35">
        <v>30104</v>
      </c>
      <c r="B72" s="36" t="s">
        <v>57</v>
      </c>
      <c r="C72" s="41">
        <v>1.2990000000000001E-4</v>
      </c>
      <c r="D72" s="41">
        <v>1.081E-4</v>
      </c>
      <c r="E72" s="37">
        <v>1030683.8859000001</v>
      </c>
      <c r="F72" s="37"/>
      <c r="G72" s="38">
        <v>22343.319600000003</v>
      </c>
      <c r="H72" s="38">
        <v>491421.70230000006</v>
      </c>
      <c r="I72" s="38">
        <v>162832.50780000002</v>
      </c>
      <c r="J72" s="37">
        <v>130234.69059701348</v>
      </c>
      <c r="K72" s="37"/>
      <c r="L72" s="38">
        <v>33719.052300000003</v>
      </c>
      <c r="M72" s="38">
        <v>351935.21220000001</v>
      </c>
      <c r="N72" s="38">
        <v>0</v>
      </c>
      <c r="O72" s="37">
        <v>0</v>
      </c>
      <c r="P72" s="37"/>
      <c r="Q72" s="38">
        <v>277758.93480000005</v>
      </c>
      <c r="R72" s="39">
        <v>67964.499650978236</v>
      </c>
      <c r="S72" s="39">
        <v>345723.4344509783</v>
      </c>
    </row>
    <row r="73" spans="1:19">
      <c r="A73" s="35">
        <v>30105</v>
      </c>
      <c r="B73" s="36" t="s">
        <v>58</v>
      </c>
      <c r="C73" s="41">
        <v>9.2610000000000001E-4</v>
      </c>
      <c r="D73" s="41">
        <v>8.5320000000000003E-4</v>
      </c>
      <c r="E73" s="37">
        <v>7348085.8101000004</v>
      </c>
      <c r="F73" s="37"/>
      <c r="G73" s="38">
        <v>159292.9044</v>
      </c>
      <c r="H73" s="38">
        <v>3503507.6096999999</v>
      </c>
      <c r="I73" s="38">
        <v>1160886.7242000001</v>
      </c>
      <c r="J73" s="37">
        <v>470252.05742084631</v>
      </c>
      <c r="K73" s="37"/>
      <c r="L73" s="38">
        <v>240394.2597</v>
      </c>
      <c r="M73" s="38">
        <v>2509062.3558</v>
      </c>
      <c r="N73" s="38">
        <v>0</v>
      </c>
      <c r="O73" s="37">
        <v>0</v>
      </c>
      <c r="P73" s="37"/>
      <c r="Q73" s="38">
        <v>1980235.1772</v>
      </c>
      <c r="R73" s="39">
        <v>199865.67721117852</v>
      </c>
      <c r="S73" s="39">
        <v>2180100.8544111787</v>
      </c>
    </row>
    <row r="74" spans="1:19">
      <c r="A74" s="35">
        <v>30200</v>
      </c>
      <c r="B74" s="36" t="s">
        <v>59</v>
      </c>
      <c r="C74" s="41">
        <v>1.9530999999999999E-3</v>
      </c>
      <c r="D74" s="41">
        <v>1.9545000000000001E-3</v>
      </c>
      <c r="E74" s="37">
        <v>15496756.7171</v>
      </c>
      <c r="F74" s="37"/>
      <c r="G74" s="38">
        <v>335941.01240000001</v>
      </c>
      <c r="H74" s="38">
        <v>7388727.6886999998</v>
      </c>
      <c r="I74" s="38">
        <v>2448253.8182000001</v>
      </c>
      <c r="J74" s="37">
        <v>0</v>
      </c>
      <c r="K74" s="37"/>
      <c r="L74" s="38">
        <v>506979.83869999996</v>
      </c>
      <c r="M74" s="38">
        <v>5291490.8618000001</v>
      </c>
      <c r="N74" s="38">
        <v>0</v>
      </c>
      <c r="O74" s="37">
        <v>379853.26860927028</v>
      </c>
      <c r="P74" s="37"/>
      <c r="Q74" s="38">
        <v>4176219.9811999998</v>
      </c>
      <c r="R74" s="39">
        <v>-218084.43641147466</v>
      </c>
      <c r="S74" s="39">
        <v>3958135.544788525</v>
      </c>
    </row>
    <row r="75" spans="1:19">
      <c r="A75" s="35">
        <v>30300</v>
      </c>
      <c r="B75" s="36" t="s">
        <v>60</v>
      </c>
      <c r="C75" s="41">
        <v>6.3279999999999999E-4</v>
      </c>
      <c r="D75" s="41">
        <v>6.8050000000000001E-4</v>
      </c>
      <c r="E75" s="37">
        <v>5020914.2648</v>
      </c>
      <c r="F75" s="37"/>
      <c r="G75" s="38">
        <v>108844.1312</v>
      </c>
      <c r="H75" s="38">
        <v>2393931.1255999999</v>
      </c>
      <c r="I75" s="38">
        <v>793228.72159999993</v>
      </c>
      <c r="J75" s="37">
        <v>2968.9254354119707</v>
      </c>
      <c r="K75" s="37"/>
      <c r="L75" s="38">
        <v>164260.32559999998</v>
      </c>
      <c r="M75" s="38">
        <v>1714431.1184</v>
      </c>
      <c r="N75" s="38">
        <v>0</v>
      </c>
      <c r="O75" s="37">
        <v>187550.2756464681</v>
      </c>
      <c r="P75" s="37"/>
      <c r="Q75" s="38">
        <v>1353085.8655999999</v>
      </c>
      <c r="R75" s="39">
        <v>-68181.821382791924</v>
      </c>
      <c r="S75" s="39">
        <v>1284904.0442172079</v>
      </c>
    </row>
    <row r="76" spans="1:19">
      <c r="A76" s="35">
        <v>30400</v>
      </c>
      <c r="B76" s="36" t="s">
        <v>61</v>
      </c>
      <c r="C76" s="41">
        <v>1.2143E-3</v>
      </c>
      <c r="D76" s="41">
        <v>1.2626E-3</v>
      </c>
      <c r="E76" s="37">
        <v>9634791.7062999997</v>
      </c>
      <c r="F76" s="37"/>
      <c r="G76" s="38">
        <v>208864.4572</v>
      </c>
      <c r="H76" s="38">
        <v>4593790.4010999994</v>
      </c>
      <c r="I76" s="38">
        <v>1522151.7645999999</v>
      </c>
      <c r="J76" s="37">
        <v>115534.92711496778</v>
      </c>
      <c r="K76" s="37"/>
      <c r="L76" s="38">
        <v>315204.35109999997</v>
      </c>
      <c r="M76" s="38">
        <v>3289876.2753999997</v>
      </c>
      <c r="N76" s="38">
        <v>0</v>
      </c>
      <c r="O76" s="37">
        <v>260057.95672659375</v>
      </c>
      <c r="P76" s="37"/>
      <c r="Q76" s="38">
        <v>2596479.4035999998</v>
      </c>
      <c r="R76" s="39">
        <v>-78933.679980501387</v>
      </c>
      <c r="S76" s="39">
        <v>2517545.7236194983</v>
      </c>
    </row>
    <row r="77" spans="1:19">
      <c r="A77" s="35">
        <v>30405</v>
      </c>
      <c r="B77" s="36" t="s">
        <v>62</v>
      </c>
      <c r="C77" s="41">
        <v>8.4159999999999997E-4</v>
      </c>
      <c r="D77" s="41">
        <v>8.2660000000000003E-4</v>
      </c>
      <c r="E77" s="37">
        <v>6677625.5455999998</v>
      </c>
      <c r="F77" s="37"/>
      <c r="G77" s="38">
        <v>144758.56639999998</v>
      </c>
      <c r="H77" s="38">
        <v>3183837.6031999998</v>
      </c>
      <c r="I77" s="38">
        <v>1054964.1151999999</v>
      </c>
      <c r="J77" s="37">
        <v>217575.21594484022</v>
      </c>
      <c r="K77" s="37"/>
      <c r="L77" s="38">
        <v>218460.00319999998</v>
      </c>
      <c r="M77" s="38">
        <v>2280128.3648000001</v>
      </c>
      <c r="N77" s="38">
        <v>0</v>
      </c>
      <c r="O77" s="37">
        <v>0</v>
      </c>
      <c r="P77" s="37"/>
      <c r="Q77" s="38">
        <v>1799552.8832</v>
      </c>
      <c r="R77" s="39">
        <v>161168.09786002903</v>
      </c>
      <c r="S77" s="39">
        <v>1960720.981060029</v>
      </c>
    </row>
    <row r="78" spans="1:19">
      <c r="A78" s="35">
        <v>30500</v>
      </c>
      <c r="B78" s="36" t="s">
        <v>63</v>
      </c>
      <c r="C78" s="41">
        <v>1.2786E-3</v>
      </c>
      <c r="D78" s="41">
        <v>1.3144000000000001E-3</v>
      </c>
      <c r="E78" s="37">
        <v>10144976.262599999</v>
      </c>
      <c r="F78" s="37"/>
      <c r="G78" s="38">
        <v>219924.3144</v>
      </c>
      <c r="H78" s="38">
        <v>4837042.2522</v>
      </c>
      <c r="I78" s="38">
        <v>1602753.2291999999</v>
      </c>
      <c r="J78" s="37">
        <v>24051.464786984754</v>
      </c>
      <c r="K78" s="37"/>
      <c r="L78" s="38">
        <v>331895.15220000001</v>
      </c>
      <c r="M78" s="38">
        <v>3464082.8507999997</v>
      </c>
      <c r="N78" s="38">
        <v>0</v>
      </c>
      <c r="O78" s="37">
        <v>230673.6656937378</v>
      </c>
      <c r="P78" s="37"/>
      <c r="Q78" s="38">
        <v>2733969.0071999999</v>
      </c>
      <c r="R78" s="39">
        <v>-101563.72541228398</v>
      </c>
      <c r="S78" s="39">
        <v>2632405.2817877159</v>
      </c>
    </row>
    <row r="79" spans="1:19">
      <c r="A79" s="35">
        <v>30600</v>
      </c>
      <c r="B79" s="36" t="s">
        <v>64</v>
      </c>
      <c r="C79" s="41">
        <v>9.8780000000000005E-4</v>
      </c>
      <c r="D79" s="41">
        <v>1.0258999999999999E-3</v>
      </c>
      <c r="E79" s="37">
        <v>7837640.8198000006</v>
      </c>
      <c r="F79" s="37"/>
      <c r="G79" s="38">
        <v>169905.55120000002</v>
      </c>
      <c r="H79" s="38">
        <v>3736923.4606000003</v>
      </c>
      <c r="I79" s="38">
        <v>1238229.0316000001</v>
      </c>
      <c r="J79" s="37">
        <v>25259.621585253037</v>
      </c>
      <c r="K79" s="37"/>
      <c r="L79" s="38">
        <v>256410.1606</v>
      </c>
      <c r="M79" s="38">
        <v>2676224.8084</v>
      </c>
      <c r="N79" s="38">
        <v>0</v>
      </c>
      <c r="O79" s="37">
        <v>152807.33913190311</v>
      </c>
      <c r="P79" s="37"/>
      <c r="Q79" s="38">
        <v>2112165.3256000001</v>
      </c>
      <c r="R79" s="39">
        <v>-34070.344210458323</v>
      </c>
      <c r="S79" s="39">
        <v>2078094.9813895419</v>
      </c>
    </row>
    <row r="80" spans="1:19">
      <c r="A80" s="35">
        <v>30601</v>
      </c>
      <c r="B80" s="36" t="s">
        <v>65</v>
      </c>
      <c r="C80" s="41">
        <v>2.1800000000000001E-5</v>
      </c>
      <c r="D80" s="41">
        <v>2.3099999999999999E-5</v>
      </c>
      <c r="E80" s="37">
        <v>172970.8138</v>
      </c>
      <c r="F80" s="37"/>
      <c r="G80" s="38">
        <v>3749.6872000000003</v>
      </c>
      <c r="H80" s="38">
        <v>82471.078600000008</v>
      </c>
      <c r="I80" s="38">
        <v>27326.779600000002</v>
      </c>
      <c r="J80" s="37">
        <v>6028.5773171366591</v>
      </c>
      <c r="K80" s="37"/>
      <c r="L80" s="38">
        <v>5658.7786000000006</v>
      </c>
      <c r="M80" s="38">
        <v>59062.260400000006</v>
      </c>
      <c r="N80" s="38">
        <v>0</v>
      </c>
      <c r="O80" s="37">
        <v>11946.378456167024</v>
      </c>
      <c r="P80" s="37"/>
      <c r="Q80" s="38">
        <v>46613.893600000003</v>
      </c>
      <c r="R80" s="39">
        <v>-901.14917122465386</v>
      </c>
      <c r="S80" s="39">
        <v>45712.744428775346</v>
      </c>
    </row>
    <row r="81" spans="1:19">
      <c r="A81" s="35">
        <v>30700</v>
      </c>
      <c r="B81" s="36" t="s">
        <v>66</v>
      </c>
      <c r="C81" s="41">
        <v>2.5628000000000001E-3</v>
      </c>
      <c r="D81" s="41">
        <v>2.6148999999999999E-3</v>
      </c>
      <c r="E81" s="37">
        <v>20334385.3948</v>
      </c>
      <c r="F81" s="37"/>
      <c r="G81" s="38">
        <v>440811.85120000003</v>
      </c>
      <c r="H81" s="38">
        <v>9695269.7356000002</v>
      </c>
      <c r="I81" s="38">
        <v>3212526.1816000002</v>
      </c>
      <c r="J81" s="37">
        <v>100378.15329455789</v>
      </c>
      <c r="K81" s="37"/>
      <c r="L81" s="38">
        <v>665243.93559999997</v>
      </c>
      <c r="M81" s="38">
        <v>6943337.6584000001</v>
      </c>
      <c r="N81" s="38">
        <v>0</v>
      </c>
      <c r="O81" s="37">
        <v>194010.67962411192</v>
      </c>
      <c r="P81" s="37"/>
      <c r="Q81" s="38">
        <v>5479912.2256000005</v>
      </c>
      <c r="R81" s="39">
        <v>5597.9871477396227</v>
      </c>
      <c r="S81" s="39">
        <v>5485510.2127477396</v>
      </c>
    </row>
    <row r="82" spans="1:19">
      <c r="A82" s="35">
        <v>30705</v>
      </c>
      <c r="B82" s="36" t="s">
        <v>67</v>
      </c>
      <c r="C82" s="41">
        <v>4.9339999999999996E-4</v>
      </c>
      <c r="D82" s="41">
        <v>5.3589999999999996E-4</v>
      </c>
      <c r="E82" s="37">
        <v>3914853.1893999996</v>
      </c>
      <c r="F82" s="37"/>
      <c r="G82" s="38">
        <v>84866.773599999986</v>
      </c>
      <c r="H82" s="38">
        <v>1866570.1917999999</v>
      </c>
      <c r="I82" s="38">
        <v>618487.7548</v>
      </c>
      <c r="J82" s="37">
        <v>138343.8440033666</v>
      </c>
      <c r="K82" s="37"/>
      <c r="L82" s="38">
        <v>128075.29179999999</v>
      </c>
      <c r="M82" s="38">
        <v>1336757.7651999998</v>
      </c>
      <c r="N82" s="38">
        <v>0</v>
      </c>
      <c r="O82" s="37">
        <v>150836.31757901303</v>
      </c>
      <c r="P82" s="37"/>
      <c r="Q82" s="38">
        <v>1055013.5367999999</v>
      </c>
      <c r="R82" s="39">
        <v>30772.494086356986</v>
      </c>
      <c r="S82" s="39">
        <v>1085786.030886357</v>
      </c>
    </row>
    <row r="83" spans="1:19">
      <c r="A83" s="35">
        <v>30800</v>
      </c>
      <c r="B83" s="36" t="s">
        <v>68</v>
      </c>
      <c r="C83" s="41">
        <v>9.6900000000000003E-4</v>
      </c>
      <c r="D83" s="41">
        <v>1.0441999999999999E-3</v>
      </c>
      <c r="E83" s="37">
        <v>7688473.3289999999</v>
      </c>
      <c r="F83" s="37"/>
      <c r="G83" s="38">
        <v>166671.87600000002</v>
      </c>
      <c r="H83" s="38">
        <v>3665801.6129999999</v>
      </c>
      <c r="I83" s="38">
        <v>1214662.818</v>
      </c>
      <c r="J83" s="37">
        <v>57095.125206467244</v>
      </c>
      <c r="K83" s="37"/>
      <c r="L83" s="38">
        <v>251530.11300000001</v>
      </c>
      <c r="M83" s="38">
        <v>2625290.3820000002</v>
      </c>
      <c r="N83" s="38">
        <v>0</v>
      </c>
      <c r="O83" s="37">
        <v>467134.88057286362</v>
      </c>
      <c r="P83" s="37"/>
      <c r="Q83" s="38">
        <v>2071966.1880000001</v>
      </c>
      <c r="R83" s="39">
        <v>-105449.01438235928</v>
      </c>
      <c r="S83" s="39">
        <v>1966517.1736176407</v>
      </c>
    </row>
    <row r="84" spans="1:19">
      <c r="A84" s="35">
        <v>30900</v>
      </c>
      <c r="B84" s="36" t="s">
        <v>69</v>
      </c>
      <c r="C84" s="41">
        <v>1.6904999999999999E-3</v>
      </c>
      <c r="D84" s="41">
        <v>1.7328000000000001E-3</v>
      </c>
      <c r="E84" s="37">
        <v>13413172.510499999</v>
      </c>
      <c r="F84" s="37"/>
      <c r="G84" s="38">
        <v>290772.76199999999</v>
      </c>
      <c r="H84" s="38">
        <v>6395291.6684999997</v>
      </c>
      <c r="I84" s="38">
        <v>2119078.9410000001</v>
      </c>
      <c r="J84" s="37">
        <v>0</v>
      </c>
      <c r="K84" s="37"/>
      <c r="L84" s="38">
        <v>438814.91849999997</v>
      </c>
      <c r="M84" s="38">
        <v>4580034.4589999998</v>
      </c>
      <c r="N84" s="38">
        <v>0</v>
      </c>
      <c r="O84" s="37">
        <v>280354.87217887456</v>
      </c>
      <c r="P84" s="37"/>
      <c r="Q84" s="38">
        <v>3614715.0060000001</v>
      </c>
      <c r="R84" s="39">
        <v>-152582.71341380858</v>
      </c>
      <c r="S84" s="39">
        <v>3462132.2925861916</v>
      </c>
    </row>
    <row r="85" spans="1:19">
      <c r="A85" s="35">
        <v>30905</v>
      </c>
      <c r="B85" s="36" t="s">
        <v>70</v>
      </c>
      <c r="C85" s="41">
        <v>3.3399999999999999E-4</v>
      </c>
      <c r="D85" s="41">
        <v>3.5169999999999998E-4</v>
      </c>
      <c r="E85" s="37">
        <v>2650103.2939999998</v>
      </c>
      <c r="F85" s="37"/>
      <c r="G85" s="38">
        <v>57449.335999999996</v>
      </c>
      <c r="H85" s="38">
        <v>1263547.7179999999</v>
      </c>
      <c r="I85" s="38">
        <v>418676.348</v>
      </c>
      <c r="J85" s="37">
        <v>17530.411594567799</v>
      </c>
      <c r="K85" s="37"/>
      <c r="L85" s="38">
        <v>86698.717999999993</v>
      </c>
      <c r="M85" s="38">
        <v>904898.85199999996</v>
      </c>
      <c r="N85" s="38">
        <v>0</v>
      </c>
      <c r="O85" s="37">
        <v>58738.233068571455</v>
      </c>
      <c r="P85" s="37"/>
      <c r="Q85" s="38">
        <v>714176.16799999995</v>
      </c>
      <c r="R85" s="39">
        <v>-25639.320090454414</v>
      </c>
      <c r="S85" s="39">
        <v>688536.84790954553</v>
      </c>
    </row>
    <row r="86" spans="1:19">
      <c r="A86" s="35">
        <v>31000</v>
      </c>
      <c r="B86" s="36" t="s">
        <v>71</v>
      </c>
      <c r="C86" s="41">
        <v>4.8123999999999997E-3</v>
      </c>
      <c r="D86" s="41">
        <v>4.8155000000000003E-3</v>
      </c>
      <c r="E86" s="37">
        <v>38183703.8684</v>
      </c>
      <c r="F86" s="37"/>
      <c r="G86" s="38">
        <v>827752.04959999991</v>
      </c>
      <c r="H86" s="38">
        <v>18205679.754799999</v>
      </c>
      <c r="I86" s="38">
        <v>6032449.2727999995</v>
      </c>
      <c r="J86" s="37">
        <v>261272.52117843245</v>
      </c>
      <c r="K86" s="37"/>
      <c r="L86" s="38">
        <v>1249188.3547999999</v>
      </c>
      <c r="M86" s="38">
        <v>13038129.447199998</v>
      </c>
      <c r="N86" s="38">
        <v>0</v>
      </c>
      <c r="O86" s="37">
        <v>157819.41403714143</v>
      </c>
      <c r="P86" s="37"/>
      <c r="Q86" s="38">
        <v>10290123.924799999</v>
      </c>
      <c r="R86" s="39">
        <v>194427.79461829775</v>
      </c>
      <c r="S86" s="39">
        <v>10484551.719418297</v>
      </c>
    </row>
    <row r="87" spans="1:19">
      <c r="A87" s="35">
        <v>31005</v>
      </c>
      <c r="B87" s="36" t="s">
        <v>72</v>
      </c>
      <c r="C87" s="41">
        <v>4.6690000000000002E-4</v>
      </c>
      <c r="D87" s="41">
        <v>4.8200000000000001E-4</v>
      </c>
      <c r="E87" s="37">
        <v>3704590.5029000002</v>
      </c>
      <c r="F87" s="37"/>
      <c r="G87" s="38">
        <v>80308.667600000001</v>
      </c>
      <c r="H87" s="38">
        <v>1766318.6513</v>
      </c>
      <c r="I87" s="38">
        <v>585269.42180000001</v>
      </c>
      <c r="J87" s="37">
        <v>103767.34996849201</v>
      </c>
      <c r="K87" s="37"/>
      <c r="L87" s="38">
        <v>121196.5013</v>
      </c>
      <c r="M87" s="38">
        <v>1264961.8981999999</v>
      </c>
      <c r="N87" s="38">
        <v>0</v>
      </c>
      <c r="O87" s="37">
        <v>7746.9052344941038</v>
      </c>
      <c r="P87" s="37"/>
      <c r="Q87" s="38">
        <v>998349.85880000005</v>
      </c>
      <c r="R87" s="39">
        <v>33249.03832652259</v>
      </c>
      <c r="S87" s="39">
        <v>1031598.8971265226</v>
      </c>
    </row>
    <row r="88" spans="1:19">
      <c r="A88" s="35">
        <v>31100</v>
      </c>
      <c r="B88" s="36" t="s">
        <v>73</v>
      </c>
      <c r="C88" s="41">
        <v>9.9398000000000004E-3</v>
      </c>
      <c r="D88" s="41">
        <v>9.9386000000000006E-3</v>
      </c>
      <c r="E88" s="37">
        <v>78866756.651800007</v>
      </c>
      <c r="F88" s="37"/>
      <c r="G88" s="38">
        <v>1709685.3592000001</v>
      </c>
      <c r="H88" s="38">
        <v>37603028.764600001</v>
      </c>
      <c r="I88" s="38">
        <v>12459757.9756</v>
      </c>
      <c r="J88" s="37">
        <v>0</v>
      </c>
      <c r="K88" s="37"/>
      <c r="L88" s="38">
        <v>2580143.4646000001</v>
      </c>
      <c r="M88" s="38">
        <v>26929681.464400001</v>
      </c>
      <c r="N88" s="38">
        <v>0</v>
      </c>
      <c r="O88" s="37">
        <v>861046.29300270614</v>
      </c>
      <c r="P88" s="37"/>
      <c r="Q88" s="38">
        <v>21253797.229600001</v>
      </c>
      <c r="R88" s="39">
        <v>-426224.89201576338</v>
      </c>
      <c r="S88" s="39">
        <v>20827572.337584238</v>
      </c>
    </row>
    <row r="89" spans="1:19">
      <c r="A89" s="35">
        <v>31101</v>
      </c>
      <c r="B89" s="36" t="s">
        <v>74</v>
      </c>
      <c r="C89" s="41">
        <v>6.7999999999999999E-5</v>
      </c>
      <c r="D89" s="41">
        <v>6.7299999999999996E-5</v>
      </c>
      <c r="E89" s="37">
        <v>539541.98800000001</v>
      </c>
      <c r="F89" s="37"/>
      <c r="G89" s="38">
        <v>11696.271999999999</v>
      </c>
      <c r="H89" s="38">
        <v>257249.236</v>
      </c>
      <c r="I89" s="38">
        <v>85239.495999999999</v>
      </c>
      <c r="J89" s="37">
        <v>0</v>
      </c>
      <c r="K89" s="37"/>
      <c r="L89" s="38">
        <v>17651.236000000001</v>
      </c>
      <c r="M89" s="38">
        <v>184230.90400000001</v>
      </c>
      <c r="N89" s="38">
        <v>0</v>
      </c>
      <c r="O89" s="37">
        <v>41000.012228636013</v>
      </c>
      <c r="P89" s="37"/>
      <c r="Q89" s="38">
        <v>145401.136</v>
      </c>
      <c r="R89" s="39">
        <v>-21979.125029814222</v>
      </c>
      <c r="S89" s="39">
        <v>123422.01097018577</v>
      </c>
    </row>
    <row r="90" spans="1:19">
      <c r="A90" s="35">
        <v>31102</v>
      </c>
      <c r="B90" s="36" t="s">
        <v>75</v>
      </c>
      <c r="C90" s="41">
        <v>1.628E-4</v>
      </c>
      <c r="D90" s="41">
        <v>1.5300000000000001E-4</v>
      </c>
      <c r="E90" s="37">
        <v>1291726.9948</v>
      </c>
      <c r="F90" s="37"/>
      <c r="G90" s="38">
        <v>28002.251199999999</v>
      </c>
      <c r="H90" s="38">
        <v>615884.93559999997</v>
      </c>
      <c r="I90" s="38">
        <v>204073.38159999999</v>
      </c>
      <c r="J90" s="37">
        <v>10660.571849999833</v>
      </c>
      <c r="K90" s="37"/>
      <c r="L90" s="38">
        <v>42259.135600000001</v>
      </c>
      <c r="M90" s="38">
        <v>441070.4584</v>
      </c>
      <c r="N90" s="38">
        <v>0</v>
      </c>
      <c r="O90" s="37">
        <v>63138.034363242652</v>
      </c>
      <c r="P90" s="37"/>
      <c r="Q90" s="38">
        <v>348107.42560000002</v>
      </c>
      <c r="R90" s="39">
        <v>-47984.49852885271</v>
      </c>
      <c r="S90" s="39">
        <v>300122.92707114731</v>
      </c>
    </row>
    <row r="91" spans="1:19">
      <c r="A91" s="35">
        <v>31105</v>
      </c>
      <c r="B91" s="36" t="s">
        <v>76</v>
      </c>
      <c r="C91" s="41">
        <v>1.591E-3</v>
      </c>
      <c r="D91" s="41">
        <v>1.5401E-3</v>
      </c>
      <c r="E91" s="37">
        <v>12623695.630999999</v>
      </c>
      <c r="F91" s="37"/>
      <c r="G91" s="38">
        <v>273658.364</v>
      </c>
      <c r="H91" s="38">
        <v>6018875.5070000002</v>
      </c>
      <c r="I91" s="38">
        <v>1994353.5019999999</v>
      </c>
      <c r="J91" s="37">
        <v>420015.13536901865</v>
      </c>
      <c r="K91" s="37"/>
      <c r="L91" s="38">
        <v>412987.00699999998</v>
      </c>
      <c r="M91" s="38">
        <v>4310461.2979999995</v>
      </c>
      <c r="N91" s="38">
        <v>0</v>
      </c>
      <c r="O91" s="37">
        <v>173021.84634320758</v>
      </c>
      <c r="P91" s="37"/>
      <c r="Q91" s="38">
        <v>3401958.932</v>
      </c>
      <c r="R91" s="39">
        <v>134768.01324314714</v>
      </c>
      <c r="S91" s="39">
        <v>3536726.9452431472</v>
      </c>
    </row>
    <row r="92" spans="1:19">
      <c r="A92" s="35">
        <v>31110</v>
      </c>
      <c r="B92" s="36" t="s">
        <v>77</v>
      </c>
      <c r="C92" s="41">
        <v>2.2461E-3</v>
      </c>
      <c r="D92" s="41">
        <v>2.3018000000000001E-3</v>
      </c>
      <c r="E92" s="37">
        <v>17821547.930100001</v>
      </c>
      <c r="F92" s="37"/>
      <c r="G92" s="38">
        <v>386338.18440000003</v>
      </c>
      <c r="H92" s="38">
        <v>8497169.2497000005</v>
      </c>
      <c r="I92" s="38">
        <v>2815535.7642000001</v>
      </c>
      <c r="J92" s="37">
        <v>119769.90699687487</v>
      </c>
      <c r="K92" s="37"/>
      <c r="L92" s="38">
        <v>583035.89969999995</v>
      </c>
      <c r="M92" s="38">
        <v>6085309.3158</v>
      </c>
      <c r="N92" s="38">
        <v>0</v>
      </c>
      <c r="O92" s="37">
        <v>620469.35233981372</v>
      </c>
      <c r="P92" s="37"/>
      <c r="Q92" s="38">
        <v>4802727.8172000004</v>
      </c>
      <c r="R92" s="39">
        <v>-143096.00701370611</v>
      </c>
      <c r="S92" s="39">
        <v>4659631.8101862939</v>
      </c>
    </row>
    <row r="93" spans="1:19">
      <c r="A93" s="35">
        <v>31200</v>
      </c>
      <c r="B93" s="36" t="s">
        <v>78</v>
      </c>
      <c r="C93" s="41">
        <v>4.4881000000000001E-3</v>
      </c>
      <c r="D93" s="41">
        <v>4.7600000000000003E-3</v>
      </c>
      <c r="E93" s="37">
        <v>35610564.652100004</v>
      </c>
      <c r="F93" s="37"/>
      <c r="G93" s="38">
        <v>771971.15240000002</v>
      </c>
      <c r="H93" s="38">
        <v>16978827.883700002</v>
      </c>
      <c r="I93" s="38">
        <v>5625932.0882000001</v>
      </c>
      <c r="J93" s="37">
        <v>0</v>
      </c>
      <c r="K93" s="37"/>
      <c r="L93" s="38">
        <v>1165007.5337</v>
      </c>
      <c r="M93" s="38">
        <v>12159510.591800001</v>
      </c>
      <c r="N93" s="38">
        <v>0</v>
      </c>
      <c r="O93" s="37">
        <v>2095594.7650699865</v>
      </c>
      <c r="P93" s="37"/>
      <c r="Q93" s="38">
        <v>9596688.8012000006</v>
      </c>
      <c r="R93" s="39">
        <v>-965991.65407636215</v>
      </c>
      <c r="S93" s="39">
        <v>8630697.1471236385</v>
      </c>
    </row>
    <row r="94" spans="1:19">
      <c r="A94" s="35">
        <v>31205</v>
      </c>
      <c r="B94" s="36" t="s">
        <v>79</v>
      </c>
      <c r="C94" s="41">
        <v>5.4020000000000001E-4</v>
      </c>
      <c r="D94" s="41">
        <v>5.8929999999999996E-4</v>
      </c>
      <c r="E94" s="37">
        <v>4286185.0282000005</v>
      </c>
      <c r="F94" s="37"/>
      <c r="G94" s="38">
        <v>92916.560800000007</v>
      </c>
      <c r="H94" s="38">
        <v>2043618.1954000001</v>
      </c>
      <c r="I94" s="38">
        <v>677152.58440000005</v>
      </c>
      <c r="J94" s="37">
        <v>0</v>
      </c>
      <c r="K94" s="37"/>
      <c r="L94" s="38">
        <v>140223.49540000001</v>
      </c>
      <c r="M94" s="38">
        <v>1463551.9756</v>
      </c>
      <c r="N94" s="38">
        <v>0</v>
      </c>
      <c r="O94" s="37">
        <v>314008.79640195327</v>
      </c>
      <c r="P94" s="37"/>
      <c r="Q94" s="38">
        <v>1155083.7304</v>
      </c>
      <c r="R94" s="39">
        <v>-170960.23341009364</v>
      </c>
      <c r="S94" s="39">
        <v>984123.4969899063</v>
      </c>
    </row>
    <row r="95" spans="1:19">
      <c r="A95" s="35">
        <v>31300</v>
      </c>
      <c r="B95" s="36" t="s">
        <v>80</v>
      </c>
      <c r="C95" s="41">
        <v>1.20313E-2</v>
      </c>
      <c r="D95" s="41">
        <v>1.1785500000000001E-2</v>
      </c>
      <c r="E95" s="37">
        <v>95461640.003299996</v>
      </c>
      <c r="F95" s="37"/>
      <c r="G95" s="38">
        <v>2069431.7252</v>
      </c>
      <c r="H95" s="38">
        <v>45515334.310099997</v>
      </c>
      <c r="I95" s="38">
        <v>15081499.238600001</v>
      </c>
      <c r="J95" s="37">
        <v>1348953.0422480288</v>
      </c>
      <c r="K95" s="37"/>
      <c r="L95" s="38">
        <v>3123048.7601000001</v>
      </c>
      <c r="M95" s="38">
        <v>32596136.4014</v>
      </c>
      <c r="N95" s="38">
        <v>0</v>
      </c>
      <c r="O95" s="37">
        <v>610818.23284692282</v>
      </c>
      <c r="P95" s="37"/>
      <c r="Q95" s="38">
        <v>25725951.287599999</v>
      </c>
      <c r="R95" s="39">
        <v>147196.26320637984</v>
      </c>
      <c r="S95" s="39">
        <v>25873147.550806381</v>
      </c>
    </row>
    <row r="96" spans="1:19">
      <c r="A96" s="35">
        <v>31301</v>
      </c>
      <c r="B96" s="36" t="s">
        <v>81</v>
      </c>
      <c r="C96" s="41">
        <v>2.968E-4</v>
      </c>
      <c r="D96" s="41">
        <v>2.3729999999999999E-4</v>
      </c>
      <c r="E96" s="37">
        <v>2354942.0888</v>
      </c>
      <c r="F96" s="37"/>
      <c r="G96" s="38">
        <v>51050.787199999999</v>
      </c>
      <c r="H96" s="38">
        <v>1122817.2535999999</v>
      </c>
      <c r="I96" s="38">
        <v>372045.3296</v>
      </c>
      <c r="J96" s="37">
        <v>271396.75343729625</v>
      </c>
      <c r="K96" s="37"/>
      <c r="L96" s="38">
        <v>77042.453600000008</v>
      </c>
      <c r="M96" s="38">
        <v>804113.71039999998</v>
      </c>
      <c r="N96" s="38">
        <v>0</v>
      </c>
      <c r="O96" s="37">
        <v>0</v>
      </c>
      <c r="P96" s="37"/>
      <c r="Q96" s="38">
        <v>634633.1936</v>
      </c>
      <c r="R96" s="39">
        <v>109835.14462625849</v>
      </c>
      <c r="S96" s="39">
        <v>744468.33822625852</v>
      </c>
    </row>
    <row r="97" spans="1:19">
      <c r="A97" s="35">
        <v>31320</v>
      </c>
      <c r="B97" s="36" t="s">
        <v>82</v>
      </c>
      <c r="C97" s="41">
        <v>2.1784999999999999E-3</v>
      </c>
      <c r="D97" s="41">
        <v>2.2084000000000001E-3</v>
      </c>
      <c r="E97" s="37">
        <v>17285179.718499999</v>
      </c>
      <c r="F97" s="37"/>
      <c r="G97" s="38">
        <v>374710.71399999998</v>
      </c>
      <c r="H97" s="38">
        <v>8241433.2444999991</v>
      </c>
      <c r="I97" s="38">
        <v>2730797.6769999997</v>
      </c>
      <c r="J97" s="37">
        <v>0</v>
      </c>
      <c r="K97" s="37"/>
      <c r="L97" s="38">
        <v>565488.49449999991</v>
      </c>
      <c r="M97" s="38">
        <v>5902162.1229999997</v>
      </c>
      <c r="N97" s="38">
        <v>0</v>
      </c>
      <c r="O97" s="37">
        <v>634607.906560526</v>
      </c>
      <c r="P97" s="37"/>
      <c r="Q97" s="38">
        <v>4658181.9819999998</v>
      </c>
      <c r="R97" s="39">
        <v>-340644.70247015706</v>
      </c>
      <c r="S97" s="39">
        <v>4317537.2795298425</v>
      </c>
    </row>
    <row r="98" spans="1:19">
      <c r="A98" s="35">
        <v>31400</v>
      </c>
      <c r="B98" s="36" t="s">
        <v>83</v>
      </c>
      <c r="C98" s="41">
        <v>4.6236000000000003E-3</v>
      </c>
      <c r="D98" s="41">
        <v>4.731E-3</v>
      </c>
      <c r="E98" s="37">
        <v>36685681.407600001</v>
      </c>
      <c r="F98" s="37"/>
      <c r="G98" s="38">
        <v>795277.69440000004</v>
      </c>
      <c r="H98" s="38">
        <v>17491434.817200001</v>
      </c>
      <c r="I98" s="38">
        <v>5795784.3192000007</v>
      </c>
      <c r="J98" s="37">
        <v>0</v>
      </c>
      <c r="K98" s="37"/>
      <c r="L98" s="38">
        <v>1200180.2172000001</v>
      </c>
      <c r="M98" s="38">
        <v>12526617.7608</v>
      </c>
      <c r="N98" s="38">
        <v>0</v>
      </c>
      <c r="O98" s="37">
        <v>706636.96294989064</v>
      </c>
      <c r="P98" s="37"/>
      <c r="Q98" s="38">
        <v>9886421.9472000003</v>
      </c>
      <c r="R98" s="39">
        <v>-350808.71437745623</v>
      </c>
      <c r="S98" s="39">
        <v>9535613.2328225449</v>
      </c>
    </row>
    <row r="99" spans="1:19">
      <c r="A99" s="35">
        <v>31405</v>
      </c>
      <c r="B99" s="36" t="s">
        <v>84</v>
      </c>
      <c r="C99" s="41">
        <v>9.1299999999999997E-4</v>
      </c>
      <c r="D99" s="41">
        <v>9.4410000000000002E-4</v>
      </c>
      <c r="E99" s="37">
        <v>7244144.6329999994</v>
      </c>
      <c r="F99" s="37"/>
      <c r="G99" s="38">
        <v>157039.652</v>
      </c>
      <c r="H99" s="38">
        <v>3453949.301</v>
      </c>
      <c r="I99" s="38">
        <v>1144465.5859999999</v>
      </c>
      <c r="J99" s="37">
        <v>19558.055024999077</v>
      </c>
      <c r="K99" s="37"/>
      <c r="L99" s="38">
        <v>236993.80099999998</v>
      </c>
      <c r="M99" s="38">
        <v>2473570.8139999998</v>
      </c>
      <c r="N99" s="38">
        <v>0</v>
      </c>
      <c r="O99" s="37">
        <v>131651.37155255466</v>
      </c>
      <c r="P99" s="37"/>
      <c r="Q99" s="38">
        <v>1952224.0759999999</v>
      </c>
      <c r="R99" s="39">
        <v>-89207.298557217509</v>
      </c>
      <c r="S99" s="39">
        <v>1863016.7774427824</v>
      </c>
    </row>
    <row r="100" spans="1:19">
      <c r="A100" s="35">
        <v>31500</v>
      </c>
      <c r="B100" s="36" t="s">
        <v>85</v>
      </c>
      <c r="C100" s="41">
        <v>7.1060000000000003E-4</v>
      </c>
      <c r="D100" s="41">
        <v>7.2920000000000005E-4</v>
      </c>
      <c r="E100" s="37">
        <v>5638213.7746000001</v>
      </c>
      <c r="F100" s="37"/>
      <c r="G100" s="38">
        <v>122226.04240000001</v>
      </c>
      <c r="H100" s="38">
        <v>2688254.5162</v>
      </c>
      <c r="I100" s="38">
        <v>890752.73320000002</v>
      </c>
      <c r="J100" s="37">
        <v>0</v>
      </c>
      <c r="K100" s="37"/>
      <c r="L100" s="38">
        <v>184455.41620000001</v>
      </c>
      <c r="M100" s="38">
        <v>1925212.9468</v>
      </c>
      <c r="N100" s="38">
        <v>0</v>
      </c>
      <c r="O100" s="37">
        <v>131648.62381274128</v>
      </c>
      <c r="P100" s="37"/>
      <c r="Q100" s="38">
        <v>1519441.8712000002</v>
      </c>
      <c r="R100" s="39">
        <v>-65091.475241061999</v>
      </c>
      <c r="S100" s="39">
        <v>1454350.3959589382</v>
      </c>
    </row>
    <row r="101" spans="1:19">
      <c r="A101" s="35">
        <v>31600</v>
      </c>
      <c r="B101" s="36" t="s">
        <v>86</v>
      </c>
      <c r="C101" s="41">
        <v>3.2342999999999998E-3</v>
      </c>
      <c r="D101" s="41">
        <v>3.2935999999999998E-3</v>
      </c>
      <c r="E101" s="37">
        <v>25662362.526299998</v>
      </c>
      <c r="F101" s="37"/>
      <c r="G101" s="38">
        <v>556312.53720000002</v>
      </c>
      <c r="H101" s="38">
        <v>12235605.941099999</v>
      </c>
      <c r="I101" s="38">
        <v>4054266.2045999998</v>
      </c>
      <c r="J101" s="37">
        <v>213925.12237028556</v>
      </c>
      <c r="K101" s="37"/>
      <c r="L101" s="38">
        <v>839549.89110000001</v>
      </c>
      <c r="M101" s="38">
        <v>8762617.8354000002</v>
      </c>
      <c r="N101" s="38">
        <v>0</v>
      </c>
      <c r="O101" s="37">
        <v>240248.81137499842</v>
      </c>
      <c r="P101" s="37"/>
      <c r="Q101" s="38">
        <v>6915748.4435999999</v>
      </c>
      <c r="R101" s="39">
        <v>97810.962807164906</v>
      </c>
      <c r="S101" s="39">
        <v>7013559.4064071644</v>
      </c>
    </row>
    <row r="102" spans="1:19">
      <c r="A102" s="35">
        <v>31601</v>
      </c>
      <c r="B102" s="36" t="s">
        <v>461</v>
      </c>
      <c r="C102" s="41">
        <v>0</v>
      </c>
      <c r="D102" s="41">
        <v>0</v>
      </c>
      <c r="E102" s="37">
        <v>0</v>
      </c>
      <c r="F102" s="37"/>
      <c r="G102" s="38">
        <v>0</v>
      </c>
      <c r="H102" s="38">
        <v>0</v>
      </c>
      <c r="I102" s="38">
        <v>0</v>
      </c>
      <c r="J102" s="37">
        <v>0</v>
      </c>
      <c r="K102" s="37"/>
      <c r="L102" s="38">
        <v>0</v>
      </c>
      <c r="M102" s="38">
        <v>0</v>
      </c>
      <c r="N102" s="38">
        <v>0</v>
      </c>
      <c r="O102" s="37">
        <v>18725.476101593034</v>
      </c>
      <c r="P102" s="37"/>
      <c r="Q102" s="38">
        <v>0</v>
      </c>
      <c r="R102" s="39">
        <v>-12746.536529927751</v>
      </c>
      <c r="S102" s="39">
        <v>-12746.536529927751</v>
      </c>
    </row>
    <row r="103" spans="1:19">
      <c r="A103" s="35">
        <v>31605</v>
      </c>
      <c r="B103" s="36" t="s">
        <v>87</v>
      </c>
      <c r="C103" s="41">
        <v>4.9089999999999995E-4</v>
      </c>
      <c r="D103" s="41">
        <v>4.7249999999999999E-4</v>
      </c>
      <c r="E103" s="37">
        <v>3895017.0868999995</v>
      </c>
      <c r="F103" s="37"/>
      <c r="G103" s="38">
        <v>84436.763599999991</v>
      </c>
      <c r="H103" s="38">
        <v>1857112.4992999998</v>
      </c>
      <c r="I103" s="38">
        <v>615353.94979999994</v>
      </c>
      <c r="J103" s="37">
        <v>163745.05392139382</v>
      </c>
      <c r="K103" s="37"/>
      <c r="L103" s="38">
        <v>127426.34929999999</v>
      </c>
      <c r="M103" s="38">
        <v>1329984.5702</v>
      </c>
      <c r="N103" s="38">
        <v>0</v>
      </c>
      <c r="O103" s="37">
        <v>3979.366058302523</v>
      </c>
      <c r="P103" s="37"/>
      <c r="Q103" s="38">
        <v>1049667.9068</v>
      </c>
      <c r="R103" s="39">
        <v>56498.807379492835</v>
      </c>
      <c r="S103" s="39">
        <v>1106166.7141794928</v>
      </c>
    </row>
    <row r="104" spans="1:19">
      <c r="A104" s="35">
        <v>31700</v>
      </c>
      <c r="B104" s="36" t="s">
        <v>88</v>
      </c>
      <c r="C104" s="41">
        <v>9.7659999999999999E-4</v>
      </c>
      <c r="D104" s="41">
        <v>9.8649999999999996E-4</v>
      </c>
      <c r="E104" s="37">
        <v>7748775.0806</v>
      </c>
      <c r="F104" s="37"/>
      <c r="G104" s="38">
        <v>167979.10639999999</v>
      </c>
      <c r="H104" s="38">
        <v>3694552.9981999998</v>
      </c>
      <c r="I104" s="38">
        <v>1224189.5852000001</v>
      </c>
      <c r="J104" s="37">
        <v>148347.43064426119</v>
      </c>
      <c r="K104" s="37"/>
      <c r="L104" s="38">
        <v>253502.8982</v>
      </c>
      <c r="M104" s="38">
        <v>2645880.8947999999</v>
      </c>
      <c r="N104" s="38">
        <v>0</v>
      </c>
      <c r="O104" s="37">
        <v>18988.925744937627</v>
      </c>
      <c r="P104" s="37"/>
      <c r="Q104" s="38">
        <v>2088216.9032000001</v>
      </c>
      <c r="R104" s="39">
        <v>54777.889653239828</v>
      </c>
      <c r="S104" s="39">
        <v>2142994.7928532399</v>
      </c>
    </row>
    <row r="105" spans="1:19">
      <c r="A105" s="35">
        <v>31800</v>
      </c>
      <c r="B105" s="36" t="s">
        <v>89</v>
      </c>
      <c r="C105" s="41">
        <v>5.8989000000000003E-3</v>
      </c>
      <c r="D105" s="41">
        <v>6.1303E-3</v>
      </c>
      <c r="E105" s="37">
        <v>46804474.014899999</v>
      </c>
      <c r="F105" s="37"/>
      <c r="G105" s="38">
        <v>1014634.3956</v>
      </c>
      <c r="H105" s="38">
        <v>22315992.9153</v>
      </c>
      <c r="I105" s="38">
        <v>7394400.9258000003</v>
      </c>
      <c r="J105" s="37">
        <v>25504.672858999831</v>
      </c>
      <c r="K105" s="37"/>
      <c r="L105" s="38">
        <v>1531218.7653000001</v>
      </c>
      <c r="M105" s="38">
        <v>15981759.994200001</v>
      </c>
      <c r="N105" s="38">
        <v>0</v>
      </c>
      <c r="O105" s="37">
        <v>1407898.0428657678</v>
      </c>
      <c r="P105" s="37"/>
      <c r="Q105" s="38">
        <v>12613334.722800002</v>
      </c>
      <c r="R105" s="39">
        <v>-514246.85354344692</v>
      </c>
      <c r="S105" s="39">
        <v>12099087.869256554</v>
      </c>
    </row>
    <row r="106" spans="1:19">
      <c r="A106" s="35">
        <v>31805</v>
      </c>
      <c r="B106" s="36" t="s">
        <v>90</v>
      </c>
      <c r="C106" s="41">
        <v>1.1584E-3</v>
      </c>
      <c r="D106" s="41">
        <v>1.1666999999999999E-3</v>
      </c>
      <c r="E106" s="37">
        <v>9191256.4543999992</v>
      </c>
      <c r="F106" s="37"/>
      <c r="G106" s="38">
        <v>199249.43359999999</v>
      </c>
      <c r="H106" s="38">
        <v>4382316.3968000002</v>
      </c>
      <c r="I106" s="38">
        <v>1452079.8847999999</v>
      </c>
      <c r="J106" s="37">
        <v>143626.32050422445</v>
      </c>
      <c r="K106" s="37"/>
      <c r="L106" s="38">
        <v>300693.99679999996</v>
      </c>
      <c r="M106" s="38">
        <v>3138427.6351999999</v>
      </c>
      <c r="N106" s="38">
        <v>0</v>
      </c>
      <c r="O106" s="37">
        <v>80065.530359218916</v>
      </c>
      <c r="P106" s="37"/>
      <c r="Q106" s="38">
        <v>2476951.1168</v>
      </c>
      <c r="R106" s="39">
        <v>12977.64581162321</v>
      </c>
      <c r="S106" s="39">
        <v>2489928.7626116234</v>
      </c>
    </row>
    <row r="107" spans="1:19">
      <c r="A107" s="35">
        <v>31810</v>
      </c>
      <c r="B107" s="36" t="s">
        <v>91</v>
      </c>
      <c r="C107" s="41">
        <v>1.5291E-3</v>
      </c>
      <c r="D107" s="41">
        <v>1.5257999999999999E-3</v>
      </c>
      <c r="E107" s="37">
        <v>12132553.733100001</v>
      </c>
      <c r="F107" s="37"/>
      <c r="G107" s="38">
        <v>263011.31640000001</v>
      </c>
      <c r="H107" s="38">
        <v>5784703.0406999998</v>
      </c>
      <c r="I107" s="38">
        <v>1916760.4902000001</v>
      </c>
      <c r="J107" s="37">
        <v>73498.66500601267</v>
      </c>
      <c r="K107" s="37"/>
      <c r="L107" s="38">
        <v>396919.19070000004</v>
      </c>
      <c r="M107" s="38">
        <v>4142756.9898000001</v>
      </c>
      <c r="N107" s="38">
        <v>0</v>
      </c>
      <c r="O107" s="37">
        <v>160432.14759682422</v>
      </c>
      <c r="P107" s="37"/>
      <c r="Q107" s="38">
        <v>3269601.1332</v>
      </c>
      <c r="R107" s="39">
        <v>-118794.48948910342</v>
      </c>
      <c r="S107" s="39">
        <v>3150806.6437108968</v>
      </c>
    </row>
    <row r="108" spans="1:19">
      <c r="A108" s="35">
        <v>31820</v>
      </c>
      <c r="B108" s="36" t="s">
        <v>92</v>
      </c>
      <c r="C108" s="41">
        <v>1.2939E-3</v>
      </c>
      <c r="D108" s="41">
        <v>1.3676999999999999E-3</v>
      </c>
      <c r="E108" s="37">
        <v>10266373.209899999</v>
      </c>
      <c r="F108" s="37"/>
      <c r="G108" s="38">
        <v>222555.97560000001</v>
      </c>
      <c r="H108" s="38">
        <v>4894923.3302999996</v>
      </c>
      <c r="I108" s="38">
        <v>1621932.1158</v>
      </c>
      <c r="J108" s="37">
        <v>128341.49512727567</v>
      </c>
      <c r="K108" s="37"/>
      <c r="L108" s="38">
        <v>335866.68030000001</v>
      </c>
      <c r="M108" s="38">
        <v>3505534.8041999997</v>
      </c>
      <c r="N108" s="38">
        <v>0</v>
      </c>
      <c r="O108" s="37">
        <v>373037.81121390488</v>
      </c>
      <c r="P108" s="37"/>
      <c r="Q108" s="38">
        <v>2766684.2627999997</v>
      </c>
      <c r="R108" s="39">
        <v>-74569.032438219932</v>
      </c>
      <c r="S108" s="39">
        <v>2692115.2303617797</v>
      </c>
    </row>
    <row r="109" spans="1:19">
      <c r="A109" s="35">
        <v>31900</v>
      </c>
      <c r="B109" s="36" t="s">
        <v>93</v>
      </c>
      <c r="C109" s="41">
        <v>3.6668E-3</v>
      </c>
      <c r="D109" s="41">
        <v>3.5163999999999998E-3</v>
      </c>
      <c r="E109" s="37">
        <v>29094008.2588</v>
      </c>
      <c r="F109" s="37"/>
      <c r="G109" s="38">
        <v>630704.2672</v>
      </c>
      <c r="H109" s="38">
        <v>13871786.7436</v>
      </c>
      <c r="I109" s="38">
        <v>4596414.4696000004</v>
      </c>
      <c r="J109" s="37">
        <v>471132.68803275167</v>
      </c>
      <c r="K109" s="37"/>
      <c r="L109" s="38">
        <v>951816.9436</v>
      </c>
      <c r="M109" s="38">
        <v>9934380.5703999996</v>
      </c>
      <c r="N109" s="38">
        <v>0</v>
      </c>
      <c r="O109" s="37">
        <v>245411.57286038517</v>
      </c>
      <c r="P109" s="37"/>
      <c r="Q109" s="38">
        <v>7840542.4336000001</v>
      </c>
      <c r="R109" s="39">
        <v>75365.616494808273</v>
      </c>
      <c r="S109" s="39">
        <v>7915908.0500948085</v>
      </c>
    </row>
    <row r="110" spans="1:19">
      <c r="A110" s="35">
        <v>32000</v>
      </c>
      <c r="B110" s="36" t="s">
        <v>94</v>
      </c>
      <c r="C110" s="41">
        <v>1.4777E-3</v>
      </c>
      <c r="D110" s="41">
        <v>1.4400999999999999E-3</v>
      </c>
      <c r="E110" s="37">
        <v>11724723.465700001</v>
      </c>
      <c r="F110" s="37"/>
      <c r="G110" s="38">
        <v>254170.31080000001</v>
      </c>
      <c r="H110" s="38">
        <v>5590252.8828999996</v>
      </c>
      <c r="I110" s="38">
        <v>1852329.4594000001</v>
      </c>
      <c r="J110" s="37">
        <v>275344.90284862224</v>
      </c>
      <c r="K110" s="37"/>
      <c r="L110" s="38">
        <v>383576.93290000001</v>
      </c>
      <c r="M110" s="38">
        <v>4003500.1006</v>
      </c>
      <c r="N110" s="38">
        <v>0</v>
      </c>
      <c r="O110" s="37">
        <v>15452.649170181256</v>
      </c>
      <c r="P110" s="37"/>
      <c r="Q110" s="38">
        <v>3159694.9803999998</v>
      </c>
      <c r="R110" s="39">
        <v>93725.905634551193</v>
      </c>
      <c r="S110" s="39">
        <v>3253420.8860345511</v>
      </c>
    </row>
    <row r="111" spans="1:19">
      <c r="A111" s="35">
        <v>32005</v>
      </c>
      <c r="B111" s="36" t="s">
        <v>95</v>
      </c>
      <c r="C111" s="41">
        <v>3.3320000000000002E-4</v>
      </c>
      <c r="D111" s="41">
        <v>3.2870000000000002E-4</v>
      </c>
      <c r="E111" s="37">
        <v>2643755.7412</v>
      </c>
      <c r="F111" s="37"/>
      <c r="G111" s="38">
        <v>57311.732800000005</v>
      </c>
      <c r="H111" s="38">
        <v>1260521.2564000001</v>
      </c>
      <c r="I111" s="38">
        <v>417673.53040000005</v>
      </c>
      <c r="J111" s="37">
        <v>104204.94152929613</v>
      </c>
      <c r="K111" s="37"/>
      <c r="L111" s="38">
        <v>86491.056400000001</v>
      </c>
      <c r="M111" s="38">
        <v>902731.42960000003</v>
      </c>
      <c r="N111" s="38">
        <v>0</v>
      </c>
      <c r="O111" s="37">
        <v>17730.226509354077</v>
      </c>
      <c r="P111" s="37"/>
      <c r="Q111" s="38">
        <v>712465.56640000001</v>
      </c>
      <c r="R111" s="39">
        <v>58851.404030231701</v>
      </c>
      <c r="S111" s="39">
        <v>771316.97043023165</v>
      </c>
    </row>
    <row r="112" spans="1:19">
      <c r="A112" s="35">
        <v>32100</v>
      </c>
      <c r="B112" s="36" t="s">
        <v>96</v>
      </c>
      <c r="C112" s="41">
        <v>8.3509999999999997E-4</v>
      </c>
      <c r="D112" s="41">
        <v>8.8730000000000005E-4</v>
      </c>
      <c r="E112" s="37">
        <v>6626051.6790999994</v>
      </c>
      <c r="F112" s="37"/>
      <c r="G112" s="38">
        <v>143640.5404</v>
      </c>
      <c r="H112" s="38">
        <v>3159247.6026999997</v>
      </c>
      <c r="I112" s="38">
        <v>1046816.2222</v>
      </c>
      <c r="J112" s="37">
        <v>0</v>
      </c>
      <c r="K112" s="37"/>
      <c r="L112" s="38">
        <v>216772.75269999998</v>
      </c>
      <c r="M112" s="38">
        <v>2262518.0578000001</v>
      </c>
      <c r="N112" s="38">
        <v>0</v>
      </c>
      <c r="O112" s="37">
        <v>334012.41591476381</v>
      </c>
      <c r="P112" s="37"/>
      <c r="Q112" s="38">
        <v>1785654.2452</v>
      </c>
      <c r="R112" s="39">
        <v>-147074.99109815029</v>
      </c>
      <c r="S112" s="39">
        <v>1638579.2541018496</v>
      </c>
    </row>
    <row r="113" spans="1:19">
      <c r="A113" s="35">
        <v>32200</v>
      </c>
      <c r="B113" s="36" t="s">
        <v>97</v>
      </c>
      <c r="C113" s="41">
        <v>5.5309999999999995E-4</v>
      </c>
      <c r="D113" s="41">
        <v>5.4869999999999995E-4</v>
      </c>
      <c r="E113" s="37">
        <v>4388539.3170999996</v>
      </c>
      <c r="F113" s="37"/>
      <c r="G113" s="38">
        <v>95135.412399999987</v>
      </c>
      <c r="H113" s="38">
        <v>2092419.8886999998</v>
      </c>
      <c r="I113" s="38">
        <v>693323.01819999993</v>
      </c>
      <c r="J113" s="37">
        <v>59406.361351878688</v>
      </c>
      <c r="K113" s="37"/>
      <c r="L113" s="38">
        <v>143572.03869999998</v>
      </c>
      <c r="M113" s="38">
        <v>1498501.6617999999</v>
      </c>
      <c r="N113" s="38">
        <v>0</v>
      </c>
      <c r="O113" s="37">
        <v>0</v>
      </c>
      <c r="P113" s="37"/>
      <c r="Q113" s="38">
        <v>1182667.1812</v>
      </c>
      <c r="R113" s="39">
        <v>40454.949341281652</v>
      </c>
      <c r="S113" s="39">
        <v>1223122.1305412815</v>
      </c>
    </row>
    <row r="114" spans="1:19">
      <c r="A114" s="35">
        <v>32300</v>
      </c>
      <c r="B114" s="36" t="s">
        <v>98</v>
      </c>
      <c r="C114" s="41">
        <v>6.2110999999999998E-3</v>
      </c>
      <c r="D114" s="41">
        <v>6.2827999999999998E-3</v>
      </c>
      <c r="E114" s="37">
        <v>49281606.495099999</v>
      </c>
      <c r="F114" s="37"/>
      <c r="G114" s="38">
        <v>1068334.0444</v>
      </c>
      <c r="H114" s="38">
        <v>23497069.554699998</v>
      </c>
      <c r="I114" s="38">
        <v>7785750.4941999996</v>
      </c>
      <c r="J114" s="37">
        <v>0</v>
      </c>
      <c r="K114" s="37"/>
      <c r="L114" s="38">
        <v>1612258.7046999999</v>
      </c>
      <c r="M114" s="38">
        <v>16827596.5858</v>
      </c>
      <c r="N114" s="38">
        <v>0</v>
      </c>
      <c r="O114" s="37">
        <v>1243657.8588814118</v>
      </c>
      <c r="P114" s="37"/>
      <c r="Q114" s="38">
        <v>13280896.997199999</v>
      </c>
      <c r="R114" s="39">
        <v>-633626.36012481432</v>
      </c>
      <c r="S114" s="39">
        <v>12647270.637075186</v>
      </c>
    </row>
    <row r="115" spans="1:19">
      <c r="A115" s="35">
        <v>32305</v>
      </c>
      <c r="B115" s="36" t="s">
        <v>99</v>
      </c>
      <c r="C115" s="41">
        <v>6.2699999999999995E-4</v>
      </c>
      <c r="D115" s="41">
        <v>6.2580000000000003E-4</v>
      </c>
      <c r="E115" s="37">
        <v>4974894.5069999993</v>
      </c>
      <c r="F115" s="37"/>
      <c r="G115" s="38">
        <v>107846.50799999999</v>
      </c>
      <c r="H115" s="38">
        <v>2371989.2789999996</v>
      </c>
      <c r="I115" s="38">
        <v>785958.29399999999</v>
      </c>
      <c r="J115" s="37">
        <v>241780.92464831646</v>
      </c>
      <c r="K115" s="37"/>
      <c r="L115" s="38">
        <v>162754.77899999998</v>
      </c>
      <c r="M115" s="38">
        <v>1698717.3059999999</v>
      </c>
      <c r="N115" s="38">
        <v>0</v>
      </c>
      <c r="O115" s="37">
        <v>0</v>
      </c>
      <c r="P115" s="37"/>
      <c r="Q115" s="38">
        <v>1340684.004</v>
      </c>
      <c r="R115" s="39">
        <v>145404.55468900825</v>
      </c>
      <c r="S115" s="39">
        <v>1486088.5586890082</v>
      </c>
    </row>
    <row r="116" spans="1:19">
      <c r="A116" s="35">
        <v>32400</v>
      </c>
      <c r="B116" s="36" t="s">
        <v>100</v>
      </c>
      <c r="C116" s="41">
        <v>2.2388E-3</v>
      </c>
      <c r="D116" s="41">
        <v>2.2591999999999998E-3</v>
      </c>
      <c r="E116" s="37">
        <v>17763626.5108</v>
      </c>
      <c r="F116" s="37"/>
      <c r="G116" s="38">
        <v>385082.5552</v>
      </c>
      <c r="H116" s="38">
        <v>8469552.7875999995</v>
      </c>
      <c r="I116" s="38">
        <v>2806385.0536000002</v>
      </c>
      <c r="J116" s="37">
        <v>189164.77241427562</v>
      </c>
      <c r="K116" s="37"/>
      <c r="L116" s="38">
        <v>581140.98759999999</v>
      </c>
      <c r="M116" s="38">
        <v>6065531.5864000004</v>
      </c>
      <c r="N116" s="38">
        <v>0</v>
      </c>
      <c r="O116" s="37">
        <v>113260.97319321241</v>
      </c>
      <c r="P116" s="37"/>
      <c r="Q116" s="38">
        <v>4787118.5776000004</v>
      </c>
      <c r="R116" s="39">
        <v>-15220.35408557007</v>
      </c>
      <c r="S116" s="39">
        <v>4771898.2235144302</v>
      </c>
    </row>
    <row r="117" spans="1:19">
      <c r="A117" s="35">
        <v>32405</v>
      </c>
      <c r="B117" s="36" t="s">
        <v>101</v>
      </c>
      <c r="C117" s="41">
        <v>5.7799999999999995E-4</v>
      </c>
      <c r="D117" s="41">
        <v>5.6479999999999996E-4</v>
      </c>
      <c r="E117" s="37">
        <v>4586106.898</v>
      </c>
      <c r="F117" s="37"/>
      <c r="G117" s="38">
        <v>99418.311999999991</v>
      </c>
      <c r="H117" s="38">
        <v>2186618.5060000001</v>
      </c>
      <c r="I117" s="38">
        <v>724535.7159999999</v>
      </c>
      <c r="J117" s="37">
        <v>108191.51125723886</v>
      </c>
      <c r="K117" s="37"/>
      <c r="L117" s="38">
        <v>150035.50599999999</v>
      </c>
      <c r="M117" s="38">
        <v>1565962.6839999999</v>
      </c>
      <c r="N117" s="38">
        <v>0</v>
      </c>
      <c r="O117" s="37">
        <v>60500.220505568504</v>
      </c>
      <c r="P117" s="37"/>
      <c r="Q117" s="38">
        <v>1235909.656</v>
      </c>
      <c r="R117" s="39">
        <v>-8294.2663299522828</v>
      </c>
      <c r="S117" s="39">
        <v>1227615.3896700477</v>
      </c>
    </row>
    <row r="118" spans="1:19">
      <c r="A118" s="35">
        <v>32410</v>
      </c>
      <c r="B118" s="36" t="s">
        <v>102</v>
      </c>
      <c r="C118" s="41">
        <v>8.4340000000000001E-4</v>
      </c>
      <c r="D118" s="41">
        <v>8.92E-4</v>
      </c>
      <c r="E118" s="37">
        <v>6691907.5394000001</v>
      </c>
      <c r="F118" s="37"/>
      <c r="G118" s="38">
        <v>145068.17360000001</v>
      </c>
      <c r="H118" s="38">
        <v>3190647.1417999999</v>
      </c>
      <c r="I118" s="38">
        <v>1057220.4547999999</v>
      </c>
      <c r="J118" s="37">
        <v>124599.71461386603</v>
      </c>
      <c r="K118" s="37"/>
      <c r="L118" s="38">
        <v>218927.24179999999</v>
      </c>
      <c r="M118" s="38">
        <v>2285005.0652000001</v>
      </c>
      <c r="N118" s="38">
        <v>0</v>
      </c>
      <c r="O118" s="37">
        <v>116140.12994999927</v>
      </c>
      <c r="P118" s="37"/>
      <c r="Q118" s="38">
        <v>1803401.7368000001</v>
      </c>
      <c r="R118" s="39">
        <v>55732.938805887126</v>
      </c>
      <c r="S118" s="39">
        <v>1859134.6756058871</v>
      </c>
    </row>
    <row r="119" spans="1:19">
      <c r="A119" s="35">
        <v>32420</v>
      </c>
      <c r="B119" s="36" t="s">
        <v>462</v>
      </c>
      <c r="C119" s="41">
        <v>0</v>
      </c>
      <c r="D119" s="41">
        <v>0</v>
      </c>
      <c r="E119" s="37">
        <v>0</v>
      </c>
      <c r="F119" s="37"/>
      <c r="G119" s="38">
        <v>0</v>
      </c>
      <c r="H119" s="38">
        <v>0</v>
      </c>
      <c r="I119" s="38">
        <v>0</v>
      </c>
      <c r="J119" s="37">
        <v>20312.226963665642</v>
      </c>
      <c r="K119" s="37"/>
      <c r="L119" s="38">
        <v>0</v>
      </c>
      <c r="M119" s="38">
        <v>0</v>
      </c>
      <c r="N119" s="38">
        <v>0</v>
      </c>
      <c r="O119" s="37">
        <v>69978.72925863546</v>
      </c>
      <c r="P119" s="37"/>
      <c r="Q119" s="38">
        <v>0</v>
      </c>
      <c r="R119" s="39">
        <v>-3006.1709944600589</v>
      </c>
      <c r="S119" s="39">
        <v>-3006.1709944600589</v>
      </c>
    </row>
    <row r="120" spans="1:19">
      <c r="A120" s="35">
        <v>32500</v>
      </c>
      <c r="B120" s="36" t="s">
        <v>104</v>
      </c>
      <c r="C120" s="41">
        <v>4.7978999999999999E-3</v>
      </c>
      <c r="D120" s="41">
        <v>5.0733000000000002E-3</v>
      </c>
      <c r="E120" s="37">
        <v>38068654.473899998</v>
      </c>
      <c r="F120" s="37"/>
      <c r="G120" s="38">
        <v>825257.99159999995</v>
      </c>
      <c r="H120" s="38">
        <v>18150825.138299998</v>
      </c>
      <c r="I120" s="38">
        <v>6014273.2038000003</v>
      </c>
      <c r="J120" s="37">
        <v>0</v>
      </c>
      <c r="K120" s="37"/>
      <c r="L120" s="38">
        <v>1245424.4883000001</v>
      </c>
      <c r="M120" s="38">
        <v>12998844.916199999</v>
      </c>
      <c r="N120" s="38">
        <v>0</v>
      </c>
      <c r="O120" s="37">
        <v>1333103.6414376481</v>
      </c>
      <c r="P120" s="37"/>
      <c r="Q120" s="38">
        <v>10259119.2708</v>
      </c>
      <c r="R120" s="39">
        <v>-502426.58263151656</v>
      </c>
      <c r="S120" s="39">
        <v>9756692.6881684829</v>
      </c>
    </row>
    <row r="121" spans="1:19">
      <c r="A121" s="35">
        <v>32505</v>
      </c>
      <c r="B121" s="36" t="s">
        <v>105</v>
      </c>
      <c r="C121" s="41">
        <v>7.5580000000000005E-4</v>
      </c>
      <c r="D121" s="41">
        <v>7.2650000000000004E-4</v>
      </c>
      <c r="E121" s="37">
        <v>5996850.5078000007</v>
      </c>
      <c r="F121" s="37"/>
      <c r="G121" s="38">
        <v>130000.6232</v>
      </c>
      <c r="H121" s="38">
        <v>2859249.5966000003</v>
      </c>
      <c r="I121" s="38">
        <v>947411.92760000005</v>
      </c>
      <c r="J121" s="37">
        <v>182934.96677120327</v>
      </c>
      <c r="K121" s="37"/>
      <c r="L121" s="38">
        <v>196188.2966</v>
      </c>
      <c r="M121" s="38">
        <v>2047672.3124000002</v>
      </c>
      <c r="N121" s="38">
        <v>0</v>
      </c>
      <c r="O121" s="37">
        <v>72658.859617445356</v>
      </c>
      <c r="P121" s="37"/>
      <c r="Q121" s="38">
        <v>1616090.8616000002</v>
      </c>
      <c r="R121" s="39">
        <v>27069.030078538286</v>
      </c>
      <c r="S121" s="39">
        <v>1643159.8916785384</v>
      </c>
    </row>
    <row r="122" spans="1:19">
      <c r="A122" s="35">
        <v>32600</v>
      </c>
      <c r="B122" s="36" t="s">
        <v>106</v>
      </c>
      <c r="C122" s="41">
        <v>1.7237800000000001E-2</v>
      </c>
      <c r="D122" s="41">
        <v>1.77521E-2</v>
      </c>
      <c r="E122" s="37">
        <v>136772307.06980002</v>
      </c>
      <c r="F122" s="37"/>
      <c r="G122" s="38">
        <v>2964970.5512000001</v>
      </c>
      <c r="H122" s="38">
        <v>65211924.710600004</v>
      </c>
      <c r="I122" s="38">
        <v>21607961.531600002</v>
      </c>
      <c r="J122" s="37">
        <v>0</v>
      </c>
      <c r="K122" s="37"/>
      <c r="L122" s="38">
        <v>4474536.4106000001</v>
      </c>
      <c r="M122" s="38">
        <v>46701992.308400005</v>
      </c>
      <c r="N122" s="38">
        <v>0</v>
      </c>
      <c r="O122" s="37">
        <v>5913813.4226805624</v>
      </c>
      <c r="P122" s="37"/>
      <c r="Q122" s="38">
        <v>36858760.325600006</v>
      </c>
      <c r="R122" s="39">
        <v>-2934918.5774282827</v>
      </c>
      <c r="S122" s="39">
        <v>33923841.748171724</v>
      </c>
    </row>
    <row r="123" spans="1:19">
      <c r="A123" s="35">
        <v>32605</v>
      </c>
      <c r="B123" s="36" t="s">
        <v>107</v>
      </c>
      <c r="C123" s="41">
        <v>2.5604999999999998E-3</v>
      </c>
      <c r="D123" s="41">
        <v>2.5571999999999999E-3</v>
      </c>
      <c r="E123" s="37">
        <v>20316136.180499997</v>
      </c>
      <c r="F123" s="37"/>
      <c r="G123" s="38">
        <v>440416.24199999997</v>
      </c>
      <c r="H123" s="38">
        <v>9686568.658499999</v>
      </c>
      <c r="I123" s="38">
        <v>3209643.0809999998</v>
      </c>
      <c r="J123" s="37">
        <v>561239.97012268764</v>
      </c>
      <c r="K123" s="37"/>
      <c r="L123" s="38">
        <v>664646.9084999999</v>
      </c>
      <c r="M123" s="38">
        <v>6937106.3189999992</v>
      </c>
      <c r="N123" s="38">
        <v>0</v>
      </c>
      <c r="O123" s="37">
        <v>0</v>
      </c>
      <c r="P123" s="37"/>
      <c r="Q123" s="38">
        <v>5474994.2459999993</v>
      </c>
      <c r="R123" s="39">
        <v>277924.31395143655</v>
      </c>
      <c r="S123" s="39">
        <v>5752918.5599514358</v>
      </c>
    </row>
    <row r="124" spans="1:19">
      <c r="A124" s="35">
        <v>32700</v>
      </c>
      <c r="B124" s="36" t="s">
        <v>108</v>
      </c>
      <c r="C124" s="41">
        <v>1.6209E-3</v>
      </c>
      <c r="D124" s="41">
        <v>1.5617999999999999E-3</v>
      </c>
      <c r="E124" s="37">
        <v>12860935.4169</v>
      </c>
      <c r="F124" s="37"/>
      <c r="G124" s="38">
        <v>278801.28360000002</v>
      </c>
      <c r="H124" s="38">
        <v>6131989.5093</v>
      </c>
      <c r="I124" s="38">
        <v>2031833.8097999999</v>
      </c>
      <c r="J124" s="37">
        <v>382679.38555693597</v>
      </c>
      <c r="K124" s="37"/>
      <c r="L124" s="38">
        <v>420748.35930000001</v>
      </c>
      <c r="M124" s="38">
        <v>4391468.7101999996</v>
      </c>
      <c r="N124" s="38">
        <v>0</v>
      </c>
      <c r="O124" s="37">
        <v>0</v>
      </c>
      <c r="P124" s="37"/>
      <c r="Q124" s="38">
        <v>3465892.6667999998</v>
      </c>
      <c r="R124" s="39">
        <v>182790.26177734468</v>
      </c>
      <c r="S124" s="39">
        <v>3648682.9285773444</v>
      </c>
    </row>
    <row r="125" spans="1:19">
      <c r="A125" s="35">
        <v>32800</v>
      </c>
      <c r="B125" s="36" t="s">
        <v>109</v>
      </c>
      <c r="C125" s="41">
        <v>2.1829000000000002E-3</v>
      </c>
      <c r="D125" s="41">
        <v>2.1503999999999998E-3</v>
      </c>
      <c r="E125" s="37">
        <v>17320091.258900002</v>
      </c>
      <c r="F125" s="37"/>
      <c r="G125" s="38">
        <v>375467.53160000005</v>
      </c>
      <c r="H125" s="38">
        <v>8258078.7833000012</v>
      </c>
      <c r="I125" s="38">
        <v>2736313.1738000005</v>
      </c>
      <c r="J125" s="37">
        <v>613097.89833246393</v>
      </c>
      <c r="K125" s="37"/>
      <c r="L125" s="38">
        <v>566630.6333000001</v>
      </c>
      <c r="M125" s="38">
        <v>5914082.9462000001</v>
      </c>
      <c r="N125" s="38">
        <v>0</v>
      </c>
      <c r="O125" s="37">
        <v>0</v>
      </c>
      <c r="P125" s="37"/>
      <c r="Q125" s="38">
        <v>4667590.2908000005</v>
      </c>
      <c r="R125" s="39">
        <v>264186.80484178604</v>
      </c>
      <c r="S125" s="39">
        <v>4931777.0956417862</v>
      </c>
    </row>
    <row r="126" spans="1:19">
      <c r="A126" s="35">
        <v>32900</v>
      </c>
      <c r="B126" s="36" t="s">
        <v>110</v>
      </c>
      <c r="C126" s="41">
        <v>6.5319999999999996E-3</v>
      </c>
      <c r="D126" s="41">
        <v>6.633E-3</v>
      </c>
      <c r="E126" s="37">
        <v>51827768.611999996</v>
      </c>
      <c r="F126" s="37"/>
      <c r="G126" s="38">
        <v>1123530.128</v>
      </c>
      <c r="H126" s="38">
        <v>24711058.963999998</v>
      </c>
      <c r="I126" s="38">
        <v>8188005.7039999999</v>
      </c>
      <c r="J126" s="37">
        <v>19943.989341430966</v>
      </c>
      <c r="K126" s="37"/>
      <c r="L126" s="38">
        <v>1695556.9639999999</v>
      </c>
      <c r="M126" s="38">
        <v>17697003.895999998</v>
      </c>
      <c r="N126" s="38">
        <v>0</v>
      </c>
      <c r="O126" s="37">
        <v>775253.15616006148</v>
      </c>
      <c r="P126" s="37"/>
      <c r="Q126" s="38">
        <v>13967062.063999999</v>
      </c>
      <c r="R126" s="39">
        <v>-370134.05300801428</v>
      </c>
      <c r="S126" s="39">
        <v>13596928.010991985</v>
      </c>
    </row>
    <row r="127" spans="1:19">
      <c r="A127" s="35">
        <v>32901</v>
      </c>
      <c r="B127" s="36" t="s">
        <v>285</v>
      </c>
      <c r="C127" s="41">
        <v>1.4310000000000001E-4</v>
      </c>
      <c r="D127" s="41">
        <v>1.9560000000000001E-4</v>
      </c>
      <c r="E127" s="37">
        <v>1135418.5071</v>
      </c>
      <c r="F127" s="37"/>
      <c r="G127" s="38">
        <v>24613.772400000002</v>
      </c>
      <c r="H127" s="38">
        <v>541358.31870000006</v>
      </c>
      <c r="I127" s="38">
        <v>179378.9982</v>
      </c>
      <c r="J127" s="37">
        <v>329160.21663048968</v>
      </c>
      <c r="K127" s="37"/>
      <c r="L127" s="38">
        <v>37145.468700000005</v>
      </c>
      <c r="M127" s="38">
        <v>387697.68180000002</v>
      </c>
      <c r="N127" s="38">
        <v>0</v>
      </c>
      <c r="O127" s="37">
        <v>204118.11277499999</v>
      </c>
      <c r="P127" s="37"/>
      <c r="Q127" s="38">
        <v>305983.86120000004</v>
      </c>
      <c r="R127" s="39">
        <v>140359.6102899292</v>
      </c>
      <c r="S127" s="39">
        <v>446343.47148992924</v>
      </c>
    </row>
    <row r="128" spans="1:19">
      <c r="A128" s="35">
        <v>32905</v>
      </c>
      <c r="B128" s="36" t="s">
        <v>111</v>
      </c>
      <c r="C128" s="41">
        <v>9.6400000000000001E-4</v>
      </c>
      <c r="D128" s="41">
        <v>9.3849999999999999E-4</v>
      </c>
      <c r="E128" s="37">
        <v>7648801.1239999998</v>
      </c>
      <c r="F128" s="37"/>
      <c r="G128" s="38">
        <v>165811.856</v>
      </c>
      <c r="H128" s="38">
        <v>3646886.2280000001</v>
      </c>
      <c r="I128" s="38">
        <v>1208395.2080000001</v>
      </c>
      <c r="J128" s="37">
        <v>170017.58546408801</v>
      </c>
      <c r="K128" s="37"/>
      <c r="L128" s="38">
        <v>250232.228</v>
      </c>
      <c r="M128" s="38">
        <v>2611743.9920000001</v>
      </c>
      <c r="N128" s="38">
        <v>0</v>
      </c>
      <c r="O128" s="37">
        <v>149957.6759031619</v>
      </c>
      <c r="P128" s="37"/>
      <c r="Q128" s="38">
        <v>2061274.9280000001</v>
      </c>
      <c r="R128" s="39">
        <v>-46152.220937906081</v>
      </c>
      <c r="S128" s="39">
        <v>2015122.707062094</v>
      </c>
    </row>
    <row r="129" spans="1:19">
      <c r="A129" s="35">
        <v>32910</v>
      </c>
      <c r="B129" s="36" t="s">
        <v>112</v>
      </c>
      <c r="C129" s="41">
        <v>1.2267000000000001E-3</v>
      </c>
      <c r="D129" s="41">
        <v>1.2221000000000001E-3</v>
      </c>
      <c r="E129" s="37">
        <v>9733178.7747000009</v>
      </c>
      <c r="F129" s="37"/>
      <c r="G129" s="38">
        <v>210997.30680000002</v>
      </c>
      <c r="H129" s="38">
        <v>4640700.5559</v>
      </c>
      <c r="I129" s="38">
        <v>1537695.4374000002</v>
      </c>
      <c r="J129" s="37">
        <v>27896.290799998969</v>
      </c>
      <c r="K129" s="37"/>
      <c r="L129" s="38">
        <v>318423.10590000002</v>
      </c>
      <c r="M129" s="38">
        <v>3323471.3226000001</v>
      </c>
      <c r="N129" s="38">
        <v>0</v>
      </c>
      <c r="O129" s="37">
        <v>165077.21534223107</v>
      </c>
      <c r="P129" s="37"/>
      <c r="Q129" s="38">
        <v>2622993.7283999999</v>
      </c>
      <c r="R129" s="39">
        <v>-91677.126743408138</v>
      </c>
      <c r="S129" s="39">
        <v>2531316.601656592</v>
      </c>
    </row>
    <row r="130" spans="1:19">
      <c r="A130" s="35">
        <v>32920</v>
      </c>
      <c r="B130" s="36" t="s">
        <v>113</v>
      </c>
      <c r="C130" s="41">
        <v>1.0145E-3</v>
      </c>
      <c r="D130" s="41">
        <v>1.0083E-3</v>
      </c>
      <c r="E130" s="37">
        <v>8049490.3945000004</v>
      </c>
      <c r="F130" s="37"/>
      <c r="G130" s="38">
        <v>174498.05799999999</v>
      </c>
      <c r="H130" s="38">
        <v>3837931.6165</v>
      </c>
      <c r="I130" s="38">
        <v>1271698.0689999999</v>
      </c>
      <c r="J130" s="37">
        <v>34804.876205639528</v>
      </c>
      <c r="K130" s="37"/>
      <c r="L130" s="38">
        <v>263340.8665</v>
      </c>
      <c r="M130" s="38">
        <v>2748562.531</v>
      </c>
      <c r="N130" s="38">
        <v>0</v>
      </c>
      <c r="O130" s="37">
        <v>156637.03415798923</v>
      </c>
      <c r="P130" s="37"/>
      <c r="Q130" s="38">
        <v>2169256.6540000001</v>
      </c>
      <c r="R130" s="39">
        <v>-89865.484954755375</v>
      </c>
      <c r="S130" s="39">
        <v>2079391.1690452448</v>
      </c>
    </row>
    <row r="131" spans="1:19">
      <c r="A131" s="35">
        <v>33000</v>
      </c>
      <c r="B131" s="36" t="s">
        <v>114</v>
      </c>
      <c r="C131" s="41">
        <v>2.4756000000000001E-3</v>
      </c>
      <c r="D131" s="41">
        <v>2.5539E-3</v>
      </c>
      <c r="E131" s="37">
        <v>19642502.139600001</v>
      </c>
      <c r="F131" s="37"/>
      <c r="G131" s="38">
        <v>425813.10240000003</v>
      </c>
      <c r="H131" s="38">
        <v>9365385.4211999997</v>
      </c>
      <c r="I131" s="38">
        <v>3103219.0632000002</v>
      </c>
      <c r="J131" s="37">
        <v>0</v>
      </c>
      <c r="K131" s="37"/>
      <c r="L131" s="38">
        <v>642608.82120000001</v>
      </c>
      <c r="M131" s="38">
        <v>6707088.6168</v>
      </c>
      <c r="N131" s="38">
        <v>0</v>
      </c>
      <c r="O131" s="37">
        <v>679433.18796685757</v>
      </c>
      <c r="P131" s="37"/>
      <c r="Q131" s="38">
        <v>5293456.6512000002</v>
      </c>
      <c r="R131" s="39">
        <v>-293392.86774437217</v>
      </c>
      <c r="S131" s="39">
        <v>5000063.783455628</v>
      </c>
    </row>
    <row r="132" spans="1:19">
      <c r="A132" s="35">
        <v>33001</v>
      </c>
      <c r="B132" s="36" t="s">
        <v>115</v>
      </c>
      <c r="C132" s="41">
        <v>8.3700000000000002E-5</v>
      </c>
      <c r="D132" s="41">
        <v>7.1699999999999995E-5</v>
      </c>
      <c r="E132" s="37">
        <v>664112.71169999999</v>
      </c>
      <c r="F132" s="37"/>
      <c r="G132" s="38">
        <v>14396.7348</v>
      </c>
      <c r="H132" s="38">
        <v>316643.54489999998</v>
      </c>
      <c r="I132" s="38">
        <v>104919.7914</v>
      </c>
      <c r="J132" s="37">
        <v>102360.38660461592</v>
      </c>
      <c r="K132" s="37"/>
      <c r="L132" s="38">
        <v>21726.5949</v>
      </c>
      <c r="M132" s="38">
        <v>226766.5686</v>
      </c>
      <c r="N132" s="38">
        <v>0</v>
      </c>
      <c r="O132" s="37">
        <v>0</v>
      </c>
      <c r="P132" s="37"/>
      <c r="Q132" s="38">
        <v>178971.6924</v>
      </c>
      <c r="R132" s="39">
        <v>64532.860939111735</v>
      </c>
      <c r="S132" s="39">
        <v>243504.55333911174</v>
      </c>
    </row>
    <row r="133" spans="1:19">
      <c r="A133" s="35">
        <v>33027</v>
      </c>
      <c r="B133" s="36" t="s">
        <v>116</v>
      </c>
      <c r="C133" s="41">
        <v>2.8249999999999998E-4</v>
      </c>
      <c r="D133" s="41">
        <v>2.377E-4</v>
      </c>
      <c r="E133" s="37">
        <v>2241479.5825</v>
      </c>
      <c r="F133" s="37"/>
      <c r="G133" s="38">
        <v>48591.13</v>
      </c>
      <c r="H133" s="38">
        <v>1068719.2524999999</v>
      </c>
      <c r="I133" s="38">
        <v>354119.96499999997</v>
      </c>
      <c r="J133" s="37">
        <v>302503.09402484918</v>
      </c>
      <c r="K133" s="37"/>
      <c r="L133" s="38">
        <v>73330.502500000002</v>
      </c>
      <c r="M133" s="38">
        <v>765371.03499999992</v>
      </c>
      <c r="N133" s="38">
        <v>0</v>
      </c>
      <c r="O133" s="37">
        <v>0</v>
      </c>
      <c r="P133" s="37"/>
      <c r="Q133" s="38">
        <v>604056.18999999994</v>
      </c>
      <c r="R133" s="39">
        <v>160149.6430521798</v>
      </c>
      <c r="S133" s="39">
        <v>764205.83305217978</v>
      </c>
    </row>
    <row r="134" spans="1:19">
      <c r="A134" s="35">
        <v>33100</v>
      </c>
      <c r="B134" s="36" t="s">
        <v>117</v>
      </c>
      <c r="C134" s="41">
        <v>3.5601999999999999E-3</v>
      </c>
      <c r="D134" s="41">
        <v>3.6789000000000001E-3</v>
      </c>
      <c r="E134" s="37">
        <v>28248196.848200001</v>
      </c>
      <c r="F134" s="37"/>
      <c r="G134" s="38">
        <v>612368.64079999994</v>
      </c>
      <c r="H134" s="38">
        <v>13468510.735400001</v>
      </c>
      <c r="I134" s="38">
        <v>4462789.0243999995</v>
      </c>
      <c r="J134" s="37">
        <v>573536.40009670984</v>
      </c>
      <c r="K134" s="37"/>
      <c r="L134" s="38">
        <v>924146.03539999994</v>
      </c>
      <c r="M134" s="38">
        <v>9645571.5355999991</v>
      </c>
      <c r="N134" s="38">
        <v>0</v>
      </c>
      <c r="O134" s="37">
        <v>527270.72587499977</v>
      </c>
      <c r="P134" s="37"/>
      <c r="Q134" s="38">
        <v>7612604.7703999998</v>
      </c>
      <c r="R134" s="39">
        <v>245674.68194796884</v>
      </c>
      <c r="S134" s="39">
        <v>7858279.4523479687</v>
      </c>
    </row>
    <row r="135" spans="1:19">
      <c r="A135" s="35">
        <v>33105</v>
      </c>
      <c r="B135" s="36" t="s">
        <v>118</v>
      </c>
      <c r="C135" s="41">
        <v>4.0299999999999998E-4</v>
      </c>
      <c r="D135" s="41">
        <v>3.9419999999999999E-4</v>
      </c>
      <c r="E135" s="37">
        <v>3197579.7229999998</v>
      </c>
      <c r="F135" s="37"/>
      <c r="G135" s="38">
        <v>69317.611999999994</v>
      </c>
      <c r="H135" s="38">
        <v>1524580.031</v>
      </c>
      <c r="I135" s="38">
        <v>505169.36599999998</v>
      </c>
      <c r="J135" s="37">
        <v>48588.631799999624</v>
      </c>
      <c r="K135" s="37"/>
      <c r="L135" s="38">
        <v>104609.531</v>
      </c>
      <c r="M135" s="38">
        <v>1091839.034</v>
      </c>
      <c r="N135" s="38">
        <v>0</v>
      </c>
      <c r="O135" s="37">
        <v>122429.06379298423</v>
      </c>
      <c r="P135" s="37"/>
      <c r="Q135" s="38">
        <v>861715.55599999998</v>
      </c>
      <c r="R135" s="39">
        <v>-49329.238638051138</v>
      </c>
      <c r="S135" s="39">
        <v>812386.3173619489</v>
      </c>
    </row>
    <row r="136" spans="1:19">
      <c r="A136" s="35">
        <v>33200</v>
      </c>
      <c r="B136" s="36" t="s">
        <v>119</v>
      </c>
      <c r="C136" s="41">
        <v>1.55155E-2</v>
      </c>
      <c r="D136" s="41">
        <v>1.57856E-2</v>
      </c>
      <c r="E136" s="37">
        <v>123106819.3355</v>
      </c>
      <c r="F136" s="37"/>
      <c r="G136" s="38">
        <v>2668728.0619999999</v>
      </c>
      <c r="H136" s="38">
        <v>58696331.193499997</v>
      </c>
      <c r="I136" s="38">
        <v>19449020.590999998</v>
      </c>
      <c r="J136" s="37">
        <v>1039821.690848338</v>
      </c>
      <c r="K136" s="37"/>
      <c r="L136" s="38">
        <v>4027466.9435000001</v>
      </c>
      <c r="M136" s="38">
        <v>42035802.809</v>
      </c>
      <c r="N136" s="38">
        <v>0</v>
      </c>
      <c r="O136" s="37">
        <v>2393021.0470993398</v>
      </c>
      <c r="P136" s="37"/>
      <c r="Q136" s="38">
        <v>33176048.905999999</v>
      </c>
      <c r="R136" s="39">
        <v>-487092.29204919306</v>
      </c>
      <c r="S136" s="39">
        <v>32688956.613950808</v>
      </c>
    </row>
    <row r="137" spans="1:19">
      <c r="A137" s="35">
        <v>33202</v>
      </c>
      <c r="B137" s="36" t="s">
        <v>120</v>
      </c>
      <c r="C137" s="41">
        <v>2.2599999999999999E-4</v>
      </c>
      <c r="D137" s="41">
        <v>1.8359999999999999E-4</v>
      </c>
      <c r="E137" s="37">
        <v>1793183.666</v>
      </c>
      <c r="F137" s="37"/>
      <c r="G137" s="38">
        <v>38872.903999999995</v>
      </c>
      <c r="H137" s="38">
        <v>854975.402</v>
      </c>
      <c r="I137" s="38">
        <v>283295.97200000001</v>
      </c>
      <c r="J137" s="37">
        <v>191729.51576202954</v>
      </c>
      <c r="K137" s="37"/>
      <c r="L137" s="38">
        <v>58664.401999999995</v>
      </c>
      <c r="M137" s="38">
        <v>612296.82799999998</v>
      </c>
      <c r="N137" s="38">
        <v>0</v>
      </c>
      <c r="O137" s="37">
        <v>0</v>
      </c>
      <c r="P137" s="37"/>
      <c r="Q137" s="38">
        <v>483244.95199999999</v>
      </c>
      <c r="R137" s="39">
        <v>81047.786160327771</v>
      </c>
      <c r="S137" s="39">
        <v>564292.73816032778</v>
      </c>
    </row>
    <row r="138" spans="1:19">
      <c r="A138" s="35">
        <v>33203</v>
      </c>
      <c r="B138" s="36" t="s">
        <v>121</v>
      </c>
      <c r="C138" s="41">
        <v>1.418E-4</v>
      </c>
      <c r="D138" s="41">
        <v>1.3540000000000001E-4</v>
      </c>
      <c r="E138" s="37">
        <v>1125103.7338</v>
      </c>
      <c r="F138" s="37"/>
      <c r="G138" s="38">
        <v>24390.1672</v>
      </c>
      <c r="H138" s="38">
        <v>536440.3186</v>
      </c>
      <c r="I138" s="38">
        <v>177749.41959999999</v>
      </c>
      <c r="J138" s="37">
        <v>23477.721636337523</v>
      </c>
      <c r="K138" s="37"/>
      <c r="L138" s="38">
        <v>36808.018600000003</v>
      </c>
      <c r="M138" s="38">
        <v>384175.62040000001</v>
      </c>
      <c r="N138" s="38">
        <v>0</v>
      </c>
      <c r="O138" s="37">
        <v>37857.700798663638</v>
      </c>
      <c r="P138" s="37"/>
      <c r="Q138" s="38">
        <v>303204.1336</v>
      </c>
      <c r="R138" s="39">
        <v>800.81802988076015</v>
      </c>
      <c r="S138" s="39">
        <v>304004.95162988076</v>
      </c>
    </row>
    <row r="139" spans="1:19">
      <c r="A139" s="35">
        <v>33204</v>
      </c>
      <c r="B139" s="36" t="s">
        <v>122</v>
      </c>
      <c r="C139" s="41">
        <v>4.6000000000000001E-4</v>
      </c>
      <c r="D139" s="41">
        <v>4.4210000000000001E-4</v>
      </c>
      <c r="E139" s="37">
        <v>3649842.8600000003</v>
      </c>
      <c r="F139" s="37"/>
      <c r="G139" s="38">
        <v>79121.84</v>
      </c>
      <c r="H139" s="38">
        <v>1740215.4200000002</v>
      </c>
      <c r="I139" s="38">
        <v>576620.12</v>
      </c>
      <c r="J139" s="37">
        <v>11768.844473051258</v>
      </c>
      <c r="K139" s="37"/>
      <c r="L139" s="38">
        <v>119405.42</v>
      </c>
      <c r="M139" s="38">
        <v>1246267.8800000001</v>
      </c>
      <c r="N139" s="38">
        <v>0</v>
      </c>
      <c r="O139" s="37">
        <v>42535.181901392381</v>
      </c>
      <c r="P139" s="37"/>
      <c r="Q139" s="38">
        <v>983595.92</v>
      </c>
      <c r="R139" s="39">
        <v>-22445.029060515946</v>
      </c>
      <c r="S139" s="39">
        <v>961150.89093948412</v>
      </c>
    </row>
    <row r="140" spans="1:19">
      <c r="A140" s="35">
        <v>33205</v>
      </c>
      <c r="B140" s="36" t="s">
        <v>123</v>
      </c>
      <c r="C140" s="41">
        <v>1.3364E-3</v>
      </c>
      <c r="D140" s="41">
        <v>1.2955E-3</v>
      </c>
      <c r="E140" s="37">
        <v>10603586.952399999</v>
      </c>
      <c r="F140" s="37"/>
      <c r="G140" s="38">
        <v>229866.14559999999</v>
      </c>
      <c r="H140" s="38">
        <v>5055704.1027999995</v>
      </c>
      <c r="I140" s="38">
        <v>1675206.8007999999</v>
      </c>
      <c r="J140" s="37">
        <v>377331.23666370689</v>
      </c>
      <c r="K140" s="37"/>
      <c r="L140" s="38">
        <v>346898.70279999997</v>
      </c>
      <c r="M140" s="38">
        <v>3620679.1192000001</v>
      </c>
      <c r="N140" s="38">
        <v>0</v>
      </c>
      <c r="O140" s="37">
        <v>0</v>
      </c>
      <c r="P140" s="37"/>
      <c r="Q140" s="38">
        <v>2857559.9728000001</v>
      </c>
      <c r="R140" s="39">
        <v>153366.91984629162</v>
      </c>
      <c r="S140" s="39">
        <v>3010926.8926462918</v>
      </c>
    </row>
    <row r="141" spans="1:19">
      <c r="A141" s="35">
        <v>33206</v>
      </c>
      <c r="B141" s="36" t="s">
        <v>124</v>
      </c>
      <c r="C141" s="41">
        <v>1.1349999999999999E-4</v>
      </c>
      <c r="D141" s="41">
        <v>1.032E-4</v>
      </c>
      <c r="E141" s="37">
        <v>900559.05349999992</v>
      </c>
      <c r="F141" s="37"/>
      <c r="G141" s="38">
        <v>19522.453999999998</v>
      </c>
      <c r="H141" s="38">
        <v>429379.23949999997</v>
      </c>
      <c r="I141" s="38">
        <v>142274.747</v>
      </c>
      <c r="J141" s="37">
        <v>45731.401903850056</v>
      </c>
      <c r="K141" s="37"/>
      <c r="L141" s="38">
        <v>29461.9895</v>
      </c>
      <c r="M141" s="38">
        <v>307503.05299999996</v>
      </c>
      <c r="N141" s="38">
        <v>0</v>
      </c>
      <c r="O141" s="37">
        <v>7432.6948089086809</v>
      </c>
      <c r="P141" s="37"/>
      <c r="Q141" s="38">
        <v>242691.60199999998</v>
      </c>
      <c r="R141" s="39">
        <v>21081.052538942196</v>
      </c>
      <c r="S141" s="39">
        <v>263772.65453894215</v>
      </c>
    </row>
    <row r="142" spans="1:19">
      <c r="A142" s="35">
        <v>33207</v>
      </c>
      <c r="B142" s="36" t="s">
        <v>343</v>
      </c>
      <c r="C142" s="41">
        <v>3.0190000000000002E-4</v>
      </c>
      <c r="D142" s="41">
        <v>2.231E-4</v>
      </c>
      <c r="E142" s="37">
        <v>2395407.7379000001</v>
      </c>
      <c r="F142" s="37"/>
      <c r="G142" s="38">
        <v>51928.007600000004</v>
      </c>
      <c r="H142" s="38">
        <v>1142110.9463000002</v>
      </c>
      <c r="I142" s="38">
        <v>378438.29180000001</v>
      </c>
      <c r="J142" s="37">
        <v>654132.13752045273</v>
      </c>
      <c r="K142" s="37"/>
      <c r="L142" s="38">
        <v>78366.296300000002</v>
      </c>
      <c r="M142" s="38">
        <v>817931.02820000006</v>
      </c>
      <c r="N142" s="38">
        <v>0</v>
      </c>
      <c r="O142" s="37">
        <v>0</v>
      </c>
      <c r="P142" s="37"/>
      <c r="Q142" s="38">
        <v>645538.27880000009</v>
      </c>
      <c r="R142" s="39">
        <v>288725.07662681281</v>
      </c>
      <c r="S142" s="39">
        <v>934263.35542681289</v>
      </c>
    </row>
    <row r="143" spans="1:19">
      <c r="A143" s="35">
        <v>33208</v>
      </c>
      <c r="B143" s="36" t="s">
        <v>344</v>
      </c>
      <c r="C143" s="41">
        <v>0</v>
      </c>
      <c r="D143" s="41">
        <v>3.6999999999999998E-5</v>
      </c>
      <c r="E143" s="37">
        <v>0</v>
      </c>
      <c r="F143" s="37"/>
      <c r="G143" s="38">
        <v>0</v>
      </c>
      <c r="H143" s="38">
        <v>0</v>
      </c>
      <c r="I143" s="38">
        <v>0</v>
      </c>
      <c r="J143" s="37">
        <v>58048.478056399137</v>
      </c>
      <c r="K143" s="37"/>
      <c r="L143" s="38">
        <v>0</v>
      </c>
      <c r="M143" s="38">
        <v>0</v>
      </c>
      <c r="N143" s="38">
        <v>0</v>
      </c>
      <c r="O143" s="37">
        <v>144481.01313307346</v>
      </c>
      <c r="P143" s="37"/>
      <c r="Q143" s="38">
        <v>0</v>
      </c>
      <c r="R143" s="39">
        <v>-13086.191243929621</v>
      </c>
      <c r="S143" s="39">
        <v>-13086.191243929621</v>
      </c>
    </row>
    <row r="144" spans="1:19">
      <c r="A144" s="35">
        <v>33209</v>
      </c>
      <c r="B144" s="36" t="s">
        <v>345</v>
      </c>
      <c r="C144" s="41">
        <v>7.6600000000000005E-5</v>
      </c>
      <c r="D144" s="41">
        <v>6.5599999999999995E-5</v>
      </c>
      <c r="E144" s="37">
        <v>607778.18060000008</v>
      </c>
      <c r="F144" s="37"/>
      <c r="G144" s="38">
        <v>13175.5064</v>
      </c>
      <c r="H144" s="38">
        <v>289783.69820000004</v>
      </c>
      <c r="I144" s="38">
        <v>96019.785200000013</v>
      </c>
      <c r="J144" s="37">
        <v>149677.67687226401</v>
      </c>
      <c r="K144" s="37"/>
      <c r="L144" s="38">
        <v>19883.5982</v>
      </c>
      <c r="M144" s="38">
        <v>207530.69480000003</v>
      </c>
      <c r="N144" s="38">
        <v>0</v>
      </c>
      <c r="O144" s="37">
        <v>0</v>
      </c>
      <c r="P144" s="37"/>
      <c r="Q144" s="38">
        <v>163790.10320000001</v>
      </c>
      <c r="R144" s="39">
        <v>80328.566827805102</v>
      </c>
      <c r="S144" s="39">
        <v>244118.67002780511</v>
      </c>
    </row>
    <row r="145" spans="1:19">
      <c r="A145" s="35">
        <v>33300</v>
      </c>
      <c r="B145" s="36" t="s">
        <v>125</v>
      </c>
      <c r="C145" s="41">
        <v>2.2932999999999999E-3</v>
      </c>
      <c r="D145" s="41">
        <v>2.2869000000000001E-3</v>
      </c>
      <c r="E145" s="37">
        <v>18196053.545299999</v>
      </c>
      <c r="F145" s="37"/>
      <c r="G145" s="38">
        <v>394456.7732</v>
      </c>
      <c r="H145" s="38">
        <v>8675730.4840999991</v>
      </c>
      <c r="I145" s="38">
        <v>2874702.0025999998</v>
      </c>
      <c r="J145" s="37">
        <v>0</v>
      </c>
      <c r="K145" s="37"/>
      <c r="L145" s="38">
        <v>595287.93409999995</v>
      </c>
      <c r="M145" s="38">
        <v>6213187.2374</v>
      </c>
      <c r="N145" s="38">
        <v>0</v>
      </c>
      <c r="O145" s="37">
        <v>182173.36937919655</v>
      </c>
      <c r="P145" s="37"/>
      <c r="Q145" s="38">
        <v>4903653.3115999997</v>
      </c>
      <c r="R145" s="39">
        <v>-183983.33008738494</v>
      </c>
      <c r="S145" s="39">
        <v>4719669.9815126145</v>
      </c>
    </row>
    <row r="146" spans="1:19">
      <c r="A146" s="35">
        <v>33305</v>
      </c>
      <c r="B146" s="36" t="s">
        <v>126</v>
      </c>
      <c r="C146" s="41">
        <v>5.6919999999999996E-4</v>
      </c>
      <c r="D146" s="41">
        <v>6.0360000000000003E-4</v>
      </c>
      <c r="E146" s="37">
        <v>4516283.8171999995</v>
      </c>
      <c r="F146" s="37"/>
      <c r="G146" s="38">
        <v>97904.676799999987</v>
      </c>
      <c r="H146" s="38">
        <v>2153327.4283999996</v>
      </c>
      <c r="I146" s="38">
        <v>713504.72239999997</v>
      </c>
      <c r="J146" s="37">
        <v>26876.755321603781</v>
      </c>
      <c r="K146" s="37"/>
      <c r="L146" s="38">
        <v>147751.22839999999</v>
      </c>
      <c r="M146" s="38">
        <v>1542121.0375999999</v>
      </c>
      <c r="N146" s="38">
        <v>0</v>
      </c>
      <c r="O146" s="37">
        <v>61681.162334501976</v>
      </c>
      <c r="P146" s="37"/>
      <c r="Q146" s="38">
        <v>1217093.0384</v>
      </c>
      <c r="R146" s="39">
        <v>-40814.60888848325</v>
      </c>
      <c r="S146" s="39">
        <v>1176278.4295115168</v>
      </c>
    </row>
    <row r="147" spans="1:19">
      <c r="A147" s="35">
        <v>33400</v>
      </c>
      <c r="B147" s="36" t="s">
        <v>127</v>
      </c>
      <c r="C147" s="41">
        <v>2.0501200000000001E-2</v>
      </c>
      <c r="D147" s="41">
        <v>2.05119E-2</v>
      </c>
      <c r="E147" s="37">
        <v>162665561.8292</v>
      </c>
      <c r="F147" s="37"/>
      <c r="G147" s="38">
        <v>3526288.4048000001</v>
      </c>
      <c r="H147" s="38">
        <v>77557618.192400008</v>
      </c>
      <c r="I147" s="38">
        <v>25698705.226399999</v>
      </c>
      <c r="J147" s="37">
        <v>1203319.7017130244</v>
      </c>
      <c r="K147" s="37"/>
      <c r="L147" s="38">
        <v>5321639.9923999999</v>
      </c>
      <c r="M147" s="38">
        <v>55543450.133600004</v>
      </c>
      <c r="N147" s="38">
        <v>0</v>
      </c>
      <c r="O147" s="37">
        <v>308251.26187498681</v>
      </c>
      <c r="P147" s="37"/>
      <c r="Q147" s="38">
        <v>43836731.902400002</v>
      </c>
      <c r="R147" s="39">
        <v>686706.14139585604</v>
      </c>
      <c r="S147" s="39">
        <v>44523438.043795861</v>
      </c>
    </row>
    <row r="148" spans="1:19">
      <c r="A148" s="35">
        <v>33402</v>
      </c>
      <c r="B148" s="36" t="s">
        <v>128</v>
      </c>
      <c r="C148" s="41">
        <v>1.6369999999999999E-4</v>
      </c>
      <c r="D148" s="41">
        <v>1.585E-4</v>
      </c>
      <c r="E148" s="37">
        <v>1298867.9916999999</v>
      </c>
      <c r="F148" s="37"/>
      <c r="G148" s="38">
        <v>28157.054799999998</v>
      </c>
      <c r="H148" s="38">
        <v>619289.70490000001</v>
      </c>
      <c r="I148" s="38">
        <v>205201.5514</v>
      </c>
      <c r="J148" s="37">
        <v>24969.296958520874</v>
      </c>
      <c r="K148" s="37"/>
      <c r="L148" s="38">
        <v>42492.7549</v>
      </c>
      <c r="M148" s="38">
        <v>443508.80859999999</v>
      </c>
      <c r="N148" s="38">
        <v>0</v>
      </c>
      <c r="O148" s="37">
        <v>2495.0853270064454</v>
      </c>
      <c r="P148" s="37"/>
      <c r="Q148" s="38">
        <v>350031.85239999997</v>
      </c>
      <c r="R148" s="39">
        <v>18709.598162902163</v>
      </c>
      <c r="S148" s="39">
        <v>368741.45056290214</v>
      </c>
    </row>
    <row r="149" spans="1:19">
      <c r="A149" s="35">
        <v>33403</v>
      </c>
      <c r="B149" s="36" t="s">
        <v>458</v>
      </c>
      <c r="C149" s="41">
        <v>0</v>
      </c>
      <c r="D149" s="41">
        <v>0</v>
      </c>
      <c r="E149" s="37">
        <v>0</v>
      </c>
      <c r="F149" s="37"/>
      <c r="G149" s="38">
        <v>0</v>
      </c>
      <c r="H149" s="38">
        <v>0</v>
      </c>
      <c r="I149" s="38">
        <v>0</v>
      </c>
      <c r="J149" s="37">
        <v>0</v>
      </c>
      <c r="K149" s="37"/>
      <c r="L149" s="38">
        <v>0</v>
      </c>
      <c r="M149" s="38">
        <v>0</v>
      </c>
      <c r="N149" s="38">
        <v>0</v>
      </c>
      <c r="O149" s="37">
        <v>40050.981294363257</v>
      </c>
      <c r="P149" s="37"/>
      <c r="Q149" s="38">
        <v>0</v>
      </c>
      <c r="R149" s="39">
        <v>-50697.444676409184</v>
      </c>
      <c r="S149" s="39">
        <v>-50697.444676409184</v>
      </c>
    </row>
    <row r="150" spans="1:19">
      <c r="A150" s="35">
        <v>33405</v>
      </c>
      <c r="B150" s="36" t="s">
        <v>129</v>
      </c>
      <c r="C150" s="41">
        <v>1.9762E-3</v>
      </c>
      <c r="D150" s="41">
        <v>2.0352E-3</v>
      </c>
      <c r="E150" s="37">
        <v>15680042.304199999</v>
      </c>
      <c r="F150" s="37"/>
      <c r="G150" s="38">
        <v>339914.30479999998</v>
      </c>
      <c r="H150" s="38">
        <v>7476116.7674000002</v>
      </c>
      <c r="I150" s="38">
        <v>2477210.1764000002</v>
      </c>
      <c r="J150" s="37">
        <v>320892.40493505436</v>
      </c>
      <c r="K150" s="37"/>
      <c r="L150" s="38">
        <v>512976.0674</v>
      </c>
      <c r="M150" s="38">
        <v>5354075.1836000001</v>
      </c>
      <c r="N150" s="38">
        <v>0</v>
      </c>
      <c r="O150" s="37">
        <v>93547.771307919422</v>
      </c>
      <c r="P150" s="37"/>
      <c r="Q150" s="38">
        <v>4225613.6024000002</v>
      </c>
      <c r="R150" s="39">
        <v>244127.32925379771</v>
      </c>
      <c r="S150" s="39">
        <v>4469740.9316537976</v>
      </c>
    </row>
    <row r="151" spans="1:19">
      <c r="A151" s="42">
        <v>33500</v>
      </c>
      <c r="B151" s="36" t="s">
        <v>130</v>
      </c>
      <c r="C151" s="41">
        <v>3.2347999999999999E-3</v>
      </c>
      <c r="D151" s="41">
        <v>3.3923E-3</v>
      </c>
      <c r="E151" s="37">
        <v>25666329.746799998</v>
      </c>
      <c r="F151" s="37"/>
      <c r="G151" s="38">
        <v>556398.5392</v>
      </c>
      <c r="H151" s="38">
        <v>12237497.479599999</v>
      </c>
      <c r="I151" s="38">
        <v>4054892.9655999998</v>
      </c>
      <c r="J151" s="37">
        <v>301695.69460020238</v>
      </c>
      <c r="K151" s="37"/>
      <c r="L151" s="38">
        <v>839679.67960000003</v>
      </c>
      <c r="M151" s="38">
        <v>8763972.4744000006</v>
      </c>
      <c r="N151" s="38">
        <v>0</v>
      </c>
      <c r="O151" s="37">
        <v>825093.6540750002</v>
      </c>
      <c r="P151" s="37"/>
      <c r="Q151" s="38">
        <v>6916817.5696</v>
      </c>
      <c r="R151" s="39">
        <v>-51888.479926109227</v>
      </c>
      <c r="S151" s="39">
        <v>6864929.0896738907</v>
      </c>
    </row>
    <row r="152" spans="1:19">
      <c r="A152" s="42">
        <v>33501</v>
      </c>
      <c r="B152" s="36" t="s">
        <v>131</v>
      </c>
      <c r="C152" s="41">
        <v>7.8100000000000001E-5</v>
      </c>
      <c r="D152" s="41">
        <v>7.0699999999999997E-5</v>
      </c>
      <c r="E152" s="37">
        <v>619679.84210000001</v>
      </c>
      <c r="F152" s="37"/>
      <c r="G152" s="38">
        <v>13433.5124</v>
      </c>
      <c r="H152" s="38">
        <v>295458.3137</v>
      </c>
      <c r="I152" s="38">
        <v>97900.068199999994</v>
      </c>
      <c r="J152" s="37">
        <v>25004.467906073733</v>
      </c>
      <c r="K152" s="37"/>
      <c r="L152" s="38">
        <v>20272.9637</v>
      </c>
      <c r="M152" s="38">
        <v>211594.61180000001</v>
      </c>
      <c r="N152" s="38">
        <v>0</v>
      </c>
      <c r="O152" s="37">
        <v>4893.2827641263175</v>
      </c>
      <c r="P152" s="37"/>
      <c r="Q152" s="38">
        <v>166997.48120000001</v>
      </c>
      <c r="R152" s="39">
        <v>5028.6152164119248</v>
      </c>
      <c r="S152" s="39">
        <v>172026.09641641192</v>
      </c>
    </row>
    <row r="153" spans="1:19">
      <c r="A153" s="42">
        <v>33600</v>
      </c>
      <c r="B153" s="36" t="s">
        <v>132</v>
      </c>
      <c r="C153" s="41">
        <v>1.0969400000000001E-2</v>
      </c>
      <c r="D153" s="41">
        <v>1.0871499999999999E-2</v>
      </c>
      <c r="E153" s="37">
        <v>87036057.105400011</v>
      </c>
      <c r="F153" s="37"/>
      <c r="G153" s="38">
        <v>1886780.6776000001</v>
      </c>
      <c r="H153" s="38">
        <v>41498084.843800001</v>
      </c>
      <c r="I153" s="38">
        <v>13750384.2268</v>
      </c>
      <c r="J153" s="37">
        <v>683032.84533710545</v>
      </c>
      <c r="K153" s="37"/>
      <c r="L153" s="38">
        <v>2847403.9438</v>
      </c>
      <c r="M153" s="38">
        <v>29719154.093200002</v>
      </c>
      <c r="N153" s="38">
        <v>0</v>
      </c>
      <c r="O153" s="37">
        <v>392092.5952265244</v>
      </c>
      <c r="P153" s="37"/>
      <c r="Q153" s="38">
        <v>23455341.4888</v>
      </c>
      <c r="R153" s="39">
        <v>46873.369743288495</v>
      </c>
      <c r="S153" s="39">
        <v>23502214.858543288</v>
      </c>
    </row>
    <row r="154" spans="1:19">
      <c r="A154" s="35">
        <v>33605</v>
      </c>
      <c r="B154" s="36" t="s">
        <v>133</v>
      </c>
      <c r="C154" s="41">
        <v>1.4507999999999999E-3</v>
      </c>
      <c r="D154" s="41">
        <v>1.4801E-3</v>
      </c>
      <c r="E154" s="37">
        <v>11511287.002799999</v>
      </c>
      <c r="F154" s="37"/>
      <c r="G154" s="38">
        <v>249543.4032</v>
      </c>
      <c r="H154" s="38">
        <v>5488488.1115999995</v>
      </c>
      <c r="I154" s="38">
        <v>1818609.7175999999</v>
      </c>
      <c r="J154" s="37">
        <v>166423.77323867011</v>
      </c>
      <c r="K154" s="37"/>
      <c r="L154" s="38">
        <v>376594.31159999996</v>
      </c>
      <c r="M154" s="38">
        <v>3930620.5223999997</v>
      </c>
      <c r="N154" s="38">
        <v>0</v>
      </c>
      <c r="O154" s="37">
        <v>0</v>
      </c>
      <c r="P154" s="37"/>
      <c r="Q154" s="38">
        <v>3102176.0015999996</v>
      </c>
      <c r="R154" s="39">
        <v>83936.02497660357</v>
      </c>
      <c r="S154" s="39">
        <v>3186112.0265766033</v>
      </c>
    </row>
    <row r="155" spans="1:19">
      <c r="A155" s="35">
        <v>33700</v>
      </c>
      <c r="B155" s="36" t="s">
        <v>134</v>
      </c>
      <c r="C155" s="41">
        <v>7.5849999999999995E-4</v>
      </c>
      <c r="D155" s="41">
        <v>7.9049999999999997E-4</v>
      </c>
      <c r="E155" s="37">
        <v>6018273.4984999998</v>
      </c>
      <c r="F155" s="37"/>
      <c r="G155" s="38">
        <v>130465.03399999999</v>
      </c>
      <c r="H155" s="38">
        <v>2869463.9044999997</v>
      </c>
      <c r="I155" s="38">
        <v>950796.43699999992</v>
      </c>
      <c r="J155" s="37">
        <v>14450.291585720623</v>
      </c>
      <c r="K155" s="37"/>
      <c r="L155" s="38">
        <v>196889.15449999998</v>
      </c>
      <c r="M155" s="38">
        <v>2054987.3629999999</v>
      </c>
      <c r="N155" s="38">
        <v>0</v>
      </c>
      <c r="O155" s="37">
        <v>226720.33580679289</v>
      </c>
      <c r="P155" s="37"/>
      <c r="Q155" s="38">
        <v>1621864.142</v>
      </c>
      <c r="R155" s="39">
        <v>-68289.88617675165</v>
      </c>
      <c r="S155" s="39">
        <v>1553574.2558232483</v>
      </c>
    </row>
    <row r="156" spans="1:19">
      <c r="A156" s="35">
        <v>33800</v>
      </c>
      <c r="B156" s="36" t="s">
        <v>135</v>
      </c>
      <c r="C156" s="41">
        <v>5.8359999999999998E-4</v>
      </c>
      <c r="D156" s="41">
        <v>5.8219999999999995E-4</v>
      </c>
      <c r="E156" s="37">
        <v>4630539.7675999999</v>
      </c>
      <c r="F156" s="37"/>
      <c r="G156" s="38">
        <v>100381.5344</v>
      </c>
      <c r="H156" s="38">
        <v>2207803.7371999999</v>
      </c>
      <c r="I156" s="38">
        <v>731555.43920000002</v>
      </c>
      <c r="J156" s="37">
        <v>43439.745063518974</v>
      </c>
      <c r="K156" s="37"/>
      <c r="L156" s="38">
        <v>151489.1372</v>
      </c>
      <c r="M156" s="38">
        <v>1581134.6407999999</v>
      </c>
      <c r="N156" s="38">
        <v>0</v>
      </c>
      <c r="O156" s="37">
        <v>18601.600571292947</v>
      </c>
      <c r="P156" s="37"/>
      <c r="Q156" s="38">
        <v>1247883.8672</v>
      </c>
      <c r="R156" s="39">
        <v>10609.03350772641</v>
      </c>
      <c r="S156" s="39">
        <v>1258492.9007077264</v>
      </c>
    </row>
    <row r="157" spans="1:19">
      <c r="A157" s="35">
        <v>33900</v>
      </c>
      <c r="B157" s="36" t="s">
        <v>136</v>
      </c>
      <c r="C157" s="41">
        <v>2.9142999999999999E-3</v>
      </c>
      <c r="D157" s="41">
        <v>3.0546000000000002E-3</v>
      </c>
      <c r="E157" s="37">
        <v>23123341.406300001</v>
      </c>
      <c r="F157" s="37"/>
      <c r="G157" s="38">
        <v>501271.25719999999</v>
      </c>
      <c r="H157" s="38">
        <v>11025021.301099999</v>
      </c>
      <c r="I157" s="38">
        <v>3653139.1645999998</v>
      </c>
      <c r="J157" s="37">
        <v>163761.09585167046</v>
      </c>
      <c r="K157" s="37"/>
      <c r="L157" s="38">
        <v>756485.25109999999</v>
      </c>
      <c r="M157" s="38">
        <v>7895648.8753999993</v>
      </c>
      <c r="N157" s="38">
        <v>0</v>
      </c>
      <c r="O157" s="37">
        <v>692160.03655294247</v>
      </c>
      <c r="P157" s="37"/>
      <c r="Q157" s="38">
        <v>6231507.8035999993</v>
      </c>
      <c r="R157" s="39">
        <v>-250325.21653632764</v>
      </c>
      <c r="S157" s="39">
        <v>5981182.587063672</v>
      </c>
    </row>
    <row r="158" spans="1:19">
      <c r="A158" s="35">
        <v>34000</v>
      </c>
      <c r="B158" s="36" t="s">
        <v>137</v>
      </c>
      <c r="C158" s="41">
        <v>1.3129999999999999E-3</v>
      </c>
      <c r="D158" s="41">
        <v>1.3045000000000001E-3</v>
      </c>
      <c r="E158" s="37">
        <v>10417921.033</v>
      </c>
      <c r="F158" s="37"/>
      <c r="G158" s="38">
        <v>225841.25199999998</v>
      </c>
      <c r="H158" s="38">
        <v>4967180.1009999998</v>
      </c>
      <c r="I158" s="38">
        <v>1645874.3859999999</v>
      </c>
      <c r="J158" s="37">
        <v>0</v>
      </c>
      <c r="K158" s="37"/>
      <c r="L158" s="38">
        <v>340824.60099999997</v>
      </c>
      <c r="M158" s="38">
        <v>3557282.014</v>
      </c>
      <c r="N158" s="38">
        <v>0</v>
      </c>
      <c r="O158" s="37">
        <v>326466.48649917485</v>
      </c>
      <c r="P158" s="37"/>
      <c r="Q158" s="38">
        <v>2807524.8759999997</v>
      </c>
      <c r="R158" s="39">
        <v>-191244.31858422182</v>
      </c>
      <c r="S158" s="39">
        <v>2616280.5574157778</v>
      </c>
    </row>
    <row r="159" spans="1:19">
      <c r="A159" s="35">
        <v>34100</v>
      </c>
      <c r="B159" s="36" t="s">
        <v>138</v>
      </c>
      <c r="C159" s="41">
        <v>2.94278E-2</v>
      </c>
      <c r="D159" s="41">
        <v>2.9814299999999998E-2</v>
      </c>
      <c r="E159" s="37">
        <v>233493142.85980001</v>
      </c>
      <c r="F159" s="37"/>
      <c r="G159" s="38">
        <v>5061699.3112000003</v>
      </c>
      <c r="H159" s="38">
        <v>111327633.3406</v>
      </c>
      <c r="I159" s="38">
        <v>36888394.711599998</v>
      </c>
      <c r="J159" s="37">
        <v>152410.1838676889</v>
      </c>
      <c r="K159" s="37"/>
      <c r="L159" s="38">
        <v>7638780.0405999999</v>
      </c>
      <c r="M159" s="38">
        <v>79728091.128399998</v>
      </c>
      <c r="N159" s="38">
        <v>0</v>
      </c>
      <c r="O159" s="37">
        <v>7205310.3308384698</v>
      </c>
      <c r="P159" s="37"/>
      <c r="Q159" s="38">
        <v>62924052.205600001</v>
      </c>
      <c r="R159" s="39">
        <v>-2659808.4494670229</v>
      </c>
      <c r="S159" s="39">
        <v>60264243.756132975</v>
      </c>
    </row>
    <row r="160" spans="1:19">
      <c r="A160" s="35">
        <v>34105</v>
      </c>
      <c r="B160" s="36" t="s">
        <v>139</v>
      </c>
      <c r="C160" s="41">
        <v>2.5642999999999998E-3</v>
      </c>
      <c r="D160" s="41">
        <v>2.5124000000000001E-3</v>
      </c>
      <c r="E160" s="37">
        <v>20346287.056299999</v>
      </c>
      <c r="F160" s="37"/>
      <c r="G160" s="38">
        <v>441069.85719999997</v>
      </c>
      <c r="H160" s="38">
        <v>9700944.3510999996</v>
      </c>
      <c r="I160" s="38">
        <v>3214406.4645999996</v>
      </c>
      <c r="J160" s="37">
        <v>328043.7923249983</v>
      </c>
      <c r="K160" s="37"/>
      <c r="L160" s="38">
        <v>665633.30109999992</v>
      </c>
      <c r="M160" s="38">
        <v>6947401.5753999995</v>
      </c>
      <c r="N160" s="38">
        <v>0</v>
      </c>
      <c r="O160" s="37">
        <v>370843.37847336731</v>
      </c>
      <c r="P160" s="37"/>
      <c r="Q160" s="38">
        <v>5483119.6036</v>
      </c>
      <c r="R160" s="39">
        <v>-62710.252753772947</v>
      </c>
      <c r="S160" s="39">
        <v>5420409.3508462273</v>
      </c>
    </row>
    <row r="161" spans="1:19">
      <c r="A161" s="35">
        <v>34200</v>
      </c>
      <c r="B161" s="36" t="s">
        <v>140</v>
      </c>
      <c r="C161" s="41">
        <v>9.6480000000000003E-4</v>
      </c>
      <c r="D161" s="41">
        <v>1.1073999999999999E-3</v>
      </c>
      <c r="E161" s="37">
        <v>7655148.6768000005</v>
      </c>
      <c r="F161" s="37"/>
      <c r="G161" s="38">
        <v>165949.45920000001</v>
      </c>
      <c r="H161" s="38">
        <v>3649912.6896000002</v>
      </c>
      <c r="I161" s="38">
        <v>1209398.0256000001</v>
      </c>
      <c r="J161" s="37">
        <v>0</v>
      </c>
      <c r="K161" s="37"/>
      <c r="L161" s="38">
        <v>250439.88959999999</v>
      </c>
      <c r="M161" s="38">
        <v>2613911.4144000001</v>
      </c>
      <c r="N161" s="38">
        <v>0</v>
      </c>
      <c r="O161" s="37">
        <v>1345248.1935994055</v>
      </c>
      <c r="P161" s="37"/>
      <c r="Q161" s="38">
        <v>2062985.5296</v>
      </c>
      <c r="R161" s="39">
        <v>-634504.66966197116</v>
      </c>
      <c r="S161" s="39">
        <v>1428480.8599380287</v>
      </c>
    </row>
    <row r="162" spans="1:19">
      <c r="A162" s="35">
        <v>34205</v>
      </c>
      <c r="B162" s="36" t="s">
        <v>141</v>
      </c>
      <c r="C162" s="41">
        <v>4.6109999999999999E-4</v>
      </c>
      <c r="D162" s="41">
        <v>4.4920000000000002E-4</v>
      </c>
      <c r="E162" s="37">
        <v>3658570.7450999999</v>
      </c>
      <c r="F162" s="37"/>
      <c r="G162" s="38">
        <v>79311.044399999999</v>
      </c>
      <c r="H162" s="38">
        <v>1744376.8047</v>
      </c>
      <c r="I162" s="38">
        <v>577998.99419999996</v>
      </c>
      <c r="J162" s="37">
        <v>93740.624624999851</v>
      </c>
      <c r="K162" s="37"/>
      <c r="L162" s="38">
        <v>119690.9547</v>
      </c>
      <c r="M162" s="38">
        <v>1249248.0858</v>
      </c>
      <c r="N162" s="38">
        <v>0</v>
      </c>
      <c r="O162" s="37">
        <v>76040.835875730903</v>
      </c>
      <c r="P162" s="37"/>
      <c r="Q162" s="38">
        <v>985947.99719999998</v>
      </c>
      <c r="R162" s="39">
        <v>-6558.1279249805084</v>
      </c>
      <c r="S162" s="39">
        <v>979389.8692750195</v>
      </c>
    </row>
    <row r="163" spans="1:19">
      <c r="A163" s="35">
        <v>34220</v>
      </c>
      <c r="B163" s="36" t="s">
        <v>142</v>
      </c>
      <c r="C163" s="41">
        <v>1.0878000000000001E-3</v>
      </c>
      <c r="D163" s="41">
        <v>1.0677E-3</v>
      </c>
      <c r="E163" s="37">
        <v>8631084.9198000003</v>
      </c>
      <c r="F163" s="37"/>
      <c r="G163" s="38">
        <v>187105.95120000001</v>
      </c>
      <c r="H163" s="38">
        <v>4115231.1606000005</v>
      </c>
      <c r="I163" s="38">
        <v>1363581.2316000001</v>
      </c>
      <c r="J163" s="37">
        <v>174022.82301109747</v>
      </c>
      <c r="K163" s="37"/>
      <c r="L163" s="38">
        <v>282367.86060000001</v>
      </c>
      <c r="M163" s="38">
        <v>2947152.6084000003</v>
      </c>
      <c r="N163" s="38">
        <v>0</v>
      </c>
      <c r="O163" s="37">
        <v>5416.3960572790693</v>
      </c>
      <c r="P163" s="37"/>
      <c r="Q163" s="38">
        <v>2325990.5256000003</v>
      </c>
      <c r="R163" s="39">
        <v>57299.716151394612</v>
      </c>
      <c r="S163" s="39">
        <v>2383290.2417513947</v>
      </c>
    </row>
    <row r="164" spans="1:19">
      <c r="A164" s="35">
        <v>34230</v>
      </c>
      <c r="B164" s="36" t="s">
        <v>143</v>
      </c>
      <c r="C164" s="41">
        <v>4.3560000000000002E-4</v>
      </c>
      <c r="D164" s="41">
        <v>4.9019999999999999E-4</v>
      </c>
      <c r="E164" s="37">
        <v>3456242.4996000002</v>
      </c>
      <c r="F164" s="37"/>
      <c r="G164" s="38">
        <v>74924.9424</v>
      </c>
      <c r="H164" s="38">
        <v>1647908.3412000001</v>
      </c>
      <c r="I164" s="38">
        <v>546034.18319999997</v>
      </c>
      <c r="J164" s="37">
        <v>525.05493477045673</v>
      </c>
      <c r="K164" s="37"/>
      <c r="L164" s="38">
        <v>113071.7412</v>
      </c>
      <c r="M164" s="38">
        <v>1180161.4968000001</v>
      </c>
      <c r="N164" s="38">
        <v>0</v>
      </c>
      <c r="O164" s="37">
        <v>225084.23556539978</v>
      </c>
      <c r="P164" s="37"/>
      <c r="Q164" s="38">
        <v>931422.57120000001</v>
      </c>
      <c r="R164" s="39">
        <v>-77168.6700076665</v>
      </c>
      <c r="S164" s="39">
        <v>854253.90119233355</v>
      </c>
    </row>
    <row r="165" spans="1:19">
      <c r="A165" s="35">
        <v>34300</v>
      </c>
      <c r="B165" s="36" t="s">
        <v>144</v>
      </c>
      <c r="C165" s="41">
        <v>7.1383000000000002E-3</v>
      </c>
      <c r="D165" s="41">
        <v>7.0816000000000004E-3</v>
      </c>
      <c r="E165" s="37">
        <v>56638420.190300003</v>
      </c>
      <c r="F165" s="37"/>
      <c r="G165" s="38">
        <v>1227816.1532000001</v>
      </c>
      <c r="H165" s="38">
        <v>27004738.5491</v>
      </c>
      <c r="I165" s="38">
        <v>8948016.092600001</v>
      </c>
      <c r="J165" s="37">
        <v>339778.35202053131</v>
      </c>
      <c r="K165" s="37"/>
      <c r="L165" s="38">
        <v>1852938.4991000001</v>
      </c>
      <c r="M165" s="38">
        <v>19339639.147399999</v>
      </c>
      <c r="N165" s="38">
        <v>0</v>
      </c>
      <c r="O165" s="37">
        <v>1295206.8965532756</v>
      </c>
      <c r="P165" s="37"/>
      <c r="Q165" s="38">
        <v>15263484.251600001</v>
      </c>
      <c r="R165" s="39">
        <v>-222709.79169297416</v>
      </c>
      <c r="S165" s="39">
        <v>15040774.459907027</v>
      </c>
    </row>
    <row r="166" spans="1:19">
      <c r="A166" s="35">
        <v>34400</v>
      </c>
      <c r="B166" s="36" t="s">
        <v>145</v>
      </c>
      <c r="C166" s="41">
        <v>2.8241999999999998E-3</v>
      </c>
      <c r="D166" s="41">
        <v>2.9927E-3</v>
      </c>
      <c r="E166" s="37">
        <v>22408448.2722</v>
      </c>
      <c r="F166" s="37"/>
      <c r="G166" s="38">
        <v>485773.69679999998</v>
      </c>
      <c r="H166" s="38">
        <v>10684166.063399998</v>
      </c>
      <c r="I166" s="38">
        <v>3540196.8323999997</v>
      </c>
      <c r="J166" s="37">
        <v>52245.805322342938</v>
      </c>
      <c r="K166" s="37"/>
      <c r="L166" s="38">
        <v>733097.36339999991</v>
      </c>
      <c r="M166" s="38">
        <v>7651542.9275999991</v>
      </c>
      <c r="N166" s="38">
        <v>0</v>
      </c>
      <c r="O166" s="37">
        <v>926692.2131898572</v>
      </c>
      <c r="P166" s="37"/>
      <c r="Q166" s="38">
        <v>6038851.2983999997</v>
      </c>
      <c r="R166" s="39">
        <v>-323865.55342134426</v>
      </c>
      <c r="S166" s="39">
        <v>5714985.7449786551</v>
      </c>
    </row>
    <row r="167" spans="1:19">
      <c r="A167" s="35">
        <v>34405</v>
      </c>
      <c r="B167" s="36" t="s">
        <v>146</v>
      </c>
      <c r="C167" s="41">
        <v>5.6530000000000003E-4</v>
      </c>
      <c r="D167" s="41">
        <v>5.9949999999999999E-4</v>
      </c>
      <c r="E167" s="37">
        <v>4485339.4972999999</v>
      </c>
      <c r="F167" s="37"/>
      <c r="G167" s="38">
        <v>97233.861199999999</v>
      </c>
      <c r="H167" s="38">
        <v>2138573.4281000001</v>
      </c>
      <c r="I167" s="38">
        <v>708615.98660000006</v>
      </c>
      <c r="J167" s="37">
        <v>3818.4468485898847</v>
      </c>
      <c r="K167" s="37"/>
      <c r="L167" s="38">
        <v>146738.8781</v>
      </c>
      <c r="M167" s="38">
        <v>1531554.8534000001</v>
      </c>
      <c r="N167" s="38">
        <v>0</v>
      </c>
      <c r="O167" s="37">
        <v>217532.47432771412</v>
      </c>
      <c r="P167" s="37"/>
      <c r="Q167" s="38">
        <v>1208753.8556000001</v>
      </c>
      <c r="R167" s="39">
        <v>-86149.267867545568</v>
      </c>
      <c r="S167" s="39">
        <v>1122604.5877324545</v>
      </c>
    </row>
    <row r="168" spans="1:19">
      <c r="A168" s="35">
        <v>34500</v>
      </c>
      <c r="B168" s="36" t="s">
        <v>147</v>
      </c>
      <c r="C168" s="41">
        <v>5.0848000000000004E-3</v>
      </c>
      <c r="D168" s="41">
        <v>5.1397999999999999E-3</v>
      </c>
      <c r="E168" s="37">
        <v>40345045.596800007</v>
      </c>
      <c r="F168" s="37"/>
      <c r="G168" s="38">
        <v>874605.93920000002</v>
      </c>
      <c r="H168" s="38">
        <v>19236189.9296</v>
      </c>
      <c r="I168" s="38">
        <v>6373908.6656000009</v>
      </c>
      <c r="J168" s="37">
        <v>263504.94715555658</v>
      </c>
      <c r="K168" s="37"/>
      <c r="L168" s="38">
        <v>1319897.1296000001</v>
      </c>
      <c r="M168" s="38">
        <v>13776136.774400001</v>
      </c>
      <c r="N168" s="38">
        <v>0</v>
      </c>
      <c r="O168" s="37">
        <v>478708.06133328006</v>
      </c>
      <c r="P168" s="37"/>
      <c r="Q168" s="38">
        <v>10872583.7696</v>
      </c>
      <c r="R168" s="39">
        <v>-77098.798495682102</v>
      </c>
      <c r="S168" s="39">
        <v>10795484.971104318</v>
      </c>
    </row>
    <row r="169" spans="1:19">
      <c r="A169" s="35">
        <v>34501</v>
      </c>
      <c r="B169" s="36" t="s">
        <v>148</v>
      </c>
      <c r="C169" s="41">
        <v>6.1799999999999998E-5</v>
      </c>
      <c r="D169" s="41">
        <v>6.19E-5</v>
      </c>
      <c r="E169" s="37">
        <v>490348.45379999996</v>
      </c>
      <c r="F169" s="37"/>
      <c r="G169" s="38">
        <v>10629.8472</v>
      </c>
      <c r="H169" s="38">
        <v>233794.1586</v>
      </c>
      <c r="I169" s="38">
        <v>77467.659599999999</v>
      </c>
      <c r="J169" s="37">
        <v>7596.8758701869992</v>
      </c>
      <c r="K169" s="37"/>
      <c r="L169" s="38">
        <v>16041.8586</v>
      </c>
      <c r="M169" s="38">
        <v>167433.38039999999</v>
      </c>
      <c r="N169" s="38">
        <v>0</v>
      </c>
      <c r="O169" s="37">
        <v>11981.558823441028</v>
      </c>
      <c r="P169" s="37"/>
      <c r="Q169" s="38">
        <v>132143.9736</v>
      </c>
      <c r="R169" s="39">
        <v>370.71442867888709</v>
      </c>
      <c r="S169" s="39">
        <v>132514.68802867888</v>
      </c>
    </row>
    <row r="170" spans="1:19">
      <c r="A170" s="35">
        <v>34505</v>
      </c>
      <c r="B170" s="36" t="s">
        <v>149</v>
      </c>
      <c r="C170" s="41">
        <v>6.6370000000000003E-4</v>
      </c>
      <c r="D170" s="41">
        <v>6.3159999999999996E-4</v>
      </c>
      <c r="E170" s="37">
        <v>5266088.4917000001</v>
      </c>
      <c r="F170" s="37"/>
      <c r="G170" s="38">
        <v>114159.05480000001</v>
      </c>
      <c r="H170" s="38">
        <v>2510828.2049000002</v>
      </c>
      <c r="I170" s="38">
        <v>831962.5514</v>
      </c>
      <c r="J170" s="37">
        <v>312315.00870820379</v>
      </c>
      <c r="K170" s="37"/>
      <c r="L170" s="38">
        <v>172281.2549</v>
      </c>
      <c r="M170" s="38">
        <v>1798147.8086000001</v>
      </c>
      <c r="N170" s="38">
        <v>0</v>
      </c>
      <c r="O170" s="37">
        <v>14468.842155314633</v>
      </c>
      <c r="P170" s="37"/>
      <c r="Q170" s="38">
        <v>1419157.8524</v>
      </c>
      <c r="R170" s="39">
        <v>135549.61768523091</v>
      </c>
      <c r="S170" s="39">
        <v>1554707.4700852309</v>
      </c>
    </row>
    <row r="171" spans="1:19">
      <c r="A171" s="35">
        <v>34600</v>
      </c>
      <c r="B171" s="36" t="s">
        <v>150</v>
      </c>
      <c r="C171" s="41">
        <v>1.2166E-3</v>
      </c>
      <c r="D171" s="41">
        <v>1.2158E-3</v>
      </c>
      <c r="E171" s="37">
        <v>9653040.9205999989</v>
      </c>
      <c r="F171" s="37"/>
      <c r="G171" s="38">
        <v>209260.06639999998</v>
      </c>
      <c r="H171" s="38">
        <v>4602491.4781999998</v>
      </c>
      <c r="I171" s="38">
        <v>1525034.8651999999</v>
      </c>
      <c r="J171" s="37">
        <v>28972.013399999589</v>
      </c>
      <c r="K171" s="37"/>
      <c r="L171" s="38">
        <v>315801.37819999998</v>
      </c>
      <c r="M171" s="38">
        <v>3296107.6148000001</v>
      </c>
      <c r="N171" s="38">
        <v>0</v>
      </c>
      <c r="O171" s="37">
        <v>142575.49473891023</v>
      </c>
      <c r="P171" s="37"/>
      <c r="Q171" s="38">
        <v>2601397.3832</v>
      </c>
      <c r="R171" s="39">
        <v>-96032.326345718437</v>
      </c>
      <c r="S171" s="39">
        <v>2505365.0568542816</v>
      </c>
    </row>
    <row r="172" spans="1:19">
      <c r="A172" s="35">
        <v>34605</v>
      </c>
      <c r="B172" s="36" t="s">
        <v>151</v>
      </c>
      <c r="C172" s="41">
        <v>2.5179999999999999E-4</v>
      </c>
      <c r="D172" s="41">
        <v>2.766E-4</v>
      </c>
      <c r="E172" s="37">
        <v>1997892.2438000001</v>
      </c>
      <c r="F172" s="37"/>
      <c r="G172" s="38">
        <v>43310.607199999999</v>
      </c>
      <c r="H172" s="38">
        <v>952578.78859999997</v>
      </c>
      <c r="I172" s="38">
        <v>315636.83960000001</v>
      </c>
      <c r="J172" s="37">
        <v>35103.069657624597</v>
      </c>
      <c r="K172" s="37"/>
      <c r="L172" s="38">
        <v>65361.488599999997</v>
      </c>
      <c r="M172" s="38">
        <v>682196.20039999997</v>
      </c>
      <c r="N172" s="38">
        <v>0</v>
      </c>
      <c r="O172" s="37">
        <v>92438.171995661804</v>
      </c>
      <c r="P172" s="37"/>
      <c r="Q172" s="38">
        <v>538411.85360000003</v>
      </c>
      <c r="R172" s="39">
        <v>-16999.139008014638</v>
      </c>
      <c r="S172" s="39">
        <v>521412.71459198539</v>
      </c>
    </row>
    <row r="173" spans="1:19">
      <c r="A173" s="35">
        <v>34700</v>
      </c>
      <c r="B173" s="36" t="s">
        <v>152</v>
      </c>
      <c r="C173" s="41">
        <v>3.3004000000000002E-3</v>
      </c>
      <c r="D173" s="41">
        <v>3.3E-3</v>
      </c>
      <c r="E173" s="37">
        <v>26186829.076400001</v>
      </c>
      <c r="F173" s="37"/>
      <c r="G173" s="38">
        <v>567682.00160000008</v>
      </c>
      <c r="H173" s="38">
        <v>12485667.330800001</v>
      </c>
      <c r="I173" s="38">
        <v>4137124.0088000004</v>
      </c>
      <c r="J173" s="37">
        <v>120080.7713277143</v>
      </c>
      <c r="K173" s="37"/>
      <c r="L173" s="38">
        <v>856707.93080000009</v>
      </c>
      <c r="M173" s="38">
        <v>8941701.1112000011</v>
      </c>
      <c r="N173" s="38">
        <v>0</v>
      </c>
      <c r="O173" s="37">
        <v>689060.95358752552</v>
      </c>
      <c r="P173" s="37"/>
      <c r="Q173" s="38">
        <v>7057086.9008000009</v>
      </c>
      <c r="R173" s="39">
        <v>-157285.46541804477</v>
      </c>
      <c r="S173" s="39">
        <v>6899801.4353819564</v>
      </c>
    </row>
    <row r="174" spans="1:19">
      <c r="A174" s="35">
        <v>34800</v>
      </c>
      <c r="B174" s="36" t="s">
        <v>153</v>
      </c>
      <c r="C174" s="41">
        <v>3.7389999999999998E-4</v>
      </c>
      <c r="D174" s="41">
        <v>3.6390000000000001E-4</v>
      </c>
      <c r="E174" s="37">
        <v>2966687.4898999999</v>
      </c>
      <c r="F174" s="37"/>
      <c r="G174" s="38">
        <v>64312.295599999998</v>
      </c>
      <c r="H174" s="38">
        <v>1414492.4902999999</v>
      </c>
      <c r="I174" s="38">
        <v>468691.87579999998</v>
      </c>
      <c r="J174" s="37">
        <v>194071.61132258613</v>
      </c>
      <c r="K174" s="37"/>
      <c r="L174" s="38">
        <v>97055.840299999996</v>
      </c>
      <c r="M174" s="38">
        <v>1012999.0442</v>
      </c>
      <c r="N174" s="38">
        <v>0</v>
      </c>
      <c r="O174" s="37">
        <v>15786.263735357861</v>
      </c>
      <c r="P174" s="37"/>
      <c r="Q174" s="38">
        <v>799492.42279999994</v>
      </c>
      <c r="R174" s="39">
        <v>74971.987973268217</v>
      </c>
      <c r="S174" s="39">
        <v>874464.4107732682</v>
      </c>
    </row>
    <row r="175" spans="1:19">
      <c r="A175" s="35">
        <v>34900</v>
      </c>
      <c r="B175" s="36" t="s">
        <v>287</v>
      </c>
      <c r="C175" s="41">
        <v>7.332E-3</v>
      </c>
      <c r="D175" s="41">
        <v>7.3692000000000002E-3</v>
      </c>
      <c r="E175" s="37">
        <v>58175321.412</v>
      </c>
      <c r="F175" s="37"/>
      <c r="G175" s="38">
        <v>1261133.328</v>
      </c>
      <c r="H175" s="38">
        <v>27737520.563999999</v>
      </c>
      <c r="I175" s="38">
        <v>9190823.3039999995</v>
      </c>
      <c r="J175" s="37">
        <v>0</v>
      </c>
      <c r="K175" s="37"/>
      <c r="L175" s="38">
        <v>1903218.564</v>
      </c>
      <c r="M175" s="38">
        <v>19864426.296</v>
      </c>
      <c r="N175" s="38">
        <v>0</v>
      </c>
      <c r="O175" s="37">
        <v>1403472.1310759326</v>
      </c>
      <c r="P175" s="37"/>
      <c r="Q175" s="38">
        <v>15677663.664000001</v>
      </c>
      <c r="R175" s="39">
        <v>-791381.49137194734</v>
      </c>
      <c r="S175" s="39">
        <v>14886282.172628053</v>
      </c>
    </row>
    <row r="176" spans="1:19">
      <c r="A176" s="35">
        <v>34901</v>
      </c>
      <c r="B176" s="36" t="s">
        <v>288</v>
      </c>
      <c r="C176" s="41">
        <v>1.797E-4</v>
      </c>
      <c r="D176" s="41">
        <v>1.8909999999999999E-4</v>
      </c>
      <c r="E176" s="37">
        <v>1425819.0477</v>
      </c>
      <c r="F176" s="37"/>
      <c r="G176" s="38">
        <v>30909.1188</v>
      </c>
      <c r="H176" s="38">
        <v>679818.93689999997</v>
      </c>
      <c r="I176" s="38">
        <v>225257.90340000001</v>
      </c>
      <c r="J176" s="37">
        <v>4513.940992196568</v>
      </c>
      <c r="K176" s="37"/>
      <c r="L176" s="38">
        <v>46645.986900000004</v>
      </c>
      <c r="M176" s="38">
        <v>486857.25660000002</v>
      </c>
      <c r="N176" s="38">
        <v>0</v>
      </c>
      <c r="O176" s="37">
        <v>101907.45610351468</v>
      </c>
      <c r="P176" s="37"/>
      <c r="Q176" s="38">
        <v>384243.88439999998</v>
      </c>
      <c r="R176" s="39">
        <v>-38565.76078994722</v>
      </c>
      <c r="S176" s="39">
        <v>345678.12361005275</v>
      </c>
    </row>
    <row r="177" spans="1:19">
      <c r="A177" s="35">
        <v>34903</v>
      </c>
      <c r="B177" s="36" t="s">
        <v>154</v>
      </c>
      <c r="C177" s="41">
        <v>1.26E-5</v>
      </c>
      <c r="D177" s="41">
        <v>1.34E-5</v>
      </c>
      <c r="E177" s="37">
        <v>99973.95659999999</v>
      </c>
      <c r="F177" s="37"/>
      <c r="G177" s="38">
        <v>2167.2503999999999</v>
      </c>
      <c r="H177" s="38">
        <v>47666.770199999999</v>
      </c>
      <c r="I177" s="38">
        <v>15794.377199999999</v>
      </c>
      <c r="J177" s="37">
        <v>2753.2352999999921</v>
      </c>
      <c r="K177" s="37"/>
      <c r="L177" s="38">
        <v>3270.6702</v>
      </c>
      <c r="M177" s="38">
        <v>34136.902799999996</v>
      </c>
      <c r="N177" s="38">
        <v>0</v>
      </c>
      <c r="O177" s="37">
        <v>14471.746509824763</v>
      </c>
      <c r="P177" s="37"/>
      <c r="Q177" s="38">
        <v>26941.975200000001</v>
      </c>
      <c r="R177" s="39">
        <v>-5866.0956373064573</v>
      </c>
      <c r="S177" s="39">
        <v>21075.879562693543</v>
      </c>
    </row>
    <row r="178" spans="1:19">
      <c r="A178" s="35">
        <v>34905</v>
      </c>
      <c r="B178" s="36" t="s">
        <v>155</v>
      </c>
      <c r="C178" s="41">
        <v>7.3019999999999997E-4</v>
      </c>
      <c r="D178" s="41">
        <v>7.2610000000000003E-4</v>
      </c>
      <c r="E178" s="37">
        <v>5793728.8181999996</v>
      </c>
      <c r="F178" s="37"/>
      <c r="G178" s="38">
        <v>125597.3208</v>
      </c>
      <c r="H178" s="38">
        <v>2762402.8254</v>
      </c>
      <c r="I178" s="38">
        <v>915321.76439999999</v>
      </c>
      <c r="J178" s="37">
        <v>30060.919056670122</v>
      </c>
      <c r="K178" s="37"/>
      <c r="L178" s="38">
        <v>189543.12539999999</v>
      </c>
      <c r="M178" s="38">
        <v>1978314.7955999998</v>
      </c>
      <c r="N178" s="38">
        <v>0</v>
      </c>
      <c r="O178" s="37">
        <v>131674.88477845467</v>
      </c>
      <c r="P178" s="37"/>
      <c r="Q178" s="38">
        <v>1561351.6103999999</v>
      </c>
      <c r="R178" s="39">
        <v>-39905.075177764171</v>
      </c>
      <c r="S178" s="39">
        <v>1521446.5352222356</v>
      </c>
    </row>
    <row r="179" spans="1:19">
      <c r="A179" s="35">
        <v>34910</v>
      </c>
      <c r="B179" s="36" t="s">
        <v>156</v>
      </c>
      <c r="C179" s="41">
        <v>2.2791E-3</v>
      </c>
      <c r="D179" s="41">
        <v>2.3143E-3</v>
      </c>
      <c r="E179" s="37">
        <v>18083384.483100001</v>
      </c>
      <c r="F179" s="37"/>
      <c r="G179" s="38">
        <v>392014.31640000001</v>
      </c>
      <c r="H179" s="38">
        <v>8622010.7906999998</v>
      </c>
      <c r="I179" s="38">
        <v>2856901.9901999999</v>
      </c>
      <c r="J179" s="37">
        <v>299235.6008458492</v>
      </c>
      <c r="K179" s="37"/>
      <c r="L179" s="38">
        <v>591601.94070000004</v>
      </c>
      <c r="M179" s="38">
        <v>6174715.4898000006</v>
      </c>
      <c r="N179" s="38">
        <v>0</v>
      </c>
      <c r="O179" s="37">
        <v>323191.04385000095</v>
      </c>
      <c r="P179" s="37"/>
      <c r="Q179" s="38">
        <v>4873290.1332</v>
      </c>
      <c r="R179" s="39">
        <v>63377.511800138192</v>
      </c>
      <c r="S179" s="39">
        <v>4936667.6450001383</v>
      </c>
    </row>
    <row r="180" spans="1:19">
      <c r="A180" s="35">
        <v>35000</v>
      </c>
      <c r="B180" s="36" t="s">
        <v>157</v>
      </c>
      <c r="C180" s="41">
        <v>1.5081999999999999E-3</v>
      </c>
      <c r="D180" s="41">
        <v>1.5556999999999999E-3</v>
      </c>
      <c r="E180" s="37">
        <v>11966723.916199999</v>
      </c>
      <c r="F180" s="37"/>
      <c r="G180" s="38">
        <v>259416.43279999998</v>
      </c>
      <c r="H180" s="38">
        <v>5705636.7313999999</v>
      </c>
      <c r="I180" s="38">
        <v>1890561.8803999999</v>
      </c>
      <c r="J180" s="37">
        <v>145627.20368937869</v>
      </c>
      <c r="K180" s="37"/>
      <c r="L180" s="38">
        <v>391494.03139999998</v>
      </c>
      <c r="M180" s="38">
        <v>4086133.0795999998</v>
      </c>
      <c r="N180" s="38">
        <v>0</v>
      </c>
      <c r="O180" s="37">
        <v>269759.80417499965</v>
      </c>
      <c r="P180" s="37"/>
      <c r="Q180" s="38">
        <v>3224911.6664</v>
      </c>
      <c r="R180" s="39">
        <v>-8342.2644865822658</v>
      </c>
      <c r="S180" s="39">
        <v>3216569.4019134175</v>
      </c>
    </row>
    <row r="181" spans="1:19">
      <c r="A181" s="35">
        <v>35005</v>
      </c>
      <c r="B181" s="36" t="s">
        <v>158</v>
      </c>
      <c r="C181" s="41">
        <v>7.0140000000000003E-4</v>
      </c>
      <c r="D181" s="41">
        <v>7.0509999999999995E-4</v>
      </c>
      <c r="E181" s="37">
        <v>5565216.9174000006</v>
      </c>
      <c r="F181" s="37"/>
      <c r="G181" s="38">
        <v>120643.60560000001</v>
      </c>
      <c r="H181" s="38">
        <v>2653450.2078</v>
      </c>
      <c r="I181" s="38">
        <v>879220.3308</v>
      </c>
      <c r="J181" s="37">
        <v>59501.913721770972</v>
      </c>
      <c r="K181" s="37"/>
      <c r="L181" s="38">
        <v>182067.30780000001</v>
      </c>
      <c r="M181" s="38">
        <v>1900287.5892</v>
      </c>
      <c r="N181" s="38">
        <v>0</v>
      </c>
      <c r="O181" s="37">
        <v>39857.693085969011</v>
      </c>
      <c r="P181" s="37"/>
      <c r="Q181" s="38">
        <v>1499769.9528000001</v>
      </c>
      <c r="R181" s="39">
        <v>44008.629035235273</v>
      </c>
      <c r="S181" s="39">
        <v>1543778.5818352355</v>
      </c>
    </row>
    <row r="182" spans="1:19">
      <c r="A182" s="35">
        <v>35100</v>
      </c>
      <c r="B182" s="36" t="s">
        <v>159</v>
      </c>
      <c r="C182" s="41">
        <v>1.3260600000000001E-2</v>
      </c>
      <c r="D182" s="41">
        <v>1.29987E-2</v>
      </c>
      <c r="E182" s="37">
        <v>105215448.32460001</v>
      </c>
      <c r="F182" s="37"/>
      <c r="G182" s="38">
        <v>2280876.2424000003</v>
      </c>
      <c r="H182" s="38">
        <v>50165870.8662</v>
      </c>
      <c r="I182" s="38">
        <v>16622453.8332</v>
      </c>
      <c r="J182" s="37">
        <v>410878.06896659161</v>
      </c>
      <c r="K182" s="37"/>
      <c r="L182" s="38">
        <v>3442146.7662000004</v>
      </c>
      <c r="M182" s="38">
        <v>35926651.846799999</v>
      </c>
      <c r="N182" s="38">
        <v>0</v>
      </c>
      <c r="O182" s="37">
        <v>1634545.3071461874</v>
      </c>
      <c r="P182" s="37"/>
      <c r="Q182" s="38">
        <v>28354504.4712</v>
      </c>
      <c r="R182" s="39">
        <v>-960846.67387155583</v>
      </c>
      <c r="S182" s="39">
        <v>27393657.797328446</v>
      </c>
    </row>
    <row r="183" spans="1:19">
      <c r="A183" s="35">
        <v>35105</v>
      </c>
      <c r="B183" s="36" t="s">
        <v>160</v>
      </c>
      <c r="C183" s="41">
        <v>1.1609000000000001E-3</v>
      </c>
      <c r="D183" s="41">
        <v>1.1724999999999999E-3</v>
      </c>
      <c r="E183" s="37">
        <v>9211092.5569000002</v>
      </c>
      <c r="F183" s="37"/>
      <c r="G183" s="38">
        <v>199679.44360000003</v>
      </c>
      <c r="H183" s="38">
        <v>4391774.0893000001</v>
      </c>
      <c r="I183" s="38">
        <v>1455213.6898000001</v>
      </c>
      <c r="J183" s="37">
        <v>41668.428506589902</v>
      </c>
      <c r="K183" s="37"/>
      <c r="L183" s="38">
        <v>301342.93930000003</v>
      </c>
      <c r="M183" s="38">
        <v>3145200.8302000002</v>
      </c>
      <c r="N183" s="38">
        <v>0</v>
      </c>
      <c r="O183" s="37">
        <v>228275.30436720111</v>
      </c>
      <c r="P183" s="37"/>
      <c r="Q183" s="38">
        <v>2482296.7468000003</v>
      </c>
      <c r="R183" s="39">
        <v>-41196.203344082533</v>
      </c>
      <c r="S183" s="39">
        <v>2441100.5434559179</v>
      </c>
    </row>
    <row r="184" spans="1:19">
      <c r="A184" s="35">
        <v>35106</v>
      </c>
      <c r="B184" s="36" t="s">
        <v>161</v>
      </c>
      <c r="C184" s="41">
        <v>2.8630000000000002E-4</v>
      </c>
      <c r="D184" s="41">
        <v>2.9930000000000001E-4</v>
      </c>
      <c r="E184" s="37">
        <v>2271630.4583000001</v>
      </c>
      <c r="F184" s="37"/>
      <c r="G184" s="38">
        <v>49244.745200000005</v>
      </c>
      <c r="H184" s="38">
        <v>1083094.9451000001</v>
      </c>
      <c r="I184" s="38">
        <v>358883.34860000003</v>
      </c>
      <c r="J184" s="37">
        <v>133199.9035429724</v>
      </c>
      <c r="K184" s="37"/>
      <c r="L184" s="38">
        <v>74316.895100000009</v>
      </c>
      <c r="M184" s="38">
        <v>775666.2914000001</v>
      </c>
      <c r="N184" s="38">
        <v>0</v>
      </c>
      <c r="O184" s="37">
        <v>99032.146200000047</v>
      </c>
      <c r="P184" s="37"/>
      <c r="Q184" s="38">
        <v>612181.54760000005</v>
      </c>
      <c r="R184" s="39">
        <v>57729.852052538859</v>
      </c>
      <c r="S184" s="39">
        <v>669911.39965253894</v>
      </c>
    </row>
    <row r="185" spans="1:19">
      <c r="A185" s="35">
        <v>35200</v>
      </c>
      <c r="B185" s="36" t="s">
        <v>162</v>
      </c>
      <c r="C185" s="41">
        <v>5.6130000000000004E-4</v>
      </c>
      <c r="D185" s="41">
        <v>5.8060000000000002E-4</v>
      </c>
      <c r="E185" s="37">
        <v>4453601.7333000004</v>
      </c>
      <c r="F185" s="37"/>
      <c r="G185" s="38">
        <v>96545.845200000011</v>
      </c>
      <c r="H185" s="38">
        <v>2123441.1200999999</v>
      </c>
      <c r="I185" s="38">
        <v>703601.89860000007</v>
      </c>
      <c r="J185" s="37">
        <v>123140.01877577988</v>
      </c>
      <c r="K185" s="37"/>
      <c r="L185" s="38">
        <v>145700.57010000001</v>
      </c>
      <c r="M185" s="38">
        <v>1520717.7414000002</v>
      </c>
      <c r="N185" s="38">
        <v>0</v>
      </c>
      <c r="O185" s="37">
        <v>37044.466875000566</v>
      </c>
      <c r="P185" s="37"/>
      <c r="Q185" s="38">
        <v>1200200.8476</v>
      </c>
      <c r="R185" s="39">
        <v>65581.88347712117</v>
      </c>
      <c r="S185" s="39">
        <v>1265782.7310771211</v>
      </c>
    </row>
    <row r="186" spans="1:19">
      <c r="A186" s="35">
        <v>35300</v>
      </c>
      <c r="B186" s="36" t="s">
        <v>163</v>
      </c>
      <c r="C186" s="41">
        <v>4.0270999999999996E-3</v>
      </c>
      <c r="D186" s="41">
        <v>3.8329000000000002E-3</v>
      </c>
      <c r="E186" s="37">
        <v>31952787.351099998</v>
      </c>
      <c r="F186" s="37"/>
      <c r="G186" s="38">
        <v>692677.30839999998</v>
      </c>
      <c r="H186" s="38">
        <v>15234829.386699999</v>
      </c>
      <c r="I186" s="38">
        <v>5048058.4461999992</v>
      </c>
      <c r="J186" s="37">
        <v>728127.21996864048</v>
      </c>
      <c r="K186" s="37"/>
      <c r="L186" s="38">
        <v>1045342.5366999999</v>
      </c>
      <c r="M186" s="38">
        <v>10910533.433799999</v>
      </c>
      <c r="N186" s="38">
        <v>0</v>
      </c>
      <c r="O186" s="37">
        <v>108700.66477299556</v>
      </c>
      <c r="P186" s="37"/>
      <c r="Q186" s="38">
        <v>8610954.6291999985</v>
      </c>
      <c r="R186" s="39">
        <v>155634.1091383897</v>
      </c>
      <c r="S186" s="39">
        <v>8766588.7383383885</v>
      </c>
    </row>
    <row r="187" spans="1:19">
      <c r="A187" s="35">
        <v>35305</v>
      </c>
      <c r="B187" s="36" t="s">
        <v>164</v>
      </c>
      <c r="C187" s="41">
        <v>1.4071000000000001E-3</v>
      </c>
      <c r="D187" s="41">
        <v>1.42E-3</v>
      </c>
      <c r="E187" s="37">
        <v>11164551.931100002</v>
      </c>
      <c r="F187" s="37"/>
      <c r="G187" s="38">
        <v>242026.82840000003</v>
      </c>
      <c r="H187" s="38">
        <v>5323167.6467000004</v>
      </c>
      <c r="I187" s="38">
        <v>1763830.8062000002</v>
      </c>
      <c r="J187" s="37">
        <v>468062.1192808178</v>
      </c>
      <c r="K187" s="37"/>
      <c r="L187" s="38">
        <v>365250.79670000001</v>
      </c>
      <c r="M187" s="38">
        <v>3812225.0738000004</v>
      </c>
      <c r="N187" s="38">
        <v>0</v>
      </c>
      <c r="O187" s="37">
        <v>12569.406674999802</v>
      </c>
      <c r="P187" s="37"/>
      <c r="Q187" s="38">
        <v>3008734.3892000001</v>
      </c>
      <c r="R187" s="39">
        <v>257478.04891765714</v>
      </c>
      <c r="S187" s="39">
        <v>3266212.4381176573</v>
      </c>
    </row>
    <row r="188" spans="1:19">
      <c r="A188" s="35">
        <v>35400</v>
      </c>
      <c r="B188" s="36" t="s">
        <v>165</v>
      </c>
      <c r="C188" s="41">
        <v>2.9510000000000001E-3</v>
      </c>
      <c r="D188" s="41">
        <v>3.0752000000000002E-3</v>
      </c>
      <c r="E188" s="37">
        <v>23414535.390999999</v>
      </c>
      <c r="F188" s="37"/>
      <c r="G188" s="38">
        <v>507583.804</v>
      </c>
      <c r="H188" s="38">
        <v>11163860.227</v>
      </c>
      <c r="I188" s="38">
        <v>3699143.4220000003</v>
      </c>
      <c r="J188" s="37">
        <v>17861.09413449038</v>
      </c>
      <c r="K188" s="37"/>
      <c r="L188" s="38">
        <v>766011.72700000007</v>
      </c>
      <c r="M188" s="38">
        <v>7995079.3780000005</v>
      </c>
      <c r="N188" s="38">
        <v>0</v>
      </c>
      <c r="O188" s="37">
        <v>628176.56337214448</v>
      </c>
      <c r="P188" s="37"/>
      <c r="Q188" s="38">
        <v>6309981.6519999998</v>
      </c>
      <c r="R188" s="39">
        <v>-227907.02917658119</v>
      </c>
      <c r="S188" s="39">
        <v>6082074.622823419</v>
      </c>
    </row>
    <row r="189" spans="1:19">
      <c r="A189" s="35">
        <v>35401</v>
      </c>
      <c r="B189" s="36" t="s">
        <v>166</v>
      </c>
      <c r="C189" s="41">
        <v>3.7200000000000003E-5</v>
      </c>
      <c r="D189" s="41">
        <v>2.7900000000000001E-5</v>
      </c>
      <c r="E189" s="37">
        <v>295161.20520000003</v>
      </c>
      <c r="F189" s="37"/>
      <c r="G189" s="38">
        <v>6398.5488000000005</v>
      </c>
      <c r="H189" s="38">
        <v>140730.4644</v>
      </c>
      <c r="I189" s="38">
        <v>46631.018400000001</v>
      </c>
      <c r="J189" s="37">
        <v>45361.980515889401</v>
      </c>
      <c r="K189" s="37"/>
      <c r="L189" s="38">
        <v>9656.2644</v>
      </c>
      <c r="M189" s="38">
        <v>100785.1416</v>
      </c>
      <c r="N189" s="38">
        <v>0</v>
      </c>
      <c r="O189" s="37">
        <v>20077.213111870064</v>
      </c>
      <c r="P189" s="37"/>
      <c r="Q189" s="38">
        <v>79542.974400000006</v>
      </c>
      <c r="R189" s="39">
        <v>4583.7427537137592</v>
      </c>
      <c r="S189" s="39">
        <v>84126.717153713762</v>
      </c>
    </row>
    <row r="190" spans="1:19">
      <c r="A190" s="35">
        <v>35402</v>
      </c>
      <c r="B190" s="36" t="s">
        <v>463</v>
      </c>
      <c r="C190" s="41">
        <v>0</v>
      </c>
      <c r="D190" s="41">
        <v>0</v>
      </c>
      <c r="E190" s="37">
        <v>0</v>
      </c>
      <c r="F190" s="37"/>
      <c r="G190" s="38">
        <v>0</v>
      </c>
      <c r="H190" s="38">
        <v>0</v>
      </c>
      <c r="I190" s="38">
        <v>0</v>
      </c>
      <c r="J190" s="37">
        <v>0</v>
      </c>
      <c r="K190" s="37"/>
      <c r="L190" s="38">
        <v>0</v>
      </c>
      <c r="M190" s="38">
        <v>0</v>
      </c>
      <c r="N190" s="38">
        <v>0</v>
      </c>
      <c r="O190" s="37">
        <v>99126.178703549056</v>
      </c>
      <c r="P190" s="37"/>
      <c r="Q190" s="38">
        <v>0</v>
      </c>
      <c r="R190" s="39">
        <v>-125476.17557411273</v>
      </c>
      <c r="S190" s="39">
        <v>-125476.17557411273</v>
      </c>
    </row>
    <row r="191" spans="1:19">
      <c r="A191" s="35">
        <v>35405</v>
      </c>
      <c r="B191" s="36" t="s">
        <v>168</v>
      </c>
      <c r="C191" s="41">
        <v>1.0463E-3</v>
      </c>
      <c r="D191" s="41">
        <v>1.0782999999999999E-3</v>
      </c>
      <c r="E191" s="37">
        <v>8301805.6183000002</v>
      </c>
      <c r="F191" s="37"/>
      <c r="G191" s="38">
        <v>179967.78520000001</v>
      </c>
      <c r="H191" s="38">
        <v>3958233.4651000001</v>
      </c>
      <c r="I191" s="38">
        <v>1311560.0686000001</v>
      </c>
      <c r="J191" s="37">
        <v>37230.433050455766</v>
      </c>
      <c r="K191" s="37"/>
      <c r="L191" s="38">
        <v>271595.41509999998</v>
      </c>
      <c r="M191" s="38">
        <v>2834717.5714000002</v>
      </c>
      <c r="N191" s="38">
        <v>0</v>
      </c>
      <c r="O191" s="37">
        <v>212447.62621572692</v>
      </c>
      <c r="P191" s="37"/>
      <c r="Q191" s="38">
        <v>2237253.0676000002</v>
      </c>
      <c r="R191" s="39">
        <v>-62293.776549889932</v>
      </c>
      <c r="S191" s="39">
        <v>2174959.2910501105</v>
      </c>
    </row>
    <row r="192" spans="1:19">
      <c r="A192" s="35">
        <v>35500</v>
      </c>
      <c r="B192" s="36" t="s">
        <v>169</v>
      </c>
      <c r="C192" s="41">
        <v>4.1085999999999996E-3</v>
      </c>
      <c r="D192" s="41">
        <v>4.3315999999999997E-3</v>
      </c>
      <c r="E192" s="37">
        <v>32599444.292599998</v>
      </c>
      <c r="F192" s="37"/>
      <c r="G192" s="38">
        <v>706695.63439999998</v>
      </c>
      <c r="H192" s="38">
        <v>15543150.162199998</v>
      </c>
      <c r="I192" s="38">
        <v>5150220.4891999997</v>
      </c>
      <c r="J192" s="37">
        <v>149136.59968069455</v>
      </c>
      <c r="K192" s="37"/>
      <c r="L192" s="38">
        <v>1066498.0621999998</v>
      </c>
      <c r="M192" s="38">
        <v>11131339.590799998</v>
      </c>
      <c r="N192" s="38">
        <v>0</v>
      </c>
      <c r="O192" s="37">
        <v>1371724.9624659023</v>
      </c>
      <c r="P192" s="37"/>
      <c r="Q192" s="38">
        <v>8785222.1671999991</v>
      </c>
      <c r="R192" s="39">
        <v>-473141.607772458</v>
      </c>
      <c r="S192" s="39">
        <v>8312080.5594275407</v>
      </c>
    </row>
    <row r="193" spans="1:19">
      <c r="A193" s="35">
        <v>35600</v>
      </c>
      <c r="B193" s="36" t="s">
        <v>170</v>
      </c>
      <c r="C193" s="41">
        <v>1.7339E-3</v>
      </c>
      <c r="D193" s="41">
        <v>1.7164999999999999E-3</v>
      </c>
      <c r="E193" s="37">
        <v>13757527.2499</v>
      </c>
      <c r="F193" s="37"/>
      <c r="G193" s="38">
        <v>298237.73560000001</v>
      </c>
      <c r="H193" s="38">
        <v>6559477.2103000004</v>
      </c>
      <c r="I193" s="38">
        <v>2173481.7958</v>
      </c>
      <c r="J193" s="37">
        <v>49875.662555011004</v>
      </c>
      <c r="K193" s="37"/>
      <c r="L193" s="38">
        <v>450080.56030000001</v>
      </c>
      <c r="M193" s="38">
        <v>4697617.1242000004</v>
      </c>
      <c r="N193" s="38">
        <v>0</v>
      </c>
      <c r="O193" s="37">
        <v>86728.285857215451</v>
      </c>
      <c r="P193" s="37"/>
      <c r="Q193" s="38">
        <v>3707515.1428</v>
      </c>
      <c r="R193" s="39">
        <v>-69838.942077956744</v>
      </c>
      <c r="S193" s="39">
        <v>3637676.2007220434</v>
      </c>
    </row>
    <row r="194" spans="1:19">
      <c r="A194" s="35">
        <v>35700</v>
      </c>
      <c r="B194" s="36" t="s">
        <v>171</v>
      </c>
      <c r="C194" s="41">
        <v>9.5529999999999996E-4</v>
      </c>
      <c r="D194" s="41">
        <v>9.657E-4</v>
      </c>
      <c r="E194" s="37">
        <v>7579771.4873000002</v>
      </c>
      <c r="F194" s="37"/>
      <c r="G194" s="38">
        <v>164315.42119999998</v>
      </c>
      <c r="H194" s="38">
        <v>3613973.4580999999</v>
      </c>
      <c r="I194" s="38">
        <v>1197489.5666</v>
      </c>
      <c r="J194" s="37">
        <v>20223.396494577395</v>
      </c>
      <c r="K194" s="37"/>
      <c r="L194" s="38">
        <v>247973.9081</v>
      </c>
      <c r="M194" s="38">
        <v>2588173.2733999998</v>
      </c>
      <c r="N194" s="38">
        <v>0</v>
      </c>
      <c r="O194" s="37">
        <v>216070.5701542813</v>
      </c>
      <c r="P194" s="37"/>
      <c r="Q194" s="38">
        <v>2042672.1355999999</v>
      </c>
      <c r="R194" s="39">
        <v>-92332.554659929359</v>
      </c>
      <c r="S194" s="39">
        <v>1950339.5809400706</v>
      </c>
    </row>
    <row r="195" spans="1:19">
      <c r="A195" s="35">
        <v>35800</v>
      </c>
      <c r="B195" s="36" t="s">
        <v>172</v>
      </c>
      <c r="C195" s="41">
        <v>1.3487E-3</v>
      </c>
      <c r="D195" s="41">
        <v>1.3967999999999999E-3</v>
      </c>
      <c r="E195" s="37">
        <v>10701180.5767</v>
      </c>
      <c r="F195" s="37"/>
      <c r="G195" s="38">
        <v>231981.7948</v>
      </c>
      <c r="H195" s="38">
        <v>5102235.9499000004</v>
      </c>
      <c r="I195" s="38">
        <v>1690625.1214000001</v>
      </c>
      <c r="J195" s="37">
        <v>0</v>
      </c>
      <c r="K195" s="37"/>
      <c r="L195" s="38">
        <v>350091.4999</v>
      </c>
      <c r="M195" s="38">
        <v>3654003.2385999998</v>
      </c>
      <c r="N195" s="38">
        <v>0</v>
      </c>
      <c r="O195" s="37">
        <v>242477.28033483803</v>
      </c>
      <c r="P195" s="37"/>
      <c r="Q195" s="38">
        <v>2883860.4723999999</v>
      </c>
      <c r="R195" s="39">
        <v>-114260.81726655188</v>
      </c>
      <c r="S195" s="39">
        <v>2769599.6551334481</v>
      </c>
    </row>
    <row r="196" spans="1:19">
      <c r="A196" s="35">
        <v>35805</v>
      </c>
      <c r="B196" s="36" t="s">
        <v>173</v>
      </c>
      <c r="C196" s="41">
        <v>2.3470000000000001E-4</v>
      </c>
      <c r="D196" s="41">
        <v>2.2379999999999999E-4</v>
      </c>
      <c r="E196" s="37">
        <v>1862213.3027000001</v>
      </c>
      <c r="F196" s="37"/>
      <c r="G196" s="38">
        <v>40369.338800000005</v>
      </c>
      <c r="H196" s="38">
        <v>887888.17190000007</v>
      </c>
      <c r="I196" s="38">
        <v>294201.61340000003</v>
      </c>
      <c r="J196" s="37">
        <v>229271.22818702681</v>
      </c>
      <c r="K196" s="37"/>
      <c r="L196" s="38">
        <v>60922.721900000004</v>
      </c>
      <c r="M196" s="38">
        <v>635867.5466</v>
      </c>
      <c r="N196" s="38">
        <v>0</v>
      </c>
      <c r="O196" s="37">
        <v>27165.857170237716</v>
      </c>
      <c r="P196" s="37"/>
      <c r="Q196" s="38">
        <v>501847.74440000003</v>
      </c>
      <c r="R196" s="39">
        <v>65931.02061179372</v>
      </c>
      <c r="S196" s="39">
        <v>567778.7650117937</v>
      </c>
    </row>
    <row r="197" spans="1:19">
      <c r="A197" s="35">
        <v>35900</v>
      </c>
      <c r="B197" s="36" t="s">
        <v>174</v>
      </c>
      <c r="C197" s="41">
        <v>2.4949E-3</v>
      </c>
      <c r="D197" s="41">
        <v>2.5728999999999999E-3</v>
      </c>
      <c r="E197" s="37">
        <v>19795636.850899998</v>
      </c>
      <c r="F197" s="37"/>
      <c r="G197" s="38">
        <v>429132.77960000001</v>
      </c>
      <c r="H197" s="38">
        <v>9438398.8072999995</v>
      </c>
      <c r="I197" s="38">
        <v>3127412.0378</v>
      </c>
      <c r="J197" s="37">
        <v>0</v>
      </c>
      <c r="K197" s="37"/>
      <c r="L197" s="38">
        <v>647618.65729999996</v>
      </c>
      <c r="M197" s="38">
        <v>6759377.6821999997</v>
      </c>
      <c r="N197" s="38">
        <v>0</v>
      </c>
      <c r="O197" s="37">
        <v>650209.89316038718</v>
      </c>
      <c r="P197" s="37"/>
      <c r="Q197" s="38">
        <v>5334724.9148000004</v>
      </c>
      <c r="R197" s="39">
        <v>-340266.53108602483</v>
      </c>
      <c r="S197" s="39">
        <v>4994458.3837139755</v>
      </c>
    </row>
    <row r="198" spans="1:19">
      <c r="A198" s="35">
        <v>35905</v>
      </c>
      <c r="B198" s="36" t="s">
        <v>175</v>
      </c>
      <c r="C198" s="41">
        <v>3.5080000000000002E-4</v>
      </c>
      <c r="D198" s="41">
        <v>3.5429999999999999E-4</v>
      </c>
      <c r="E198" s="37">
        <v>2783401.9028000003</v>
      </c>
      <c r="F198" s="37"/>
      <c r="G198" s="38">
        <v>60339.003199999999</v>
      </c>
      <c r="H198" s="38">
        <v>1327103.4116</v>
      </c>
      <c r="I198" s="38">
        <v>439735.51760000002</v>
      </c>
      <c r="J198" s="37">
        <v>77015.625665221698</v>
      </c>
      <c r="K198" s="37"/>
      <c r="L198" s="38">
        <v>91059.611600000004</v>
      </c>
      <c r="M198" s="38">
        <v>950414.72240000009</v>
      </c>
      <c r="N198" s="38">
        <v>0</v>
      </c>
      <c r="O198" s="37">
        <v>0</v>
      </c>
      <c r="P198" s="37"/>
      <c r="Q198" s="38">
        <v>750098.80160000001</v>
      </c>
      <c r="R198" s="39">
        <v>31950.477998383409</v>
      </c>
      <c r="S198" s="39">
        <v>782049.27959838347</v>
      </c>
    </row>
    <row r="199" spans="1:19">
      <c r="A199" s="35">
        <v>36000</v>
      </c>
      <c r="B199" s="36" t="s">
        <v>176</v>
      </c>
      <c r="C199" s="41">
        <v>5.97805E-2</v>
      </c>
      <c r="D199" s="41">
        <v>5.8661999999999999E-2</v>
      </c>
      <c r="E199" s="37">
        <v>474324850.20050001</v>
      </c>
      <c r="F199" s="37"/>
      <c r="G199" s="38">
        <v>10282485.122</v>
      </c>
      <c r="H199" s="38">
        <v>226154234.59850001</v>
      </c>
      <c r="I199" s="38">
        <v>74936171.921000004</v>
      </c>
      <c r="J199" s="37">
        <v>917582.18266370415</v>
      </c>
      <c r="K199" s="37"/>
      <c r="L199" s="38">
        <v>15517642.8485</v>
      </c>
      <c r="M199" s="38">
        <v>161961993.479</v>
      </c>
      <c r="N199" s="38">
        <v>0</v>
      </c>
      <c r="O199" s="37">
        <v>4697985.3134915493</v>
      </c>
      <c r="P199" s="37"/>
      <c r="Q199" s="38">
        <v>127825773.686</v>
      </c>
      <c r="R199" s="39">
        <v>-2558009.7643704303</v>
      </c>
      <c r="S199" s="39">
        <v>125267763.92162958</v>
      </c>
    </row>
    <row r="200" spans="1:19">
      <c r="A200" s="35">
        <v>36001</v>
      </c>
      <c r="B200" s="36" t="s">
        <v>177</v>
      </c>
      <c r="C200" s="41">
        <v>2.8799999999999999E-5</v>
      </c>
      <c r="D200" s="41">
        <v>3.2799999999999998E-5</v>
      </c>
      <c r="E200" s="37">
        <v>228511.9008</v>
      </c>
      <c r="F200" s="37"/>
      <c r="G200" s="38">
        <v>4953.7151999999996</v>
      </c>
      <c r="H200" s="38">
        <v>108952.6176</v>
      </c>
      <c r="I200" s="38">
        <v>36101.433599999997</v>
      </c>
      <c r="J200" s="37">
        <v>0</v>
      </c>
      <c r="K200" s="37"/>
      <c r="L200" s="38">
        <v>7475.8175999999994</v>
      </c>
      <c r="M200" s="38">
        <v>78027.206399999995</v>
      </c>
      <c r="N200" s="38">
        <v>0</v>
      </c>
      <c r="O200" s="37">
        <v>65699.448658072637</v>
      </c>
      <c r="P200" s="37"/>
      <c r="Q200" s="38">
        <v>61581.657599999999</v>
      </c>
      <c r="R200" s="39">
        <v>-41113.249682390713</v>
      </c>
      <c r="S200" s="39">
        <v>20468.407917609286</v>
      </c>
    </row>
    <row r="201" spans="1:19">
      <c r="A201" s="35">
        <v>36002</v>
      </c>
      <c r="B201" s="36" t="s">
        <v>459</v>
      </c>
      <c r="C201" s="41">
        <v>0</v>
      </c>
      <c r="D201" s="41">
        <v>1.4239999999999999E-4</v>
      </c>
      <c r="E201" s="37">
        <v>0</v>
      </c>
      <c r="F201" s="37"/>
      <c r="G201" s="38">
        <v>0</v>
      </c>
      <c r="H201" s="38">
        <v>0</v>
      </c>
      <c r="I201" s="38">
        <v>0</v>
      </c>
      <c r="J201" s="37">
        <v>27051.400538822461</v>
      </c>
      <c r="K201" s="37"/>
      <c r="L201" s="38">
        <v>0</v>
      </c>
      <c r="M201" s="38">
        <v>0</v>
      </c>
      <c r="N201" s="38">
        <v>0</v>
      </c>
      <c r="O201" s="37">
        <v>802301.20640154334</v>
      </c>
      <c r="P201" s="37"/>
      <c r="Q201" s="38">
        <v>0</v>
      </c>
      <c r="R201" s="39">
        <v>-255973.34256403596</v>
      </c>
      <c r="S201" s="39">
        <v>-255973.34256403596</v>
      </c>
    </row>
    <row r="202" spans="1:19">
      <c r="A202" s="35">
        <v>36003</v>
      </c>
      <c r="B202" s="36" t="s">
        <v>179</v>
      </c>
      <c r="C202" s="41">
        <v>4.3980000000000001E-4</v>
      </c>
      <c r="D202" s="41">
        <v>4.481E-4</v>
      </c>
      <c r="E202" s="37">
        <v>3489567.1518000001</v>
      </c>
      <c r="F202" s="37"/>
      <c r="G202" s="38">
        <v>75647.359200000006</v>
      </c>
      <c r="H202" s="38">
        <v>1663797.2646000001</v>
      </c>
      <c r="I202" s="38">
        <v>551298.97560000001</v>
      </c>
      <c r="J202" s="37">
        <v>3132.2997751988437</v>
      </c>
      <c r="K202" s="37"/>
      <c r="L202" s="38">
        <v>114161.96460000001</v>
      </c>
      <c r="M202" s="38">
        <v>1191540.4643999999</v>
      </c>
      <c r="N202" s="38">
        <v>0</v>
      </c>
      <c r="O202" s="37">
        <v>197848.50446039211</v>
      </c>
      <c r="P202" s="37"/>
      <c r="Q202" s="38">
        <v>940403.22960000008</v>
      </c>
      <c r="R202" s="39">
        <v>-72275.240569932284</v>
      </c>
      <c r="S202" s="39">
        <v>868127.98903006781</v>
      </c>
    </row>
    <row r="203" spans="1:19">
      <c r="A203" s="35">
        <v>36004</v>
      </c>
      <c r="B203" s="36" t="s">
        <v>289</v>
      </c>
      <c r="C203" s="41">
        <v>2.397E-4</v>
      </c>
      <c r="D203" s="41">
        <v>2.1230000000000001E-4</v>
      </c>
      <c r="E203" s="37">
        <v>1901885.5077</v>
      </c>
      <c r="F203" s="37"/>
      <c r="G203" s="38">
        <v>41229.358800000002</v>
      </c>
      <c r="H203" s="38">
        <v>906803.55689999997</v>
      </c>
      <c r="I203" s="38">
        <v>300469.22340000002</v>
      </c>
      <c r="J203" s="37">
        <v>357799.86150518706</v>
      </c>
      <c r="K203" s="37"/>
      <c r="L203" s="38">
        <v>62220.606899999999</v>
      </c>
      <c r="M203" s="38">
        <v>649413.93660000002</v>
      </c>
      <c r="N203" s="38">
        <v>0</v>
      </c>
      <c r="O203" s="37">
        <v>0</v>
      </c>
      <c r="P203" s="37"/>
      <c r="Q203" s="38">
        <v>512539.00439999998</v>
      </c>
      <c r="R203" s="39">
        <v>246050.82309527119</v>
      </c>
      <c r="S203" s="39">
        <v>758589.82749527111</v>
      </c>
    </row>
    <row r="204" spans="1:19">
      <c r="A204" s="35">
        <v>36005</v>
      </c>
      <c r="B204" s="36" t="s">
        <v>180</v>
      </c>
      <c r="C204" s="41">
        <v>5.0964000000000001E-3</v>
      </c>
      <c r="D204" s="41">
        <v>5.0835000000000003E-3</v>
      </c>
      <c r="E204" s="37">
        <v>40437085.112400003</v>
      </c>
      <c r="F204" s="37"/>
      <c r="G204" s="38">
        <v>876601.18559999997</v>
      </c>
      <c r="H204" s="38">
        <v>19280073.6228</v>
      </c>
      <c r="I204" s="38">
        <v>6388449.5208000001</v>
      </c>
      <c r="J204" s="37">
        <v>1374461.610015989</v>
      </c>
      <c r="K204" s="37"/>
      <c r="L204" s="38">
        <v>1322908.2228000001</v>
      </c>
      <c r="M204" s="38">
        <v>13807564.3992</v>
      </c>
      <c r="N204" s="38">
        <v>0</v>
      </c>
      <c r="O204" s="37">
        <v>0</v>
      </c>
      <c r="P204" s="37"/>
      <c r="Q204" s="38">
        <v>10897387.492800001</v>
      </c>
      <c r="R204" s="39">
        <v>877955.20650172117</v>
      </c>
      <c r="S204" s="39">
        <v>11775342.699301722</v>
      </c>
    </row>
    <row r="205" spans="1:19">
      <c r="A205" s="35">
        <v>36006</v>
      </c>
      <c r="B205" s="36" t="s">
        <v>181</v>
      </c>
      <c r="C205" s="41">
        <v>5.5060000000000005E-4</v>
      </c>
      <c r="D205" s="41">
        <v>5.3390000000000002E-4</v>
      </c>
      <c r="E205" s="37">
        <v>4368703.2146000005</v>
      </c>
      <c r="F205" s="37"/>
      <c r="G205" s="38">
        <v>94705.402400000006</v>
      </c>
      <c r="H205" s="38">
        <v>2082962.1962000001</v>
      </c>
      <c r="I205" s="38">
        <v>690189.21320000011</v>
      </c>
      <c r="J205" s="37">
        <v>13197.981988505931</v>
      </c>
      <c r="K205" s="37"/>
      <c r="L205" s="38">
        <v>142923.0962</v>
      </c>
      <c r="M205" s="38">
        <v>1491728.4668000001</v>
      </c>
      <c r="N205" s="38">
        <v>0</v>
      </c>
      <c r="O205" s="37">
        <v>142896.54920161975</v>
      </c>
      <c r="P205" s="37"/>
      <c r="Q205" s="38">
        <v>1177321.5512000001</v>
      </c>
      <c r="R205" s="39">
        <v>-45625.271548481207</v>
      </c>
      <c r="S205" s="39">
        <v>1131696.2796515189</v>
      </c>
    </row>
    <row r="206" spans="1:19">
      <c r="A206" s="35">
        <v>36007</v>
      </c>
      <c r="B206" s="36" t="s">
        <v>182</v>
      </c>
      <c r="C206" s="41">
        <v>1.94E-4</v>
      </c>
      <c r="D206" s="41">
        <v>1.7589999999999999E-4</v>
      </c>
      <c r="E206" s="37">
        <v>1539281.554</v>
      </c>
      <c r="F206" s="37"/>
      <c r="G206" s="38">
        <v>33368.775999999998</v>
      </c>
      <c r="H206" s="38">
        <v>733916.93799999997</v>
      </c>
      <c r="I206" s="38">
        <v>243183.26800000001</v>
      </c>
      <c r="J206" s="37">
        <v>50485.717137610947</v>
      </c>
      <c r="K206" s="37"/>
      <c r="L206" s="38">
        <v>50357.938000000002</v>
      </c>
      <c r="M206" s="38">
        <v>525599.93200000003</v>
      </c>
      <c r="N206" s="38">
        <v>0</v>
      </c>
      <c r="O206" s="37">
        <v>44108.917419800644</v>
      </c>
      <c r="P206" s="37"/>
      <c r="Q206" s="38">
        <v>414820.88799999998</v>
      </c>
      <c r="R206" s="39">
        <v>6248.3339765395758</v>
      </c>
      <c r="S206" s="39">
        <v>421069.22197653953</v>
      </c>
    </row>
    <row r="207" spans="1:19">
      <c r="A207" s="35">
        <v>36008</v>
      </c>
      <c r="B207" s="36" t="s">
        <v>183</v>
      </c>
      <c r="C207" s="41">
        <v>6.1220000000000003E-4</v>
      </c>
      <c r="D207" s="41">
        <v>5.4390000000000005E-4</v>
      </c>
      <c r="E207" s="37">
        <v>4857464.7801999999</v>
      </c>
      <c r="F207" s="37"/>
      <c r="G207" s="38">
        <v>105300.84880000001</v>
      </c>
      <c r="H207" s="38">
        <v>2315999.7394000003</v>
      </c>
      <c r="I207" s="38">
        <v>767406.16840000008</v>
      </c>
      <c r="J207" s="37">
        <v>126130.15094803063</v>
      </c>
      <c r="K207" s="37"/>
      <c r="L207" s="38">
        <v>158913.03940000001</v>
      </c>
      <c r="M207" s="38">
        <v>1658619.9916000001</v>
      </c>
      <c r="N207" s="38">
        <v>0</v>
      </c>
      <c r="O207" s="37">
        <v>86677.359235857366</v>
      </c>
      <c r="P207" s="37"/>
      <c r="Q207" s="38">
        <v>1309037.8744000001</v>
      </c>
      <c r="R207" s="39">
        <v>19477.688188911612</v>
      </c>
      <c r="S207" s="39">
        <v>1328515.5625889117</v>
      </c>
    </row>
    <row r="208" spans="1:19">
      <c r="A208" s="35">
        <v>36009</v>
      </c>
      <c r="B208" s="36" t="s">
        <v>184</v>
      </c>
      <c r="C208" s="41">
        <v>1.416E-4</v>
      </c>
      <c r="D208" s="41">
        <v>1.7899999999999999E-4</v>
      </c>
      <c r="E208" s="37">
        <v>1123516.8455999999</v>
      </c>
      <c r="F208" s="37"/>
      <c r="G208" s="38">
        <v>24355.7664</v>
      </c>
      <c r="H208" s="38">
        <v>535683.70319999999</v>
      </c>
      <c r="I208" s="38">
        <v>177498.71520000001</v>
      </c>
      <c r="J208" s="37">
        <v>133833.28484890447</v>
      </c>
      <c r="K208" s="37"/>
      <c r="L208" s="38">
        <v>36756.103199999998</v>
      </c>
      <c r="M208" s="38">
        <v>383633.7648</v>
      </c>
      <c r="N208" s="38">
        <v>0</v>
      </c>
      <c r="O208" s="37">
        <v>165129.62354999996</v>
      </c>
      <c r="P208" s="37"/>
      <c r="Q208" s="38">
        <v>302776.48320000002</v>
      </c>
      <c r="R208" s="39">
        <v>31645.476617802327</v>
      </c>
      <c r="S208" s="39">
        <v>334421.95981780236</v>
      </c>
    </row>
    <row r="209" spans="1:19">
      <c r="A209" s="35">
        <v>36100</v>
      </c>
      <c r="B209" s="36" t="s">
        <v>185</v>
      </c>
      <c r="C209" s="41">
        <v>7.4960000000000001E-4</v>
      </c>
      <c r="D209" s="41">
        <v>7.7249999999999997E-4</v>
      </c>
      <c r="E209" s="37">
        <v>5947656.9736000001</v>
      </c>
      <c r="F209" s="37"/>
      <c r="G209" s="38">
        <v>128934.19839999999</v>
      </c>
      <c r="H209" s="38">
        <v>2835794.5192</v>
      </c>
      <c r="I209" s="38">
        <v>939640.09120000002</v>
      </c>
      <c r="J209" s="37">
        <v>5467.3742039044491</v>
      </c>
      <c r="K209" s="37"/>
      <c r="L209" s="38">
        <v>194578.9192</v>
      </c>
      <c r="M209" s="38">
        <v>2030874.7888</v>
      </c>
      <c r="N209" s="38">
        <v>0</v>
      </c>
      <c r="O209" s="37">
        <v>90971.027600485337</v>
      </c>
      <c r="P209" s="37"/>
      <c r="Q209" s="38">
        <v>1602833.6991999999</v>
      </c>
      <c r="R209" s="39">
        <v>-58537.362389785274</v>
      </c>
      <c r="S209" s="39">
        <v>1544296.3368102147</v>
      </c>
    </row>
    <row r="210" spans="1:19">
      <c r="A210" s="35">
        <v>36102</v>
      </c>
      <c r="B210" s="36" t="s">
        <v>186</v>
      </c>
      <c r="C210" s="41">
        <v>2.1670000000000001E-4</v>
      </c>
      <c r="D210" s="41">
        <v>1.615E-4</v>
      </c>
      <c r="E210" s="37">
        <v>1719393.3647</v>
      </c>
      <c r="F210" s="37"/>
      <c r="G210" s="38">
        <v>37273.266800000005</v>
      </c>
      <c r="H210" s="38">
        <v>819792.78590000002</v>
      </c>
      <c r="I210" s="38">
        <v>271638.21740000002</v>
      </c>
      <c r="J210" s="37">
        <v>235689.36666113598</v>
      </c>
      <c r="K210" s="37"/>
      <c r="L210" s="38">
        <v>56250.335900000005</v>
      </c>
      <c r="M210" s="38">
        <v>587100.54260000004</v>
      </c>
      <c r="N210" s="38">
        <v>0</v>
      </c>
      <c r="O210" s="37">
        <v>98368.979962507859</v>
      </c>
      <c r="P210" s="37"/>
      <c r="Q210" s="38">
        <v>463359.2084</v>
      </c>
      <c r="R210" s="39">
        <v>18302.286418464573</v>
      </c>
      <c r="S210" s="39">
        <v>481661.49481846456</v>
      </c>
    </row>
    <row r="211" spans="1:19">
      <c r="A211" s="35">
        <v>36105</v>
      </c>
      <c r="B211" s="36" t="s">
        <v>187</v>
      </c>
      <c r="C211" s="41">
        <v>4.148E-4</v>
      </c>
      <c r="D211" s="41">
        <v>4.1159999999999998E-4</v>
      </c>
      <c r="E211" s="37">
        <v>3291206.1268000002</v>
      </c>
      <c r="F211" s="37"/>
      <c r="G211" s="38">
        <v>71347.2592</v>
      </c>
      <c r="H211" s="38">
        <v>1569220.3396000001</v>
      </c>
      <c r="I211" s="38">
        <v>519960.92560000002</v>
      </c>
      <c r="J211" s="37">
        <v>71811.266357238637</v>
      </c>
      <c r="K211" s="37"/>
      <c r="L211" s="38">
        <v>107672.5396</v>
      </c>
      <c r="M211" s="38">
        <v>1123808.5144</v>
      </c>
      <c r="N211" s="38">
        <v>0</v>
      </c>
      <c r="O211" s="37">
        <v>12596.266966170919</v>
      </c>
      <c r="P211" s="37"/>
      <c r="Q211" s="38">
        <v>886946.92960000003</v>
      </c>
      <c r="R211" s="39">
        <v>11140.724317419359</v>
      </c>
      <c r="S211" s="39">
        <v>898087.65391741937</v>
      </c>
    </row>
    <row r="212" spans="1:19">
      <c r="A212" s="35">
        <v>36200</v>
      </c>
      <c r="B212" s="36" t="s">
        <v>188</v>
      </c>
      <c r="C212" s="41">
        <v>1.593E-3</v>
      </c>
      <c r="D212" s="41">
        <v>1.632E-3</v>
      </c>
      <c r="E212" s="37">
        <v>12639564.513</v>
      </c>
      <c r="F212" s="37"/>
      <c r="G212" s="38">
        <v>274002.37199999997</v>
      </c>
      <c r="H212" s="38">
        <v>6026441.6610000003</v>
      </c>
      <c r="I212" s="38">
        <v>1996860.5460000001</v>
      </c>
      <c r="J212" s="37">
        <v>139962.57014690957</v>
      </c>
      <c r="K212" s="37"/>
      <c r="L212" s="38">
        <v>413506.16100000002</v>
      </c>
      <c r="M212" s="38">
        <v>4315879.8540000003</v>
      </c>
      <c r="N212" s="38">
        <v>0</v>
      </c>
      <c r="O212" s="37">
        <v>149910.71904019389</v>
      </c>
      <c r="P212" s="37"/>
      <c r="Q212" s="38">
        <v>3406235.4360000002</v>
      </c>
      <c r="R212" s="39">
        <v>-2371.8635530488827</v>
      </c>
      <c r="S212" s="39">
        <v>3403863.5724469512</v>
      </c>
    </row>
    <row r="213" spans="1:19">
      <c r="A213" s="35">
        <v>36205</v>
      </c>
      <c r="B213" s="36" t="s">
        <v>189</v>
      </c>
      <c r="C213" s="41">
        <v>2.875E-4</v>
      </c>
      <c r="D213" s="41">
        <v>2.812E-4</v>
      </c>
      <c r="E213" s="37">
        <v>2281151.7875000001</v>
      </c>
      <c r="F213" s="37"/>
      <c r="G213" s="38">
        <v>49451.15</v>
      </c>
      <c r="H213" s="38">
        <v>1087634.6375</v>
      </c>
      <c r="I213" s="38">
        <v>360387.57500000001</v>
      </c>
      <c r="J213" s="37">
        <v>100535.44514706002</v>
      </c>
      <c r="K213" s="37"/>
      <c r="L213" s="38">
        <v>74628.387499999997</v>
      </c>
      <c r="M213" s="38">
        <v>778917.42499999993</v>
      </c>
      <c r="N213" s="38">
        <v>0</v>
      </c>
      <c r="O213" s="37">
        <v>0</v>
      </c>
      <c r="P213" s="37"/>
      <c r="Q213" s="38">
        <v>614747.44999999995</v>
      </c>
      <c r="R213" s="39">
        <v>50646.661722983277</v>
      </c>
      <c r="S213" s="39">
        <v>665394.11172298319</v>
      </c>
    </row>
    <row r="214" spans="1:19">
      <c r="A214" s="35">
        <v>36300</v>
      </c>
      <c r="B214" s="36" t="s">
        <v>190</v>
      </c>
      <c r="C214" s="41">
        <v>5.0737999999999998E-3</v>
      </c>
      <c r="D214" s="41">
        <v>5.0688E-3</v>
      </c>
      <c r="E214" s="37">
        <v>40257766.745799996</v>
      </c>
      <c r="F214" s="37"/>
      <c r="G214" s="38">
        <v>872713.89520000003</v>
      </c>
      <c r="H214" s="38">
        <v>19194576.082600001</v>
      </c>
      <c r="I214" s="38">
        <v>6360119.9235999994</v>
      </c>
      <c r="J214" s="37">
        <v>422154.26420195692</v>
      </c>
      <c r="K214" s="37"/>
      <c r="L214" s="38">
        <v>1317041.7826</v>
      </c>
      <c r="M214" s="38">
        <v>13746334.716399999</v>
      </c>
      <c r="N214" s="38">
        <v>0</v>
      </c>
      <c r="O214" s="37">
        <v>319715.10939177085</v>
      </c>
      <c r="P214" s="37"/>
      <c r="Q214" s="38">
        <v>10849062.9976</v>
      </c>
      <c r="R214" s="39">
        <v>25215.929213967494</v>
      </c>
      <c r="S214" s="39">
        <v>10874278.926813968</v>
      </c>
    </row>
    <row r="215" spans="1:19">
      <c r="A215" s="35">
        <v>36301</v>
      </c>
      <c r="B215" s="36" t="s">
        <v>191</v>
      </c>
      <c r="C215" s="41">
        <v>7.8100000000000001E-5</v>
      </c>
      <c r="D215" s="41">
        <v>6.3499999999999999E-5</v>
      </c>
      <c r="E215" s="37">
        <v>619679.84210000001</v>
      </c>
      <c r="F215" s="37"/>
      <c r="G215" s="38">
        <v>13433.5124</v>
      </c>
      <c r="H215" s="38">
        <v>295458.3137</v>
      </c>
      <c r="I215" s="38">
        <v>97900.068199999994</v>
      </c>
      <c r="J215" s="37">
        <v>66124.546817209412</v>
      </c>
      <c r="K215" s="37"/>
      <c r="L215" s="38">
        <v>20272.9637</v>
      </c>
      <c r="M215" s="38">
        <v>211594.61180000001</v>
      </c>
      <c r="N215" s="38">
        <v>0</v>
      </c>
      <c r="O215" s="37">
        <v>0</v>
      </c>
      <c r="P215" s="37"/>
      <c r="Q215" s="38">
        <v>166997.48120000001</v>
      </c>
      <c r="R215" s="39">
        <v>25962.60163675552</v>
      </c>
      <c r="S215" s="39">
        <v>192960.08283675552</v>
      </c>
    </row>
    <row r="216" spans="1:19">
      <c r="A216" s="35">
        <v>36302</v>
      </c>
      <c r="B216" s="36" t="s">
        <v>192</v>
      </c>
      <c r="C216" s="41">
        <v>1.194E-4</v>
      </c>
      <c r="D216" s="41">
        <v>1.2420000000000001E-4</v>
      </c>
      <c r="E216" s="37">
        <v>947372.25540000002</v>
      </c>
      <c r="F216" s="37"/>
      <c r="G216" s="38">
        <v>20537.277600000001</v>
      </c>
      <c r="H216" s="38">
        <v>451699.39380000002</v>
      </c>
      <c r="I216" s="38">
        <v>149670.52679999999</v>
      </c>
      <c r="J216" s="37">
        <v>38370.228524101374</v>
      </c>
      <c r="K216" s="37"/>
      <c r="L216" s="38">
        <v>30993.4938</v>
      </c>
      <c r="M216" s="38">
        <v>323487.79320000001</v>
      </c>
      <c r="N216" s="38">
        <v>0</v>
      </c>
      <c r="O216" s="37">
        <v>59335.890047438748</v>
      </c>
      <c r="P216" s="37"/>
      <c r="Q216" s="38">
        <v>255307.28880000001</v>
      </c>
      <c r="R216" s="39">
        <v>7890.3116291649712</v>
      </c>
      <c r="S216" s="39">
        <v>263197.600429165</v>
      </c>
    </row>
    <row r="217" spans="1:19" s="185" customFormat="1">
      <c r="A217" s="192">
        <v>36303</v>
      </c>
      <c r="B217" s="193" t="s">
        <v>397</v>
      </c>
      <c r="C217" s="194">
        <v>0</v>
      </c>
      <c r="D217" s="194">
        <v>0</v>
      </c>
      <c r="E217" s="190"/>
      <c r="F217" s="190"/>
      <c r="G217" s="195"/>
      <c r="H217" s="195"/>
      <c r="I217" s="195"/>
      <c r="J217" s="190"/>
      <c r="K217" s="190"/>
      <c r="L217" s="195"/>
      <c r="M217" s="195"/>
      <c r="N217" s="195"/>
      <c r="O217" s="190"/>
      <c r="P217" s="190"/>
      <c r="Q217" s="195"/>
      <c r="R217" s="196"/>
      <c r="S217" s="196"/>
    </row>
    <row r="218" spans="1:19">
      <c r="A218" s="35">
        <v>36305</v>
      </c>
      <c r="B218" s="36" t="s">
        <v>193</v>
      </c>
      <c r="C218" s="41">
        <v>9.5120000000000003E-4</v>
      </c>
      <c r="D218" s="41">
        <v>9.9630000000000009E-4</v>
      </c>
      <c r="E218" s="37">
        <v>7547240.2791999998</v>
      </c>
      <c r="F218" s="37"/>
      <c r="G218" s="38">
        <v>163610.20480000001</v>
      </c>
      <c r="H218" s="38">
        <v>3598462.8424</v>
      </c>
      <c r="I218" s="38">
        <v>1192350.1264</v>
      </c>
      <c r="J218" s="37">
        <v>187769.20244437896</v>
      </c>
      <c r="K218" s="37"/>
      <c r="L218" s="38">
        <v>246909.64240000001</v>
      </c>
      <c r="M218" s="38">
        <v>2577065.2335999999</v>
      </c>
      <c r="N218" s="38">
        <v>0</v>
      </c>
      <c r="O218" s="37">
        <v>75794.013736194232</v>
      </c>
      <c r="P218" s="37"/>
      <c r="Q218" s="38">
        <v>2033905.3024000002</v>
      </c>
      <c r="R218" s="39">
        <v>39421.854440600044</v>
      </c>
      <c r="S218" s="39">
        <v>2073327.1568406003</v>
      </c>
    </row>
    <row r="219" spans="1:19">
      <c r="A219" s="76">
        <v>36310</v>
      </c>
      <c r="B219" s="36" t="s">
        <v>381</v>
      </c>
      <c r="C219" s="41">
        <v>3.8000000000000002E-5</v>
      </c>
      <c r="D219" s="41">
        <v>0</v>
      </c>
      <c r="E219" s="37">
        <v>301508.75800000003</v>
      </c>
      <c r="F219" s="37"/>
      <c r="G219" s="38">
        <v>6536.152</v>
      </c>
      <c r="H219" s="38">
        <v>143756.92600000001</v>
      </c>
      <c r="I219" s="38">
        <v>47633.836000000003</v>
      </c>
      <c r="J219" s="37">
        <v>138273.30599999998</v>
      </c>
      <c r="K219" s="37"/>
      <c r="L219" s="38">
        <v>9863.9260000000013</v>
      </c>
      <c r="M219" s="38">
        <v>102952.564</v>
      </c>
      <c r="N219" s="38">
        <v>0</v>
      </c>
      <c r="O219" s="37">
        <v>0</v>
      </c>
      <c r="P219" s="37"/>
      <c r="Q219" s="38">
        <v>81253.576000000001</v>
      </c>
      <c r="R219" s="39">
        <v>46091.101999999992</v>
      </c>
      <c r="S219" s="39">
        <v>127344.67799999999</v>
      </c>
    </row>
    <row r="220" spans="1:19">
      <c r="A220" s="35">
        <v>36400</v>
      </c>
      <c r="B220" s="36" t="s">
        <v>194</v>
      </c>
      <c r="C220" s="41">
        <v>5.6394000000000001E-3</v>
      </c>
      <c r="D220" s="41">
        <v>5.4936000000000004E-3</v>
      </c>
      <c r="E220" s="37">
        <v>44745486.575400002</v>
      </c>
      <c r="F220" s="37"/>
      <c r="G220" s="38">
        <v>969999.35759999999</v>
      </c>
      <c r="H220" s="38">
        <v>21334284.433800001</v>
      </c>
      <c r="I220" s="38">
        <v>7069111.9668000005</v>
      </c>
      <c r="J220" s="37">
        <v>736117.19882171438</v>
      </c>
      <c r="K220" s="37"/>
      <c r="L220" s="38">
        <v>1463858.5338000001</v>
      </c>
      <c r="M220" s="38">
        <v>15278702.3532</v>
      </c>
      <c r="N220" s="38">
        <v>0</v>
      </c>
      <c r="O220" s="37">
        <v>615427.32826220652</v>
      </c>
      <c r="P220" s="37"/>
      <c r="Q220" s="38">
        <v>12058458.3288</v>
      </c>
      <c r="R220" s="39">
        <v>-444562.08260905358</v>
      </c>
      <c r="S220" s="39">
        <v>11613896.246190947</v>
      </c>
    </row>
    <row r="221" spans="1:19">
      <c r="A221" s="35">
        <v>36405</v>
      </c>
      <c r="B221" s="36" t="s">
        <v>195</v>
      </c>
      <c r="C221" s="41">
        <v>9.7380000000000003E-4</v>
      </c>
      <c r="D221" s="41">
        <v>9.4269999999999998E-4</v>
      </c>
      <c r="E221" s="37">
        <v>7726558.6458000001</v>
      </c>
      <c r="F221" s="37"/>
      <c r="G221" s="38">
        <v>167497.4952</v>
      </c>
      <c r="H221" s="38">
        <v>3683960.3826000001</v>
      </c>
      <c r="I221" s="38">
        <v>1220679.7236000001</v>
      </c>
      <c r="J221" s="37">
        <v>253423.4166554304</v>
      </c>
      <c r="K221" s="37"/>
      <c r="L221" s="38">
        <v>252776.08260000002</v>
      </c>
      <c r="M221" s="38">
        <v>2638294.9164</v>
      </c>
      <c r="N221" s="38">
        <v>0</v>
      </c>
      <c r="O221" s="37">
        <v>0</v>
      </c>
      <c r="P221" s="37"/>
      <c r="Q221" s="38">
        <v>2082229.7976000002</v>
      </c>
      <c r="R221" s="39">
        <v>160624.68279388949</v>
      </c>
      <c r="S221" s="39">
        <v>2242854.4803938898</v>
      </c>
    </row>
    <row r="222" spans="1:19">
      <c r="A222" s="35">
        <v>36500</v>
      </c>
      <c r="B222" s="36" t="s">
        <v>196</v>
      </c>
      <c r="C222" s="41">
        <v>1.0977199999999999E-2</v>
      </c>
      <c r="D222" s="41">
        <v>1.07055E-2</v>
      </c>
      <c r="E222" s="37">
        <v>87097945.745199993</v>
      </c>
      <c r="F222" s="37"/>
      <c r="G222" s="38">
        <v>1888122.3088</v>
      </c>
      <c r="H222" s="38">
        <v>41527592.844399996</v>
      </c>
      <c r="I222" s="38">
        <v>13760161.6984</v>
      </c>
      <c r="J222" s="37">
        <v>1222797.7266062796</v>
      </c>
      <c r="K222" s="37"/>
      <c r="L222" s="38">
        <v>2849428.6443999996</v>
      </c>
      <c r="M222" s="38">
        <v>29740286.461599998</v>
      </c>
      <c r="N222" s="38">
        <v>0</v>
      </c>
      <c r="O222" s="37">
        <v>0</v>
      </c>
      <c r="P222" s="37"/>
      <c r="Q222" s="38">
        <v>23472019.854399998</v>
      </c>
      <c r="R222" s="39">
        <v>746837.57644512272</v>
      </c>
      <c r="S222" s="39">
        <v>24218857.430845119</v>
      </c>
    </row>
    <row r="223" spans="1:19">
      <c r="A223" s="35">
        <v>36501</v>
      </c>
      <c r="B223" s="36" t="s">
        <v>197</v>
      </c>
      <c r="C223" s="41">
        <v>1.429E-4</v>
      </c>
      <c r="D223" s="41">
        <v>1.205E-4</v>
      </c>
      <c r="E223" s="37">
        <v>1133831.6189000001</v>
      </c>
      <c r="F223" s="37"/>
      <c r="G223" s="38">
        <v>24579.371600000002</v>
      </c>
      <c r="H223" s="38">
        <v>540601.70330000005</v>
      </c>
      <c r="I223" s="38">
        <v>179128.29380000001</v>
      </c>
      <c r="J223" s="37">
        <v>72105.862322827234</v>
      </c>
      <c r="K223" s="37"/>
      <c r="L223" s="38">
        <v>37093.5533</v>
      </c>
      <c r="M223" s="38">
        <v>387155.82620000001</v>
      </c>
      <c r="N223" s="38">
        <v>0</v>
      </c>
      <c r="O223" s="37">
        <v>3465.6030734966926</v>
      </c>
      <c r="P223" s="37"/>
      <c r="Q223" s="38">
        <v>305556.2108</v>
      </c>
      <c r="R223" s="39">
        <v>27412.783927601693</v>
      </c>
      <c r="S223" s="39">
        <v>332968.9947276017</v>
      </c>
    </row>
    <row r="224" spans="1:19">
      <c r="A224" s="35">
        <v>36502</v>
      </c>
      <c r="B224" s="36" t="s">
        <v>198</v>
      </c>
      <c r="C224" s="41">
        <v>4.9200000000000003E-5</v>
      </c>
      <c r="D224" s="41">
        <v>5.1600000000000001E-5</v>
      </c>
      <c r="E224" s="37">
        <v>390374.49720000004</v>
      </c>
      <c r="F224" s="37"/>
      <c r="G224" s="38">
        <v>8462.5968000000012</v>
      </c>
      <c r="H224" s="38">
        <v>186127.38840000003</v>
      </c>
      <c r="I224" s="38">
        <v>61673.282400000004</v>
      </c>
      <c r="J224" s="37">
        <v>17297.38320514356</v>
      </c>
      <c r="K224" s="37"/>
      <c r="L224" s="38">
        <v>12771.188400000001</v>
      </c>
      <c r="M224" s="38">
        <v>133296.47760000001</v>
      </c>
      <c r="N224" s="38">
        <v>0</v>
      </c>
      <c r="O224" s="37">
        <v>21485.440846203928</v>
      </c>
      <c r="P224" s="37"/>
      <c r="Q224" s="38">
        <v>105201.99840000001</v>
      </c>
      <c r="R224" s="39">
        <v>2711.2961297467045</v>
      </c>
      <c r="S224" s="39">
        <v>107913.29452974672</v>
      </c>
    </row>
    <row r="225" spans="1:19">
      <c r="A225" s="35">
        <v>36505</v>
      </c>
      <c r="B225" s="36" t="s">
        <v>199</v>
      </c>
      <c r="C225" s="41">
        <v>2.2230000000000001E-3</v>
      </c>
      <c r="D225" s="41">
        <v>2.1451999999999999E-3</v>
      </c>
      <c r="E225" s="37">
        <v>17638262.343000002</v>
      </c>
      <c r="F225" s="37"/>
      <c r="G225" s="38">
        <v>382364.89200000005</v>
      </c>
      <c r="H225" s="38">
        <v>8409780.1710000001</v>
      </c>
      <c r="I225" s="38">
        <v>2786579.406</v>
      </c>
      <c r="J225" s="37">
        <v>639071.81673340488</v>
      </c>
      <c r="K225" s="37"/>
      <c r="L225" s="38">
        <v>577039.67100000009</v>
      </c>
      <c r="M225" s="38">
        <v>6022724.9939999999</v>
      </c>
      <c r="N225" s="38">
        <v>0</v>
      </c>
      <c r="O225" s="37">
        <v>118184.1601127982</v>
      </c>
      <c r="P225" s="37"/>
      <c r="Q225" s="38">
        <v>4753334.1960000005</v>
      </c>
      <c r="R225" s="39">
        <v>249914.48897918256</v>
      </c>
      <c r="S225" s="39">
        <v>5003248.6849791827</v>
      </c>
    </row>
    <row r="226" spans="1:19">
      <c r="A226" s="35">
        <v>36600</v>
      </c>
      <c r="B226" s="36" t="s">
        <v>200</v>
      </c>
      <c r="C226" s="41">
        <v>7.8490000000000005E-4</v>
      </c>
      <c r="D226" s="41">
        <v>7.938E-4</v>
      </c>
      <c r="E226" s="37">
        <v>6227742.7409000006</v>
      </c>
      <c r="F226" s="37"/>
      <c r="G226" s="38">
        <v>135005.93960000001</v>
      </c>
      <c r="H226" s="38">
        <v>2969337.1373000001</v>
      </c>
      <c r="I226" s="38">
        <v>983889.41780000005</v>
      </c>
      <c r="J226" s="37">
        <v>49467.950625000405</v>
      </c>
      <c r="K226" s="37"/>
      <c r="L226" s="38">
        <v>203741.98730000001</v>
      </c>
      <c r="M226" s="38">
        <v>2126512.3022000003</v>
      </c>
      <c r="N226" s="38">
        <v>0</v>
      </c>
      <c r="O226" s="37">
        <v>141488.43696645956</v>
      </c>
      <c r="P226" s="37"/>
      <c r="Q226" s="38">
        <v>1678313.9948000002</v>
      </c>
      <c r="R226" s="39">
        <v>-79804.119819760104</v>
      </c>
      <c r="S226" s="39">
        <v>1598509.8749802401</v>
      </c>
    </row>
    <row r="227" spans="1:19">
      <c r="A227" s="35">
        <v>36601</v>
      </c>
      <c r="B227" s="36" t="s">
        <v>201</v>
      </c>
      <c r="C227" s="41">
        <v>4.5150000000000002E-4</v>
      </c>
      <c r="D227" s="41">
        <v>4.0440000000000002E-4</v>
      </c>
      <c r="E227" s="37">
        <v>3582400.1115000001</v>
      </c>
      <c r="F227" s="37"/>
      <c r="G227" s="38">
        <v>77659.806000000011</v>
      </c>
      <c r="H227" s="38">
        <v>1708059.2655</v>
      </c>
      <c r="I227" s="38">
        <v>565965.18300000008</v>
      </c>
      <c r="J227" s="37">
        <v>245553.98927549386</v>
      </c>
      <c r="K227" s="37"/>
      <c r="L227" s="38">
        <v>117199.01550000001</v>
      </c>
      <c r="M227" s="38">
        <v>1223239.017</v>
      </c>
      <c r="N227" s="38">
        <v>0</v>
      </c>
      <c r="O227" s="37">
        <v>0</v>
      </c>
      <c r="P227" s="37"/>
      <c r="Q227" s="38">
        <v>965420.77800000005</v>
      </c>
      <c r="R227" s="39">
        <v>126840.91747415834</v>
      </c>
      <c r="S227" s="39">
        <v>1092261.6954741585</v>
      </c>
    </row>
    <row r="228" spans="1:19">
      <c r="A228" s="35">
        <v>36700</v>
      </c>
      <c r="B228" s="36" t="s">
        <v>202</v>
      </c>
      <c r="C228" s="41">
        <v>9.1883999999999993E-3</v>
      </c>
      <c r="D228" s="41">
        <v>9.1280000000000007E-3</v>
      </c>
      <c r="E228" s="37">
        <v>72904817.684399992</v>
      </c>
      <c r="F228" s="37"/>
      <c r="G228" s="38">
        <v>1580441.5536</v>
      </c>
      <c r="H228" s="38">
        <v>34760424.706799999</v>
      </c>
      <c r="I228" s="38">
        <v>11517861.544799998</v>
      </c>
      <c r="J228" s="37">
        <v>641939.97285600007</v>
      </c>
      <c r="K228" s="37"/>
      <c r="L228" s="38">
        <v>2385097.3067999999</v>
      </c>
      <c r="M228" s="38">
        <v>24893929.975199997</v>
      </c>
      <c r="N228" s="38">
        <v>0</v>
      </c>
      <c r="O228" s="37">
        <v>1438682.3789171567</v>
      </c>
      <c r="P228" s="37"/>
      <c r="Q228" s="38">
        <v>19647114.676799998</v>
      </c>
      <c r="R228" s="39">
        <v>-70317.477391091292</v>
      </c>
      <c r="S228" s="39">
        <v>19576797.199408907</v>
      </c>
    </row>
    <row r="229" spans="1:19">
      <c r="A229" s="35">
        <v>36701</v>
      </c>
      <c r="B229" s="36" t="s">
        <v>203</v>
      </c>
      <c r="C229" s="41">
        <v>3.2400000000000001E-5</v>
      </c>
      <c r="D229" s="41">
        <v>4.6300000000000001E-5</v>
      </c>
      <c r="E229" s="37">
        <v>257075.88840000003</v>
      </c>
      <c r="F229" s="37"/>
      <c r="G229" s="38">
        <v>5572.9296000000004</v>
      </c>
      <c r="H229" s="38">
        <v>122571.69480000001</v>
      </c>
      <c r="I229" s="38">
        <v>40614.112800000003</v>
      </c>
      <c r="J229" s="37">
        <v>65078.203430435053</v>
      </c>
      <c r="K229" s="37"/>
      <c r="L229" s="38">
        <v>8410.2947999999997</v>
      </c>
      <c r="M229" s="38">
        <v>87780.607199999999</v>
      </c>
      <c r="N229" s="38">
        <v>0</v>
      </c>
      <c r="O229" s="37">
        <v>60953.529375000056</v>
      </c>
      <c r="P229" s="37"/>
      <c r="Q229" s="38">
        <v>69279.36480000001</v>
      </c>
      <c r="R229" s="39">
        <v>29164.596667996502</v>
      </c>
      <c r="S229" s="39">
        <v>98443.961467996516</v>
      </c>
    </row>
    <row r="230" spans="1:19">
      <c r="A230" s="35">
        <v>36705</v>
      </c>
      <c r="B230" s="36" t="s">
        <v>204</v>
      </c>
      <c r="C230" s="41">
        <v>1.0859000000000001E-3</v>
      </c>
      <c r="D230" s="41">
        <v>1.0365999999999999E-3</v>
      </c>
      <c r="E230" s="37">
        <v>8616009.4819000009</v>
      </c>
      <c r="F230" s="37"/>
      <c r="G230" s="38">
        <v>186779.14360000001</v>
      </c>
      <c r="H230" s="38">
        <v>4108043.3143000002</v>
      </c>
      <c r="I230" s="38">
        <v>1361199.5398000001</v>
      </c>
      <c r="J230" s="37">
        <v>260375.48694243736</v>
      </c>
      <c r="K230" s="37"/>
      <c r="L230" s="38">
        <v>281874.6643</v>
      </c>
      <c r="M230" s="38">
        <v>2942004.9802000001</v>
      </c>
      <c r="N230" s="38">
        <v>0</v>
      </c>
      <c r="O230" s="37">
        <v>24907.881500731346</v>
      </c>
      <c r="P230" s="37"/>
      <c r="Q230" s="38">
        <v>2321927.8468000004</v>
      </c>
      <c r="R230" s="39">
        <v>63785.886479104782</v>
      </c>
      <c r="S230" s="39">
        <v>2385713.7332791053</v>
      </c>
    </row>
    <row r="231" spans="1:19">
      <c r="A231" s="35">
        <v>36800</v>
      </c>
      <c r="B231" s="36" t="s">
        <v>205</v>
      </c>
      <c r="C231" s="41">
        <v>3.5022999999999999E-3</v>
      </c>
      <c r="D231" s="41">
        <v>3.4369000000000001E-3</v>
      </c>
      <c r="E231" s="37">
        <v>27788792.714299999</v>
      </c>
      <c r="F231" s="37"/>
      <c r="G231" s="38">
        <v>602409.60919999995</v>
      </c>
      <c r="H231" s="38">
        <v>13249470.577099999</v>
      </c>
      <c r="I231" s="38">
        <v>4390210.1005999995</v>
      </c>
      <c r="J231" s="37">
        <v>569085.23204987065</v>
      </c>
      <c r="K231" s="37"/>
      <c r="L231" s="38">
        <v>909116.52709999995</v>
      </c>
      <c r="M231" s="38">
        <v>9488704.339399999</v>
      </c>
      <c r="N231" s="38">
        <v>0</v>
      </c>
      <c r="O231" s="37">
        <v>30544.226990873805</v>
      </c>
      <c r="P231" s="37"/>
      <c r="Q231" s="38">
        <v>7488799.9795999993</v>
      </c>
      <c r="R231" s="39">
        <v>195676.70544183019</v>
      </c>
      <c r="S231" s="39">
        <v>7684476.685041829</v>
      </c>
    </row>
    <row r="232" spans="1:19">
      <c r="A232" s="35">
        <v>36801</v>
      </c>
      <c r="B232" s="36" t="s">
        <v>460</v>
      </c>
      <c r="C232" s="41">
        <v>0</v>
      </c>
      <c r="D232" s="41">
        <v>0</v>
      </c>
      <c r="E232" s="37">
        <v>0</v>
      </c>
      <c r="F232" s="37"/>
      <c r="G232" s="38">
        <v>0</v>
      </c>
      <c r="H232" s="38">
        <v>0</v>
      </c>
      <c r="I232" s="38">
        <v>0</v>
      </c>
      <c r="J232" s="37">
        <v>0</v>
      </c>
      <c r="K232" s="37"/>
      <c r="L232" s="38">
        <v>0</v>
      </c>
      <c r="M232" s="38">
        <v>0</v>
      </c>
      <c r="N232" s="38">
        <v>0</v>
      </c>
      <c r="O232" s="37">
        <v>162661.08029980405</v>
      </c>
      <c r="P232" s="37"/>
      <c r="Q232" s="38">
        <v>0</v>
      </c>
      <c r="R232" s="39">
        <v>-70676.826419427161</v>
      </c>
      <c r="S232" s="39">
        <v>-70676.826419427161</v>
      </c>
    </row>
    <row r="233" spans="1:19">
      <c r="A233" s="35">
        <v>36802</v>
      </c>
      <c r="B233" s="36" t="s">
        <v>207</v>
      </c>
      <c r="C233" s="41">
        <v>1.2549999999999999E-4</v>
      </c>
      <c r="D233" s="41">
        <v>9.0199999999999997E-5</v>
      </c>
      <c r="E233" s="37">
        <v>995772.34549999994</v>
      </c>
      <c r="F233" s="37"/>
      <c r="G233" s="38">
        <v>21586.501999999997</v>
      </c>
      <c r="H233" s="38">
        <v>474776.16349999997</v>
      </c>
      <c r="I233" s="38">
        <v>157317.011</v>
      </c>
      <c r="J233" s="37">
        <v>102130.86076252781</v>
      </c>
      <c r="K233" s="37"/>
      <c r="L233" s="38">
        <v>32576.913499999995</v>
      </c>
      <c r="M233" s="38">
        <v>340014.38899999997</v>
      </c>
      <c r="N233" s="38">
        <v>0</v>
      </c>
      <c r="O233" s="37">
        <v>22784.117334040158</v>
      </c>
      <c r="P233" s="37"/>
      <c r="Q233" s="38">
        <v>268350.62599999999</v>
      </c>
      <c r="R233" s="39">
        <v>12992.053624312448</v>
      </c>
      <c r="S233" s="39">
        <v>281342.67962431244</v>
      </c>
    </row>
    <row r="234" spans="1:19">
      <c r="A234" s="35">
        <v>36810</v>
      </c>
      <c r="B234" s="36" t="s">
        <v>208</v>
      </c>
      <c r="C234" s="41">
        <v>6.5713000000000004E-3</v>
      </c>
      <c r="D234" s="41">
        <v>6.6347000000000003E-3</v>
      </c>
      <c r="E234" s="37">
        <v>52139592.143300004</v>
      </c>
      <c r="F234" s="37"/>
      <c r="G234" s="38">
        <v>1130289.8852000001</v>
      </c>
      <c r="H234" s="38">
        <v>24859733.890100002</v>
      </c>
      <c r="I234" s="38">
        <v>8237269.1186000006</v>
      </c>
      <c r="J234" s="37">
        <v>317367.35495945904</v>
      </c>
      <c r="K234" s="37"/>
      <c r="L234" s="38">
        <v>1705758.3401000001</v>
      </c>
      <c r="M234" s="38">
        <v>17803478.521400001</v>
      </c>
      <c r="N234" s="38">
        <v>0</v>
      </c>
      <c r="O234" s="37">
        <v>591783.85410000058</v>
      </c>
      <c r="P234" s="37"/>
      <c r="Q234" s="38">
        <v>14051095.367600001</v>
      </c>
      <c r="R234" s="39">
        <v>-6797.9412049981765</v>
      </c>
      <c r="S234" s="39">
        <v>14044297.426395003</v>
      </c>
    </row>
    <row r="235" spans="1:19">
      <c r="A235" s="35">
        <v>36900</v>
      </c>
      <c r="B235" s="36" t="s">
        <v>209</v>
      </c>
      <c r="C235" s="41">
        <v>6.4899999999999995E-4</v>
      </c>
      <c r="D235" s="41">
        <v>6.5419999999999996E-4</v>
      </c>
      <c r="E235" s="37">
        <v>5149452.2089999998</v>
      </c>
      <c r="F235" s="37"/>
      <c r="G235" s="38">
        <v>111630.59599999999</v>
      </c>
      <c r="H235" s="38">
        <v>2455216.9729999998</v>
      </c>
      <c r="I235" s="38">
        <v>813535.77799999993</v>
      </c>
      <c r="J235" s="37">
        <v>48472.286375499069</v>
      </c>
      <c r="K235" s="37"/>
      <c r="L235" s="38">
        <v>168465.473</v>
      </c>
      <c r="M235" s="38">
        <v>1758321.4219999998</v>
      </c>
      <c r="N235" s="38">
        <v>0</v>
      </c>
      <c r="O235" s="37">
        <v>25680.871199999907</v>
      </c>
      <c r="P235" s="37"/>
      <c r="Q235" s="38">
        <v>1387725.548</v>
      </c>
      <c r="R235" s="39">
        <v>13890.360626865011</v>
      </c>
      <c r="S235" s="39">
        <v>1401615.9086268649</v>
      </c>
    </row>
    <row r="236" spans="1:19">
      <c r="A236" s="35">
        <v>36901</v>
      </c>
      <c r="B236" s="36" t="s">
        <v>210</v>
      </c>
      <c r="C236" s="41">
        <v>2.232E-4</v>
      </c>
      <c r="D236" s="41">
        <v>2.1709999999999999E-4</v>
      </c>
      <c r="E236" s="37">
        <v>1770967.2312</v>
      </c>
      <c r="F236" s="37"/>
      <c r="G236" s="38">
        <v>38391.292800000003</v>
      </c>
      <c r="H236" s="38">
        <v>844382.78639999998</v>
      </c>
      <c r="I236" s="38">
        <v>279786.11040000001</v>
      </c>
      <c r="J236" s="37">
        <v>84676.412427284697</v>
      </c>
      <c r="K236" s="37"/>
      <c r="L236" s="38">
        <v>57937.5864</v>
      </c>
      <c r="M236" s="38">
        <v>604710.84959999996</v>
      </c>
      <c r="N236" s="38">
        <v>0</v>
      </c>
      <c r="O236" s="37">
        <v>390.68566495665857</v>
      </c>
      <c r="P236" s="37"/>
      <c r="Q236" s="38">
        <v>477257.84639999998</v>
      </c>
      <c r="R236" s="39">
        <v>36645.836233487214</v>
      </c>
      <c r="S236" s="39">
        <v>513903.68263348722</v>
      </c>
    </row>
    <row r="237" spans="1:19">
      <c r="A237" s="35">
        <v>36905</v>
      </c>
      <c r="B237" s="36" t="s">
        <v>211</v>
      </c>
      <c r="C237" s="41">
        <v>2.2240000000000001E-4</v>
      </c>
      <c r="D237" s="41">
        <v>2.084E-4</v>
      </c>
      <c r="E237" s="37">
        <v>1764619.6784000001</v>
      </c>
      <c r="F237" s="37"/>
      <c r="G237" s="38">
        <v>38253.689600000005</v>
      </c>
      <c r="H237" s="38">
        <v>841356.32480000006</v>
      </c>
      <c r="I237" s="38">
        <v>278783.2928</v>
      </c>
      <c r="J237" s="37">
        <v>131940.93216349755</v>
      </c>
      <c r="K237" s="37"/>
      <c r="L237" s="38">
        <v>57729.924800000001</v>
      </c>
      <c r="M237" s="38">
        <v>602543.42720000003</v>
      </c>
      <c r="N237" s="38">
        <v>0</v>
      </c>
      <c r="O237" s="37">
        <v>346.43581865510316</v>
      </c>
      <c r="P237" s="37"/>
      <c r="Q237" s="38">
        <v>475547.24480000004</v>
      </c>
      <c r="R237" s="39">
        <v>54536.458707663536</v>
      </c>
      <c r="S237" s="39">
        <v>530083.70350766357</v>
      </c>
    </row>
    <row r="238" spans="1:19">
      <c r="A238" s="35">
        <v>37000</v>
      </c>
      <c r="B238" s="36" t="s">
        <v>212</v>
      </c>
      <c r="C238" s="41">
        <v>2.1825E-3</v>
      </c>
      <c r="D238" s="41">
        <v>2.2902999999999999E-3</v>
      </c>
      <c r="E238" s="37">
        <v>17316917.482499998</v>
      </c>
      <c r="F238" s="37"/>
      <c r="G238" s="38">
        <v>375398.73</v>
      </c>
      <c r="H238" s="38">
        <v>8256565.5525000002</v>
      </c>
      <c r="I238" s="38">
        <v>2735811.7650000001</v>
      </c>
      <c r="J238" s="37">
        <v>348379.86811934772</v>
      </c>
      <c r="K238" s="37"/>
      <c r="L238" s="38">
        <v>566526.80249999999</v>
      </c>
      <c r="M238" s="38">
        <v>5912999.2350000003</v>
      </c>
      <c r="N238" s="38">
        <v>0</v>
      </c>
      <c r="O238" s="37">
        <v>542530.57629822777</v>
      </c>
      <c r="P238" s="37"/>
      <c r="Q238" s="38">
        <v>4666734.99</v>
      </c>
      <c r="R238" s="39">
        <v>-93289.98667771474</v>
      </c>
      <c r="S238" s="39">
        <v>4573445.0033222856</v>
      </c>
    </row>
    <row r="239" spans="1:19">
      <c r="A239" s="35">
        <v>37001</v>
      </c>
      <c r="B239" s="36" t="s">
        <v>368</v>
      </c>
      <c r="C239" s="41">
        <v>8.7800000000000006E-5</v>
      </c>
      <c r="D239" s="41">
        <v>4.4100000000000001E-5</v>
      </c>
      <c r="E239" s="37">
        <v>696643.91980000003</v>
      </c>
      <c r="F239" s="37"/>
      <c r="G239" s="38">
        <v>15101.951200000001</v>
      </c>
      <c r="H239" s="38">
        <v>332154.1606</v>
      </c>
      <c r="I239" s="38">
        <v>110059.23160000001</v>
      </c>
      <c r="J239" s="37">
        <v>251793.41212700447</v>
      </c>
      <c r="K239" s="37"/>
      <c r="L239" s="38">
        <v>22790.8606</v>
      </c>
      <c r="M239" s="38">
        <v>237874.60840000003</v>
      </c>
      <c r="N239" s="38">
        <v>0</v>
      </c>
      <c r="O239" s="37">
        <v>0</v>
      </c>
      <c r="P239" s="37"/>
      <c r="Q239" s="38">
        <v>187738.52560000002</v>
      </c>
      <c r="R239" s="39">
        <v>91143.950423997769</v>
      </c>
      <c r="S239" s="39">
        <v>278882.47602399776</v>
      </c>
    </row>
    <row r="240" spans="1:19">
      <c r="A240" s="35">
        <v>37005</v>
      </c>
      <c r="B240" s="36" t="s">
        <v>213</v>
      </c>
      <c r="C240" s="41">
        <v>5.287E-4</v>
      </c>
      <c r="D240" s="41">
        <v>5.3939999999999999E-4</v>
      </c>
      <c r="E240" s="37">
        <v>4194938.9567</v>
      </c>
      <c r="F240" s="37"/>
      <c r="G240" s="38">
        <v>90938.514800000004</v>
      </c>
      <c r="H240" s="38">
        <v>2000112.8099</v>
      </c>
      <c r="I240" s="38">
        <v>662737.08140000002</v>
      </c>
      <c r="J240" s="37">
        <v>68236.102690231099</v>
      </c>
      <c r="K240" s="37"/>
      <c r="L240" s="38">
        <v>137238.35990000001</v>
      </c>
      <c r="M240" s="38">
        <v>1432395.2786000001</v>
      </c>
      <c r="N240" s="38">
        <v>0</v>
      </c>
      <c r="O240" s="37">
        <v>0</v>
      </c>
      <c r="P240" s="37"/>
      <c r="Q240" s="38">
        <v>1130493.8324</v>
      </c>
      <c r="R240" s="39">
        <v>34631.456984606411</v>
      </c>
      <c r="S240" s="39">
        <v>1165125.2893846063</v>
      </c>
    </row>
    <row r="241" spans="1:19">
      <c r="A241" s="35">
        <v>37100</v>
      </c>
      <c r="B241" s="36" t="s">
        <v>214</v>
      </c>
      <c r="C241" s="41">
        <v>3.2637999999999999E-3</v>
      </c>
      <c r="D241" s="41">
        <v>3.1722999999999999E-3</v>
      </c>
      <c r="E241" s="37">
        <v>25896428.535799999</v>
      </c>
      <c r="F241" s="37"/>
      <c r="G241" s="38">
        <v>561386.65519999992</v>
      </c>
      <c r="H241" s="38">
        <v>12347206.7126</v>
      </c>
      <c r="I241" s="38">
        <v>4091245.1036</v>
      </c>
      <c r="J241" s="37">
        <v>411091.3006870895</v>
      </c>
      <c r="K241" s="37"/>
      <c r="L241" s="38">
        <v>847207.41259999992</v>
      </c>
      <c r="M241" s="38">
        <v>8842541.5363999996</v>
      </c>
      <c r="N241" s="38">
        <v>0</v>
      </c>
      <c r="O241" s="37">
        <v>148828.89330646381</v>
      </c>
      <c r="P241" s="37"/>
      <c r="Q241" s="38">
        <v>6978826.8775999993</v>
      </c>
      <c r="R241" s="39">
        <v>15996.052763708052</v>
      </c>
      <c r="S241" s="39">
        <v>6994822.9303637072</v>
      </c>
    </row>
    <row r="242" spans="1:19">
      <c r="A242" s="35">
        <v>37200</v>
      </c>
      <c r="B242" s="36" t="s">
        <v>215</v>
      </c>
      <c r="C242" s="41">
        <v>7.2869999999999999E-4</v>
      </c>
      <c r="D242" s="41">
        <v>7.157E-4</v>
      </c>
      <c r="E242" s="37">
        <v>5781827.1567000002</v>
      </c>
      <c r="F242" s="37"/>
      <c r="G242" s="38">
        <v>125339.31479999999</v>
      </c>
      <c r="H242" s="38">
        <v>2756728.2099000001</v>
      </c>
      <c r="I242" s="38">
        <v>913441.48139999993</v>
      </c>
      <c r="J242" s="37">
        <v>70931.100645987666</v>
      </c>
      <c r="K242" s="37"/>
      <c r="L242" s="38">
        <v>189153.7599</v>
      </c>
      <c r="M242" s="38">
        <v>1974250.8785999999</v>
      </c>
      <c r="N242" s="38">
        <v>0</v>
      </c>
      <c r="O242" s="37">
        <v>83365.144703692305</v>
      </c>
      <c r="P242" s="37"/>
      <c r="Q242" s="38">
        <v>1558144.2323999999</v>
      </c>
      <c r="R242" s="39">
        <v>-15227.733084633699</v>
      </c>
      <c r="S242" s="39">
        <v>1542916.4993153661</v>
      </c>
    </row>
    <row r="243" spans="1:19">
      <c r="A243" s="35">
        <v>37300</v>
      </c>
      <c r="B243" s="36" t="s">
        <v>216</v>
      </c>
      <c r="C243" s="41">
        <v>1.9358999999999999E-3</v>
      </c>
      <c r="D243" s="41">
        <v>1.8910000000000001E-3</v>
      </c>
      <c r="E243" s="37">
        <v>15360284.331899999</v>
      </c>
      <c r="F243" s="37"/>
      <c r="G243" s="38">
        <v>332982.54359999998</v>
      </c>
      <c r="H243" s="38">
        <v>7323658.7642999999</v>
      </c>
      <c r="I243" s="38">
        <v>2426693.2398000001</v>
      </c>
      <c r="J243" s="37">
        <v>101090.02293557762</v>
      </c>
      <c r="K243" s="37"/>
      <c r="L243" s="38">
        <v>502515.11429999996</v>
      </c>
      <c r="M243" s="38">
        <v>5244891.2801999999</v>
      </c>
      <c r="N243" s="38">
        <v>0</v>
      </c>
      <c r="O243" s="37">
        <v>180395.76273556467</v>
      </c>
      <c r="P243" s="37"/>
      <c r="Q243" s="38">
        <v>4139442.0467999997</v>
      </c>
      <c r="R243" s="39">
        <v>-139993.40767954348</v>
      </c>
      <c r="S243" s="39">
        <v>3999448.6391204563</v>
      </c>
    </row>
    <row r="244" spans="1:19">
      <c r="A244" s="35">
        <v>37301</v>
      </c>
      <c r="B244" s="36" t="s">
        <v>217</v>
      </c>
      <c r="C244" s="41">
        <v>2.153E-4</v>
      </c>
      <c r="D244" s="41">
        <v>1.974E-4</v>
      </c>
      <c r="E244" s="37">
        <v>1708285.1473000001</v>
      </c>
      <c r="F244" s="37"/>
      <c r="G244" s="38">
        <v>37032.461199999998</v>
      </c>
      <c r="H244" s="38">
        <v>814496.47810000007</v>
      </c>
      <c r="I244" s="38">
        <v>269883.28659999999</v>
      </c>
      <c r="J244" s="37">
        <v>96078.707374774269</v>
      </c>
      <c r="K244" s="37"/>
      <c r="L244" s="38">
        <v>55886.928099999997</v>
      </c>
      <c r="M244" s="38">
        <v>583307.55339999998</v>
      </c>
      <c r="N244" s="38">
        <v>0</v>
      </c>
      <c r="O244" s="37">
        <v>913.92488619154881</v>
      </c>
      <c r="P244" s="37"/>
      <c r="Q244" s="38">
        <v>460365.6556</v>
      </c>
      <c r="R244" s="39">
        <v>49407.438183021812</v>
      </c>
      <c r="S244" s="39">
        <v>509773.09378302179</v>
      </c>
    </row>
    <row r="245" spans="1:19">
      <c r="A245" s="35">
        <v>37305</v>
      </c>
      <c r="B245" s="36" t="s">
        <v>218</v>
      </c>
      <c r="C245" s="41">
        <v>5.2039999999999996E-4</v>
      </c>
      <c r="D245" s="41">
        <v>5.6899999999999995E-4</v>
      </c>
      <c r="E245" s="37">
        <v>4129083.0963999997</v>
      </c>
      <c r="F245" s="37"/>
      <c r="G245" s="38">
        <v>89510.881599999993</v>
      </c>
      <c r="H245" s="38">
        <v>1968713.2707999998</v>
      </c>
      <c r="I245" s="38">
        <v>652332.84879999992</v>
      </c>
      <c r="J245" s="37">
        <v>0</v>
      </c>
      <c r="K245" s="37"/>
      <c r="L245" s="38">
        <v>135083.8708</v>
      </c>
      <c r="M245" s="38">
        <v>1409908.2711999998</v>
      </c>
      <c r="N245" s="38">
        <v>0</v>
      </c>
      <c r="O245" s="37">
        <v>298639.55786158366</v>
      </c>
      <c r="P245" s="37"/>
      <c r="Q245" s="38">
        <v>1112746.3407999999</v>
      </c>
      <c r="R245" s="39">
        <v>-164904.03686894747</v>
      </c>
      <c r="S245" s="39">
        <v>947842.30393105245</v>
      </c>
    </row>
    <row r="246" spans="1:19">
      <c r="A246" s="35">
        <v>37400</v>
      </c>
      <c r="B246" s="36" t="s">
        <v>219</v>
      </c>
      <c r="C246" s="41">
        <v>8.9949000000000001E-3</v>
      </c>
      <c r="D246" s="41">
        <v>9.1569000000000008E-3</v>
      </c>
      <c r="E246" s="37">
        <v>71369503.350899994</v>
      </c>
      <c r="F246" s="37"/>
      <c r="G246" s="38">
        <v>1547158.7796</v>
      </c>
      <c r="H246" s="38">
        <v>34028399.307300001</v>
      </c>
      <c r="I246" s="38">
        <v>11275305.037800001</v>
      </c>
      <c r="J246" s="37">
        <v>63116.461620824324</v>
      </c>
      <c r="K246" s="37"/>
      <c r="L246" s="38">
        <v>2334869.1573000001</v>
      </c>
      <c r="M246" s="38">
        <v>24369684.6822</v>
      </c>
      <c r="N246" s="38">
        <v>0</v>
      </c>
      <c r="O246" s="37">
        <v>2161809.5314289397</v>
      </c>
      <c r="P246" s="37"/>
      <c r="Q246" s="38">
        <v>19233362.914799999</v>
      </c>
      <c r="R246" s="39">
        <v>-859967.58949602686</v>
      </c>
      <c r="S246" s="39">
        <v>18373395.325303972</v>
      </c>
    </row>
    <row r="247" spans="1:19">
      <c r="A247" s="35">
        <v>37405</v>
      </c>
      <c r="B247" s="36" t="s">
        <v>220</v>
      </c>
      <c r="C247" s="41">
        <v>2.1207999999999999E-3</v>
      </c>
      <c r="D247" s="41">
        <v>2.0752000000000001E-3</v>
      </c>
      <c r="E247" s="37">
        <v>16827362.472799998</v>
      </c>
      <c r="F247" s="37"/>
      <c r="G247" s="38">
        <v>364786.08319999999</v>
      </c>
      <c r="H247" s="38">
        <v>8023149.7015999993</v>
      </c>
      <c r="I247" s="38">
        <v>2658469.4575999998</v>
      </c>
      <c r="J247" s="37">
        <v>435489.33372825023</v>
      </c>
      <c r="K247" s="37"/>
      <c r="L247" s="38">
        <v>550510.90159999998</v>
      </c>
      <c r="M247" s="38">
        <v>5745836.7823999999</v>
      </c>
      <c r="N247" s="38">
        <v>0</v>
      </c>
      <c r="O247" s="37">
        <v>0</v>
      </c>
      <c r="P247" s="37"/>
      <c r="Q247" s="38">
        <v>4534804.8415999999</v>
      </c>
      <c r="R247" s="39">
        <v>247569.89306118755</v>
      </c>
      <c r="S247" s="39">
        <v>4782374.734661187</v>
      </c>
    </row>
    <row r="248" spans="1:19">
      <c r="A248" s="35">
        <v>37500</v>
      </c>
      <c r="B248" s="36" t="s">
        <v>221</v>
      </c>
      <c r="C248" s="41">
        <v>1.0158000000000001E-3</v>
      </c>
      <c r="D248" s="41">
        <v>1.0169000000000001E-3</v>
      </c>
      <c r="E248" s="37">
        <v>8059805.1678000009</v>
      </c>
      <c r="F248" s="37"/>
      <c r="G248" s="38">
        <v>174721.66320000001</v>
      </c>
      <c r="H248" s="38">
        <v>3842849.6166000003</v>
      </c>
      <c r="I248" s="38">
        <v>1273327.6476</v>
      </c>
      <c r="J248" s="37">
        <v>137315.09112475795</v>
      </c>
      <c r="K248" s="37"/>
      <c r="L248" s="38">
        <v>263678.31660000002</v>
      </c>
      <c r="M248" s="38">
        <v>2752084.5924000004</v>
      </c>
      <c r="N248" s="38">
        <v>0</v>
      </c>
      <c r="O248" s="37">
        <v>77195.254010913399</v>
      </c>
      <c r="P248" s="37"/>
      <c r="Q248" s="38">
        <v>2172036.3816</v>
      </c>
      <c r="R248" s="39">
        <v>74652.015300922722</v>
      </c>
      <c r="S248" s="39">
        <v>2246688.3969009225</v>
      </c>
    </row>
    <row r="249" spans="1:19">
      <c r="A249" s="35">
        <v>37600</v>
      </c>
      <c r="B249" s="36" t="s">
        <v>222</v>
      </c>
      <c r="C249" s="41">
        <v>6.3562999999999996E-3</v>
      </c>
      <c r="D249" s="41">
        <v>6.4549000000000004E-3</v>
      </c>
      <c r="E249" s="37">
        <v>50433687.328299999</v>
      </c>
      <c r="F249" s="37"/>
      <c r="G249" s="38">
        <v>1093309.0252</v>
      </c>
      <c r="H249" s="38">
        <v>24046372.335099999</v>
      </c>
      <c r="I249" s="38">
        <v>7967761.8885999992</v>
      </c>
      <c r="J249" s="37">
        <v>0</v>
      </c>
      <c r="K249" s="37"/>
      <c r="L249" s="38">
        <v>1649949.2851</v>
      </c>
      <c r="M249" s="38">
        <v>17220983.751399998</v>
      </c>
      <c r="N249" s="38">
        <v>0</v>
      </c>
      <c r="O249" s="37">
        <v>1477163.3539370676</v>
      </c>
      <c r="P249" s="37"/>
      <c r="Q249" s="38">
        <v>13591371.1876</v>
      </c>
      <c r="R249" s="39">
        <v>-668463.48237333901</v>
      </c>
      <c r="S249" s="39">
        <v>12922907.705226662</v>
      </c>
    </row>
    <row r="250" spans="1:19">
      <c r="A250" s="35">
        <v>37601</v>
      </c>
      <c r="B250" s="36" t="s">
        <v>223</v>
      </c>
      <c r="C250" s="41">
        <v>2.5470000000000001E-4</v>
      </c>
      <c r="D250" s="41">
        <v>2.029E-4</v>
      </c>
      <c r="E250" s="37">
        <v>2020902.1227000002</v>
      </c>
      <c r="F250" s="37"/>
      <c r="G250" s="38">
        <v>43809.418799999999</v>
      </c>
      <c r="H250" s="38">
        <v>963549.71189999999</v>
      </c>
      <c r="I250" s="38">
        <v>319272.05340000003</v>
      </c>
      <c r="J250" s="37">
        <v>528352.37105736102</v>
      </c>
      <c r="K250" s="37"/>
      <c r="L250" s="38">
        <v>66114.261899999998</v>
      </c>
      <c r="M250" s="38">
        <v>690053.10660000006</v>
      </c>
      <c r="N250" s="38">
        <v>0</v>
      </c>
      <c r="O250" s="37">
        <v>0</v>
      </c>
      <c r="P250" s="37"/>
      <c r="Q250" s="38">
        <v>544612.7844</v>
      </c>
      <c r="R250" s="39">
        <v>253474.6514398338</v>
      </c>
      <c r="S250" s="39">
        <v>798087.43583983381</v>
      </c>
    </row>
    <row r="251" spans="1:19">
      <c r="A251" s="35">
        <v>37605</v>
      </c>
      <c r="B251" s="36" t="s">
        <v>224</v>
      </c>
      <c r="C251" s="41">
        <v>7.8950000000000005E-4</v>
      </c>
      <c r="D251" s="41">
        <v>7.6970000000000001E-4</v>
      </c>
      <c r="E251" s="37">
        <v>6264241.1695000008</v>
      </c>
      <c r="F251" s="37"/>
      <c r="G251" s="38">
        <v>135797.158</v>
      </c>
      <c r="H251" s="38">
        <v>2986739.2915000003</v>
      </c>
      <c r="I251" s="38">
        <v>989655.61900000006</v>
      </c>
      <c r="J251" s="37">
        <v>93527.022841870348</v>
      </c>
      <c r="K251" s="37"/>
      <c r="L251" s="38">
        <v>204936.04150000002</v>
      </c>
      <c r="M251" s="38">
        <v>2138974.9810000001</v>
      </c>
      <c r="N251" s="38">
        <v>0</v>
      </c>
      <c r="O251" s="37">
        <v>12074.42817898218</v>
      </c>
      <c r="P251" s="37"/>
      <c r="Q251" s="38">
        <v>1688149.9540000001</v>
      </c>
      <c r="R251" s="39">
        <v>26905.890631380964</v>
      </c>
      <c r="S251" s="39">
        <v>1715055.8446313811</v>
      </c>
    </row>
    <row r="252" spans="1:19">
      <c r="A252" s="35">
        <v>37610</v>
      </c>
      <c r="B252" s="36" t="s">
        <v>225</v>
      </c>
      <c r="C252" s="41">
        <v>1.9607000000000001E-3</v>
      </c>
      <c r="D252" s="41">
        <v>1.9426999999999999E-3</v>
      </c>
      <c r="E252" s="37">
        <v>15557058.468700001</v>
      </c>
      <c r="F252" s="37"/>
      <c r="G252" s="38">
        <v>337248.24280000001</v>
      </c>
      <c r="H252" s="38">
        <v>7417479.0739000002</v>
      </c>
      <c r="I252" s="38">
        <v>2457780.5854000002</v>
      </c>
      <c r="J252" s="37">
        <v>4595.303081303131</v>
      </c>
      <c r="K252" s="37"/>
      <c r="L252" s="38">
        <v>508952.62390000001</v>
      </c>
      <c r="M252" s="38">
        <v>5312081.3746000007</v>
      </c>
      <c r="N252" s="38">
        <v>0</v>
      </c>
      <c r="O252" s="37">
        <v>738728.76217457221</v>
      </c>
      <c r="P252" s="37"/>
      <c r="Q252" s="38">
        <v>4192470.6964000002</v>
      </c>
      <c r="R252" s="39">
        <v>-311486.15783409477</v>
      </c>
      <c r="S252" s="39">
        <v>3880984.5385659053</v>
      </c>
    </row>
    <row r="253" spans="1:19">
      <c r="A253" s="35">
        <v>37700</v>
      </c>
      <c r="B253" s="36" t="s">
        <v>226</v>
      </c>
      <c r="C253" s="41">
        <v>2.6852E-3</v>
      </c>
      <c r="D253" s="41">
        <v>2.7463000000000001E-3</v>
      </c>
      <c r="E253" s="37">
        <v>21305560.973200001</v>
      </c>
      <c r="F253" s="37"/>
      <c r="G253" s="38">
        <v>461865.14079999999</v>
      </c>
      <c r="H253" s="38">
        <v>10158318.360400001</v>
      </c>
      <c r="I253" s="38">
        <v>3365957.2744</v>
      </c>
      <c r="J253" s="37">
        <v>39388.166097327092</v>
      </c>
      <c r="K253" s="37"/>
      <c r="L253" s="38">
        <v>697016.16040000005</v>
      </c>
      <c r="M253" s="38">
        <v>7274953.2856000001</v>
      </c>
      <c r="N253" s="38">
        <v>0</v>
      </c>
      <c r="O253" s="37">
        <v>367640.80478820082</v>
      </c>
      <c r="P253" s="37"/>
      <c r="Q253" s="38">
        <v>5741634.2703999998</v>
      </c>
      <c r="R253" s="39">
        <v>-169271.38500130421</v>
      </c>
      <c r="S253" s="39">
        <v>5572362.8853986952</v>
      </c>
    </row>
    <row r="254" spans="1:19">
      <c r="A254" s="35">
        <v>37705</v>
      </c>
      <c r="B254" s="36" t="s">
        <v>227</v>
      </c>
      <c r="C254" s="41">
        <v>8.0670000000000004E-4</v>
      </c>
      <c r="D254" s="41">
        <v>8.03E-4</v>
      </c>
      <c r="E254" s="37">
        <v>6400713.5547000002</v>
      </c>
      <c r="F254" s="37"/>
      <c r="G254" s="38">
        <v>138755.6268</v>
      </c>
      <c r="H254" s="38">
        <v>3051808.2159000002</v>
      </c>
      <c r="I254" s="38">
        <v>1011216.1974000001</v>
      </c>
      <c r="J254" s="37">
        <v>115363.51956521168</v>
      </c>
      <c r="K254" s="37"/>
      <c r="L254" s="38">
        <v>209400.7659</v>
      </c>
      <c r="M254" s="38">
        <v>2185574.5626000003</v>
      </c>
      <c r="N254" s="38">
        <v>0</v>
      </c>
      <c r="O254" s="37">
        <v>1034.8190445437281</v>
      </c>
      <c r="P254" s="37"/>
      <c r="Q254" s="38">
        <v>1724927.8884000001</v>
      </c>
      <c r="R254" s="39">
        <v>111972.41069440203</v>
      </c>
      <c r="S254" s="39">
        <v>1836900.299094402</v>
      </c>
    </row>
    <row r="255" spans="1:19">
      <c r="A255" s="35">
        <v>37800</v>
      </c>
      <c r="B255" s="36" t="s">
        <v>228</v>
      </c>
      <c r="C255" s="41">
        <v>8.3280000000000003E-3</v>
      </c>
      <c r="D255" s="41">
        <v>8.3046000000000005E-3</v>
      </c>
      <c r="E255" s="37">
        <v>66078024.648000002</v>
      </c>
      <c r="F255" s="37"/>
      <c r="G255" s="38">
        <v>1432449.3120000002</v>
      </c>
      <c r="H255" s="38">
        <v>31505465.256000001</v>
      </c>
      <c r="I255" s="38">
        <v>10439331.216</v>
      </c>
      <c r="J255" s="37">
        <v>102692.10433177368</v>
      </c>
      <c r="K255" s="37"/>
      <c r="L255" s="38">
        <v>2161757.2560000001</v>
      </c>
      <c r="M255" s="38">
        <v>22562867.184</v>
      </c>
      <c r="N255" s="38">
        <v>0</v>
      </c>
      <c r="O255" s="37">
        <v>244809.39491119437</v>
      </c>
      <c r="P255" s="37"/>
      <c r="Q255" s="38">
        <v>17807362.655999999</v>
      </c>
      <c r="R255" s="39">
        <v>22825.090077412184</v>
      </c>
      <c r="S255" s="39">
        <v>17830187.746077411</v>
      </c>
    </row>
    <row r="256" spans="1:19">
      <c r="A256" s="35">
        <v>37801</v>
      </c>
      <c r="B256" s="36" t="s">
        <v>229</v>
      </c>
      <c r="C256" s="41">
        <v>6.2799999999999995E-5</v>
      </c>
      <c r="D256" s="41">
        <v>5.3900000000000002E-5</v>
      </c>
      <c r="E256" s="37">
        <v>498282.89479999995</v>
      </c>
      <c r="F256" s="37"/>
      <c r="G256" s="38">
        <v>10801.851199999999</v>
      </c>
      <c r="H256" s="38">
        <v>237577.23559999999</v>
      </c>
      <c r="I256" s="38">
        <v>78721.181599999996</v>
      </c>
      <c r="J256" s="37">
        <v>93849.588554589922</v>
      </c>
      <c r="K256" s="37"/>
      <c r="L256" s="38">
        <v>16301.435599999999</v>
      </c>
      <c r="M256" s="38">
        <v>170142.65839999999</v>
      </c>
      <c r="N256" s="38">
        <v>0</v>
      </c>
      <c r="O256" s="37">
        <v>9395.7935064587764</v>
      </c>
      <c r="P256" s="37"/>
      <c r="Q256" s="38">
        <v>134282.22559999998</v>
      </c>
      <c r="R256" s="39">
        <v>69393.404675594662</v>
      </c>
      <c r="S256" s="39">
        <v>203675.63027559465</v>
      </c>
    </row>
    <row r="257" spans="1:19">
      <c r="A257" s="35">
        <v>37805</v>
      </c>
      <c r="B257" s="36" t="s">
        <v>230</v>
      </c>
      <c r="C257" s="41">
        <v>6.332E-4</v>
      </c>
      <c r="D257" s="41">
        <v>6.6949999999999996E-4</v>
      </c>
      <c r="E257" s="37">
        <v>5024088.0411999999</v>
      </c>
      <c r="F257" s="37"/>
      <c r="G257" s="38">
        <v>108912.9328</v>
      </c>
      <c r="H257" s="38">
        <v>2395444.3563999999</v>
      </c>
      <c r="I257" s="38">
        <v>793730.13040000002</v>
      </c>
      <c r="J257" s="37">
        <v>34986.092353950829</v>
      </c>
      <c r="K257" s="37"/>
      <c r="L257" s="38">
        <v>164364.15640000001</v>
      </c>
      <c r="M257" s="38">
        <v>1715514.8296000001</v>
      </c>
      <c r="N257" s="38">
        <v>0</v>
      </c>
      <c r="O257" s="37">
        <v>394787.81416063302</v>
      </c>
      <c r="P257" s="37"/>
      <c r="Q257" s="38">
        <v>1353941.1664</v>
      </c>
      <c r="R257" s="39">
        <v>-135447.03605478615</v>
      </c>
      <c r="S257" s="39">
        <v>1218494.1303452139</v>
      </c>
    </row>
    <row r="258" spans="1:19">
      <c r="A258" s="35">
        <v>37900</v>
      </c>
      <c r="B258" s="36" t="s">
        <v>231</v>
      </c>
      <c r="C258" s="41">
        <v>4.3984999999999996E-3</v>
      </c>
      <c r="D258" s="41">
        <v>4.5617000000000001E-3</v>
      </c>
      <c r="E258" s="37">
        <v>34899638.738499999</v>
      </c>
      <c r="F258" s="37"/>
      <c r="G258" s="38">
        <v>756559.59399999992</v>
      </c>
      <c r="H258" s="38">
        <v>16639864.1845</v>
      </c>
      <c r="I258" s="38">
        <v>5513616.517</v>
      </c>
      <c r="J258" s="37">
        <v>38934.712157509181</v>
      </c>
      <c r="K258" s="37"/>
      <c r="L258" s="38">
        <v>1141749.4345</v>
      </c>
      <c r="M258" s="38">
        <v>11916759.283</v>
      </c>
      <c r="N258" s="38">
        <v>0</v>
      </c>
      <c r="O258" s="37">
        <v>1476180.964509917</v>
      </c>
      <c r="P258" s="37"/>
      <c r="Q258" s="38">
        <v>9405101.4219999984</v>
      </c>
      <c r="R258" s="39">
        <v>-572498.21399822226</v>
      </c>
      <c r="S258" s="39">
        <v>8832603.2080017757</v>
      </c>
    </row>
    <row r="259" spans="1:19">
      <c r="A259" s="35">
        <v>37901</v>
      </c>
      <c r="B259" s="36" t="s">
        <v>232</v>
      </c>
      <c r="C259" s="41">
        <v>5.91E-5</v>
      </c>
      <c r="D259" s="41">
        <v>6.1799999999999998E-5</v>
      </c>
      <c r="E259" s="37">
        <v>468925.46309999999</v>
      </c>
      <c r="F259" s="37"/>
      <c r="G259" s="38">
        <v>10165.436400000001</v>
      </c>
      <c r="H259" s="38">
        <v>223579.85070000001</v>
      </c>
      <c r="I259" s="38">
        <v>74083.150200000004</v>
      </c>
      <c r="J259" s="37">
        <v>278.98292115298568</v>
      </c>
      <c r="K259" s="37"/>
      <c r="L259" s="38">
        <v>15341.000700000001</v>
      </c>
      <c r="M259" s="38">
        <v>160118.32980000001</v>
      </c>
      <c r="N259" s="38">
        <v>0</v>
      </c>
      <c r="O259" s="37">
        <v>17740.72887711578</v>
      </c>
      <c r="P259" s="37"/>
      <c r="Q259" s="38">
        <v>126370.69319999999</v>
      </c>
      <c r="R259" s="39">
        <v>-6239.7944490916507</v>
      </c>
      <c r="S259" s="39">
        <v>120130.89875090834</v>
      </c>
    </row>
    <row r="260" spans="1:19">
      <c r="A260" s="35">
        <v>37905</v>
      </c>
      <c r="B260" s="36" t="s">
        <v>233</v>
      </c>
      <c r="C260" s="41">
        <v>5.3850000000000002E-4</v>
      </c>
      <c r="D260" s="41">
        <v>5.1179999999999997E-4</v>
      </c>
      <c r="E260" s="37">
        <v>4272696.4785000002</v>
      </c>
      <c r="F260" s="37"/>
      <c r="G260" s="38">
        <v>92624.15400000001</v>
      </c>
      <c r="H260" s="38">
        <v>2037186.9645</v>
      </c>
      <c r="I260" s="38">
        <v>675021.59700000007</v>
      </c>
      <c r="J260" s="37">
        <v>170212.22899410577</v>
      </c>
      <c r="K260" s="37"/>
      <c r="L260" s="38">
        <v>139782.2145</v>
      </c>
      <c r="M260" s="38">
        <v>1458946.203</v>
      </c>
      <c r="N260" s="38">
        <v>0</v>
      </c>
      <c r="O260" s="37">
        <v>27442.988668980397</v>
      </c>
      <c r="P260" s="37"/>
      <c r="Q260" s="38">
        <v>1151448.702</v>
      </c>
      <c r="R260" s="39">
        <v>42197.887950053766</v>
      </c>
      <c r="S260" s="39">
        <v>1193646.5899500537</v>
      </c>
    </row>
    <row r="261" spans="1:19">
      <c r="A261" s="35">
        <v>38000</v>
      </c>
      <c r="B261" s="36" t="s">
        <v>234</v>
      </c>
      <c r="C261" s="41">
        <v>7.2432E-3</v>
      </c>
      <c r="D261" s="41">
        <v>7.1815000000000004E-3</v>
      </c>
      <c r="E261" s="37">
        <v>57470743.051200002</v>
      </c>
      <c r="F261" s="37"/>
      <c r="G261" s="38">
        <v>1245859.3728</v>
      </c>
      <c r="H261" s="38">
        <v>27401583.326400001</v>
      </c>
      <c r="I261" s="38">
        <v>9079510.5504000001</v>
      </c>
      <c r="J261" s="37">
        <v>0</v>
      </c>
      <c r="K261" s="37"/>
      <c r="L261" s="38">
        <v>1880168.1264</v>
      </c>
      <c r="M261" s="38">
        <v>19623842.409600001</v>
      </c>
      <c r="N261" s="38">
        <v>0</v>
      </c>
      <c r="O261" s="37">
        <v>771275.06445269822</v>
      </c>
      <c r="P261" s="37"/>
      <c r="Q261" s="38">
        <v>15487786.886399999</v>
      </c>
      <c r="R261" s="39">
        <v>-749663.22766684717</v>
      </c>
      <c r="S261" s="39">
        <v>14738123.658733152</v>
      </c>
    </row>
    <row r="262" spans="1:19">
      <c r="A262" s="35">
        <v>38005</v>
      </c>
      <c r="B262" s="36" t="s">
        <v>235</v>
      </c>
      <c r="C262" s="41">
        <v>1.3967000000000001E-3</v>
      </c>
      <c r="D262" s="41">
        <v>1.4989000000000001E-3</v>
      </c>
      <c r="E262" s="37">
        <v>11082033.7447</v>
      </c>
      <c r="F262" s="37"/>
      <c r="G262" s="38">
        <v>240237.98680000001</v>
      </c>
      <c r="H262" s="38">
        <v>5283823.6458999999</v>
      </c>
      <c r="I262" s="38">
        <v>1750794.1774000002</v>
      </c>
      <c r="J262" s="37">
        <v>244725.0221864745</v>
      </c>
      <c r="K262" s="37"/>
      <c r="L262" s="38">
        <v>362551.19589999999</v>
      </c>
      <c r="M262" s="38">
        <v>3784048.5826000003</v>
      </c>
      <c r="N262" s="38">
        <v>0</v>
      </c>
      <c r="O262" s="37">
        <v>379335.56099999975</v>
      </c>
      <c r="P262" s="37"/>
      <c r="Q262" s="38">
        <v>2986496.5684000002</v>
      </c>
      <c r="R262" s="39">
        <v>26465.885999024729</v>
      </c>
      <c r="S262" s="39">
        <v>3012962.4543990251</v>
      </c>
    </row>
    <row r="263" spans="1:19">
      <c r="A263" s="35">
        <v>38100</v>
      </c>
      <c r="B263" s="36" t="s">
        <v>236</v>
      </c>
      <c r="C263" s="41">
        <v>3.2550999999999999E-3</v>
      </c>
      <c r="D263" s="41">
        <v>3.3161000000000002E-3</v>
      </c>
      <c r="E263" s="37">
        <v>25827398.899099998</v>
      </c>
      <c r="F263" s="37"/>
      <c r="G263" s="38">
        <v>559890.22039999999</v>
      </c>
      <c r="H263" s="38">
        <v>12314293.9427</v>
      </c>
      <c r="I263" s="38">
        <v>4080339.4622</v>
      </c>
      <c r="J263" s="37">
        <v>0</v>
      </c>
      <c r="K263" s="37"/>
      <c r="L263" s="38">
        <v>844949.09270000004</v>
      </c>
      <c r="M263" s="38">
        <v>8818970.8178000003</v>
      </c>
      <c r="N263" s="38">
        <v>0</v>
      </c>
      <c r="O263" s="37">
        <v>488666.50455304852</v>
      </c>
      <c r="P263" s="37"/>
      <c r="Q263" s="38">
        <v>6960224.0851999996</v>
      </c>
      <c r="R263" s="39">
        <v>-339175.75322511792</v>
      </c>
      <c r="S263" s="39">
        <v>6621048.3319748817</v>
      </c>
    </row>
    <row r="264" spans="1:19">
      <c r="A264" s="35">
        <v>38105</v>
      </c>
      <c r="B264" s="36" t="s">
        <v>237</v>
      </c>
      <c r="C264" s="41">
        <v>6.6710000000000001E-4</v>
      </c>
      <c r="D264" s="41">
        <v>6.8400000000000004E-4</v>
      </c>
      <c r="E264" s="37">
        <v>5293065.5910999998</v>
      </c>
      <c r="F264" s="37"/>
      <c r="G264" s="38">
        <v>114743.86840000001</v>
      </c>
      <c r="H264" s="38">
        <v>2523690.6666999999</v>
      </c>
      <c r="I264" s="38">
        <v>836224.52619999996</v>
      </c>
      <c r="J264" s="37">
        <v>0</v>
      </c>
      <c r="K264" s="37"/>
      <c r="L264" s="38">
        <v>173163.8167</v>
      </c>
      <c r="M264" s="38">
        <v>1807359.3537999999</v>
      </c>
      <c r="N264" s="38">
        <v>0</v>
      </c>
      <c r="O264" s="37">
        <v>124417.61185246008</v>
      </c>
      <c r="P264" s="37"/>
      <c r="Q264" s="38">
        <v>1426427.9092000001</v>
      </c>
      <c r="R264" s="39">
        <v>-57634.682532310129</v>
      </c>
      <c r="S264" s="39">
        <v>1368793.2266676901</v>
      </c>
    </row>
    <row r="265" spans="1:19">
      <c r="A265" s="35">
        <v>38200</v>
      </c>
      <c r="B265" s="36" t="s">
        <v>238</v>
      </c>
      <c r="C265" s="41">
        <v>3.1018E-3</v>
      </c>
      <c r="D265" s="41">
        <v>3.2125000000000001E-3</v>
      </c>
      <c r="E265" s="37">
        <v>24611049.093800001</v>
      </c>
      <c r="F265" s="37"/>
      <c r="G265" s="38">
        <v>533522.00719999999</v>
      </c>
      <c r="H265" s="38">
        <v>11734348.238600001</v>
      </c>
      <c r="I265" s="38">
        <v>3888174.5396000003</v>
      </c>
      <c r="J265" s="37">
        <v>22177.389970541612</v>
      </c>
      <c r="K265" s="37"/>
      <c r="L265" s="38">
        <v>805155.93859999999</v>
      </c>
      <c r="M265" s="38">
        <v>8403638.5003999993</v>
      </c>
      <c r="N265" s="38">
        <v>0</v>
      </c>
      <c r="O265" s="37">
        <v>877789.13072814979</v>
      </c>
      <c r="P265" s="37"/>
      <c r="Q265" s="38">
        <v>6632430.0536000002</v>
      </c>
      <c r="R265" s="39">
        <v>-294438.00906240375</v>
      </c>
      <c r="S265" s="39">
        <v>6337992.0445375964</v>
      </c>
    </row>
    <row r="266" spans="1:19">
      <c r="A266" s="35">
        <v>38205</v>
      </c>
      <c r="B266" s="36" t="s">
        <v>239</v>
      </c>
      <c r="C266" s="41">
        <v>4.6220000000000001E-4</v>
      </c>
      <c r="D266" s="41">
        <v>4.5439999999999999E-4</v>
      </c>
      <c r="E266" s="37">
        <v>3667298.6302</v>
      </c>
      <c r="F266" s="37"/>
      <c r="G266" s="38">
        <v>79500.248800000001</v>
      </c>
      <c r="H266" s="38">
        <v>1748538.1894</v>
      </c>
      <c r="I266" s="38">
        <v>579377.86840000004</v>
      </c>
      <c r="J266" s="37">
        <v>84715.190010802049</v>
      </c>
      <c r="K266" s="37"/>
      <c r="L266" s="38">
        <v>119976.48940000001</v>
      </c>
      <c r="M266" s="38">
        <v>1252228.2916000001</v>
      </c>
      <c r="N266" s="38">
        <v>0</v>
      </c>
      <c r="O266" s="37">
        <v>50074.843904902518</v>
      </c>
      <c r="P266" s="37"/>
      <c r="Q266" s="38">
        <v>988300.07440000004</v>
      </c>
      <c r="R266" s="39">
        <v>-5092.9291398108398</v>
      </c>
      <c r="S266" s="39">
        <v>983207.14526018919</v>
      </c>
    </row>
    <row r="267" spans="1:19">
      <c r="A267" s="35">
        <v>38210</v>
      </c>
      <c r="B267" s="36" t="s">
        <v>240</v>
      </c>
      <c r="C267" s="41">
        <v>1.1766000000000001E-3</v>
      </c>
      <c r="D267" s="41">
        <v>1.1793000000000001E-3</v>
      </c>
      <c r="E267" s="37">
        <v>9335663.2806000002</v>
      </c>
      <c r="F267" s="37"/>
      <c r="G267" s="38">
        <v>202379.90640000001</v>
      </c>
      <c r="H267" s="38">
        <v>4451168.3982000006</v>
      </c>
      <c r="I267" s="38">
        <v>1474893.9852</v>
      </c>
      <c r="J267" s="37">
        <v>50508.807303270725</v>
      </c>
      <c r="K267" s="37"/>
      <c r="L267" s="38">
        <v>305418.29820000002</v>
      </c>
      <c r="M267" s="38">
        <v>3187736.4948000005</v>
      </c>
      <c r="N267" s="38">
        <v>0</v>
      </c>
      <c r="O267" s="37">
        <v>109353.42781252696</v>
      </c>
      <c r="P267" s="37"/>
      <c r="Q267" s="38">
        <v>2515867.3032</v>
      </c>
      <c r="R267" s="39">
        <v>-10435.595873778104</v>
      </c>
      <c r="S267" s="39">
        <v>2505431.7073262217</v>
      </c>
    </row>
    <row r="268" spans="1:19">
      <c r="A268" s="35">
        <v>38300</v>
      </c>
      <c r="B268" s="36" t="s">
        <v>241</v>
      </c>
      <c r="C268" s="41">
        <v>2.4562E-3</v>
      </c>
      <c r="D268" s="41">
        <v>2.5320999999999998E-3</v>
      </c>
      <c r="E268" s="37">
        <v>19488573.984200001</v>
      </c>
      <c r="F268" s="37"/>
      <c r="G268" s="38">
        <v>422476.22479999997</v>
      </c>
      <c r="H268" s="38">
        <v>9291993.7273999993</v>
      </c>
      <c r="I268" s="38">
        <v>3078900.7363999998</v>
      </c>
      <c r="J268" s="37">
        <v>0</v>
      </c>
      <c r="K268" s="37"/>
      <c r="L268" s="38">
        <v>637573.02740000002</v>
      </c>
      <c r="M268" s="38">
        <v>6654528.6235999996</v>
      </c>
      <c r="N268" s="38">
        <v>0</v>
      </c>
      <c r="O268" s="37">
        <v>602846.88892541314</v>
      </c>
      <c r="P268" s="37"/>
      <c r="Q268" s="38">
        <v>5251974.5624000002</v>
      </c>
      <c r="R268" s="39">
        <v>-380450.92831065273</v>
      </c>
      <c r="S268" s="39">
        <v>4871523.634089347</v>
      </c>
    </row>
    <row r="269" spans="1:19">
      <c r="A269" s="35">
        <v>38400</v>
      </c>
      <c r="B269" s="36" t="s">
        <v>242</v>
      </c>
      <c r="C269" s="41">
        <v>3.0192000000000001E-3</v>
      </c>
      <c r="D269" s="41">
        <v>3.1153999999999999E-3</v>
      </c>
      <c r="E269" s="37">
        <v>23955664.267200001</v>
      </c>
      <c r="F269" s="37"/>
      <c r="G269" s="38">
        <v>519314.4768</v>
      </c>
      <c r="H269" s="38">
        <v>11421866.078400001</v>
      </c>
      <c r="I269" s="38">
        <v>3784633.6224000002</v>
      </c>
      <c r="J269" s="37">
        <v>5204.2106585684533</v>
      </c>
      <c r="K269" s="37"/>
      <c r="L269" s="38">
        <v>783714.87840000005</v>
      </c>
      <c r="M269" s="38">
        <v>8179852.1376</v>
      </c>
      <c r="N269" s="38">
        <v>0</v>
      </c>
      <c r="O269" s="37">
        <v>902456.42417586537</v>
      </c>
      <c r="P269" s="37"/>
      <c r="Q269" s="38">
        <v>6455810.4384000003</v>
      </c>
      <c r="R269" s="39">
        <v>-488225.78488838917</v>
      </c>
      <c r="S269" s="39">
        <v>5967584.6535116108</v>
      </c>
    </row>
    <row r="270" spans="1:19">
      <c r="A270" s="35">
        <v>38402</v>
      </c>
      <c r="B270" s="36" t="s">
        <v>243</v>
      </c>
      <c r="C270" s="41">
        <v>1.2290000000000001E-4</v>
      </c>
      <c r="D270" s="41">
        <v>1.052E-4</v>
      </c>
      <c r="E270" s="37">
        <v>975142.79890000005</v>
      </c>
      <c r="F270" s="37"/>
      <c r="G270" s="38">
        <v>21139.2916</v>
      </c>
      <c r="H270" s="38">
        <v>464940.16330000001</v>
      </c>
      <c r="I270" s="38">
        <v>154057.85380000001</v>
      </c>
      <c r="J270" s="37">
        <v>59382.852558847051</v>
      </c>
      <c r="K270" s="37"/>
      <c r="L270" s="38">
        <v>31902.013300000002</v>
      </c>
      <c r="M270" s="38">
        <v>332970.26620000001</v>
      </c>
      <c r="N270" s="38">
        <v>0</v>
      </c>
      <c r="O270" s="37">
        <v>19264.249430202603</v>
      </c>
      <c r="P270" s="37"/>
      <c r="Q270" s="38">
        <v>262791.17080000002</v>
      </c>
      <c r="R270" s="39">
        <v>18980.157976707171</v>
      </c>
      <c r="S270" s="39">
        <v>281771.32877670717</v>
      </c>
    </row>
    <row r="271" spans="1:19">
      <c r="A271" s="35">
        <v>38405</v>
      </c>
      <c r="B271" s="36" t="s">
        <v>244</v>
      </c>
      <c r="C271" s="41">
        <v>7.9290000000000003E-4</v>
      </c>
      <c r="D271" s="41">
        <v>7.6369999999999997E-4</v>
      </c>
      <c r="E271" s="37">
        <v>6291218.2689000005</v>
      </c>
      <c r="F271" s="37"/>
      <c r="G271" s="38">
        <v>136381.97160000002</v>
      </c>
      <c r="H271" s="38">
        <v>2999601.7533</v>
      </c>
      <c r="I271" s="38">
        <v>993917.59380000003</v>
      </c>
      <c r="J271" s="37">
        <v>60717.644850000332</v>
      </c>
      <c r="K271" s="37"/>
      <c r="L271" s="38">
        <v>205818.60330000002</v>
      </c>
      <c r="M271" s="38">
        <v>2148186.5262000002</v>
      </c>
      <c r="N271" s="38">
        <v>0</v>
      </c>
      <c r="O271" s="37">
        <v>77576.729354442577</v>
      </c>
      <c r="P271" s="37"/>
      <c r="Q271" s="38">
        <v>1695420.0108</v>
      </c>
      <c r="R271" s="39">
        <v>-38230.201998603516</v>
      </c>
      <c r="S271" s="39">
        <v>1657189.8088013965</v>
      </c>
    </row>
    <row r="272" spans="1:19">
      <c r="A272" s="35">
        <v>38500</v>
      </c>
      <c r="B272" s="36" t="s">
        <v>245</v>
      </c>
      <c r="C272" s="41">
        <v>2.3335999999999999E-3</v>
      </c>
      <c r="D272" s="41">
        <v>2.4922999999999998E-3</v>
      </c>
      <c r="E272" s="37">
        <v>18515811.5176</v>
      </c>
      <c r="F272" s="37"/>
      <c r="G272" s="38">
        <v>401388.5344</v>
      </c>
      <c r="H272" s="38">
        <v>8828188.4871999994</v>
      </c>
      <c r="I272" s="38">
        <v>2925218.9391999999</v>
      </c>
      <c r="J272" s="37">
        <v>0</v>
      </c>
      <c r="K272" s="37"/>
      <c r="L272" s="38">
        <v>605748.8872</v>
      </c>
      <c r="M272" s="38">
        <v>6322371.1408000002</v>
      </c>
      <c r="N272" s="38">
        <v>0</v>
      </c>
      <c r="O272" s="37">
        <v>1041227.5498657789</v>
      </c>
      <c r="P272" s="37"/>
      <c r="Q272" s="38">
        <v>4989824.8672000002</v>
      </c>
      <c r="R272" s="39">
        <v>-448058.13316080748</v>
      </c>
      <c r="S272" s="39">
        <v>4541766.734039193</v>
      </c>
    </row>
    <row r="273" spans="1:19">
      <c r="A273" s="35">
        <v>38600</v>
      </c>
      <c r="B273" s="36" t="s">
        <v>246</v>
      </c>
      <c r="C273" s="41">
        <v>3.0501E-3</v>
      </c>
      <c r="D273" s="41">
        <v>3.0961000000000001E-3</v>
      </c>
      <c r="E273" s="37">
        <v>24200838.494100001</v>
      </c>
      <c r="F273" s="37"/>
      <c r="G273" s="38">
        <v>524629.40040000004</v>
      </c>
      <c r="H273" s="38">
        <v>11538763.1577</v>
      </c>
      <c r="I273" s="38">
        <v>3823367.4522000002</v>
      </c>
      <c r="J273" s="37">
        <v>2556.7645162689082</v>
      </c>
      <c r="K273" s="37"/>
      <c r="L273" s="38">
        <v>791735.8077</v>
      </c>
      <c r="M273" s="38">
        <v>8263568.8278000001</v>
      </c>
      <c r="N273" s="38">
        <v>0</v>
      </c>
      <c r="O273" s="37">
        <v>628553.4635672716</v>
      </c>
      <c r="P273" s="37"/>
      <c r="Q273" s="38">
        <v>6521882.4252000004</v>
      </c>
      <c r="R273" s="39">
        <v>-377927.89819721685</v>
      </c>
      <c r="S273" s="39">
        <v>6143954.5270027835</v>
      </c>
    </row>
    <row r="274" spans="1:19">
      <c r="A274" s="35">
        <v>38601</v>
      </c>
      <c r="B274" s="36" t="s">
        <v>247</v>
      </c>
      <c r="C274" s="41">
        <v>3.4900000000000001E-5</v>
      </c>
      <c r="D274" s="41">
        <v>4.1300000000000001E-5</v>
      </c>
      <c r="E274" s="37">
        <v>276911.99090000003</v>
      </c>
      <c r="F274" s="37"/>
      <c r="G274" s="38">
        <v>6002.9396000000006</v>
      </c>
      <c r="H274" s="38">
        <v>132029.3873</v>
      </c>
      <c r="I274" s="38">
        <v>43747.917800000003</v>
      </c>
      <c r="J274" s="37">
        <v>12966.853468933854</v>
      </c>
      <c r="K274" s="37"/>
      <c r="L274" s="38">
        <v>9059.2373000000007</v>
      </c>
      <c r="M274" s="38">
        <v>94553.802200000006</v>
      </c>
      <c r="N274" s="38">
        <v>0</v>
      </c>
      <c r="O274" s="37">
        <v>28596.396887639192</v>
      </c>
      <c r="P274" s="37"/>
      <c r="Q274" s="38">
        <v>74624.9948</v>
      </c>
      <c r="R274" s="39">
        <v>1007.9062691189174</v>
      </c>
      <c r="S274" s="39">
        <v>75632.901069118918</v>
      </c>
    </row>
    <row r="275" spans="1:19">
      <c r="A275" s="35">
        <v>38602</v>
      </c>
      <c r="B275" s="36" t="s">
        <v>248</v>
      </c>
      <c r="C275" s="41">
        <v>2.2479999999999999E-4</v>
      </c>
      <c r="D275" s="41">
        <v>1.83E-4</v>
      </c>
      <c r="E275" s="37">
        <v>1783662.3367999999</v>
      </c>
      <c r="F275" s="37"/>
      <c r="G275" s="38">
        <v>38666.499199999998</v>
      </c>
      <c r="H275" s="38">
        <v>850435.70959999994</v>
      </c>
      <c r="I275" s="38">
        <v>281791.74559999997</v>
      </c>
      <c r="J275" s="37">
        <v>204230.39848640267</v>
      </c>
      <c r="K275" s="37"/>
      <c r="L275" s="38">
        <v>58352.909599999999</v>
      </c>
      <c r="M275" s="38">
        <v>609045.69439999992</v>
      </c>
      <c r="N275" s="38">
        <v>0</v>
      </c>
      <c r="O275" s="37">
        <v>0</v>
      </c>
      <c r="P275" s="37"/>
      <c r="Q275" s="38">
        <v>480679.04959999997</v>
      </c>
      <c r="R275" s="39">
        <v>81318.88067470424</v>
      </c>
      <c r="S275" s="39">
        <v>561997.93027470424</v>
      </c>
    </row>
    <row r="276" spans="1:19">
      <c r="A276" s="35">
        <v>38605</v>
      </c>
      <c r="B276" s="36" t="s">
        <v>249</v>
      </c>
      <c r="C276" s="41">
        <v>8.4170000000000002E-4</v>
      </c>
      <c r="D276" s="41">
        <v>8.5070000000000002E-4</v>
      </c>
      <c r="E276" s="37">
        <v>6678418.9896999998</v>
      </c>
      <c r="F276" s="37"/>
      <c r="G276" s="38">
        <v>144775.76680000001</v>
      </c>
      <c r="H276" s="38">
        <v>3184215.9109</v>
      </c>
      <c r="I276" s="38">
        <v>1055089.4674</v>
      </c>
      <c r="J276" s="37">
        <v>30277.532571418891</v>
      </c>
      <c r="K276" s="37"/>
      <c r="L276" s="38">
        <v>218485.96090000001</v>
      </c>
      <c r="M276" s="38">
        <v>2280399.2926000003</v>
      </c>
      <c r="N276" s="38">
        <v>0</v>
      </c>
      <c r="O276" s="37">
        <v>71937.650594793507</v>
      </c>
      <c r="P276" s="37"/>
      <c r="Q276" s="38">
        <v>1799766.7084000001</v>
      </c>
      <c r="R276" s="39">
        <v>-5044.4991373416306</v>
      </c>
      <c r="S276" s="39">
        <v>1794722.2092626584</v>
      </c>
    </row>
    <row r="277" spans="1:19">
      <c r="A277" s="35">
        <v>38610</v>
      </c>
      <c r="B277" s="36" t="s">
        <v>250</v>
      </c>
      <c r="C277" s="41">
        <v>5.9389999999999996E-4</v>
      </c>
      <c r="D277" s="41">
        <v>6.2620000000000004E-4</v>
      </c>
      <c r="E277" s="37">
        <v>4712264.5098999999</v>
      </c>
      <c r="F277" s="37"/>
      <c r="G277" s="38">
        <v>102153.17559999999</v>
      </c>
      <c r="H277" s="38">
        <v>2246769.4302999997</v>
      </c>
      <c r="I277" s="38">
        <v>744466.71580000001</v>
      </c>
      <c r="J277" s="37">
        <v>16155.394236701182</v>
      </c>
      <c r="K277" s="37"/>
      <c r="L277" s="38">
        <v>154162.78029999998</v>
      </c>
      <c r="M277" s="38">
        <v>1609040.2041999998</v>
      </c>
      <c r="N277" s="38">
        <v>0</v>
      </c>
      <c r="O277" s="37">
        <v>104002.69354327499</v>
      </c>
      <c r="P277" s="37"/>
      <c r="Q277" s="38">
        <v>1269907.8628</v>
      </c>
      <c r="R277" s="39">
        <v>-15740.172123932825</v>
      </c>
      <c r="S277" s="39">
        <v>1254167.6906760673</v>
      </c>
    </row>
    <row r="278" spans="1:19">
      <c r="A278" s="35">
        <v>38620</v>
      </c>
      <c r="B278" s="36" t="s">
        <v>251</v>
      </c>
      <c r="C278" s="41">
        <v>4.9620000000000003E-4</v>
      </c>
      <c r="D278" s="41">
        <v>5.3479999999999999E-4</v>
      </c>
      <c r="E278" s="37">
        <v>3937069.6242000004</v>
      </c>
      <c r="F278" s="37"/>
      <c r="G278" s="38">
        <v>85348.3848</v>
      </c>
      <c r="H278" s="38">
        <v>1877162.8074</v>
      </c>
      <c r="I278" s="38">
        <v>621997.61640000006</v>
      </c>
      <c r="J278" s="37">
        <v>61666.435361150128</v>
      </c>
      <c r="K278" s="37"/>
      <c r="L278" s="38">
        <v>128802.10740000001</v>
      </c>
      <c r="M278" s="38">
        <v>1344343.7436000002</v>
      </c>
      <c r="N278" s="38">
        <v>0</v>
      </c>
      <c r="O278" s="37">
        <v>146532.27165000068</v>
      </c>
      <c r="P278" s="37"/>
      <c r="Q278" s="38">
        <v>1061000.6424</v>
      </c>
      <c r="R278" s="39">
        <v>-9763.4571072842227</v>
      </c>
      <c r="S278" s="39">
        <v>1051237.1852927157</v>
      </c>
    </row>
    <row r="279" spans="1:19">
      <c r="A279" s="35">
        <v>38700</v>
      </c>
      <c r="B279" s="36" t="s">
        <v>252</v>
      </c>
      <c r="C279" s="41">
        <v>9.0870000000000002E-4</v>
      </c>
      <c r="D279" s="41">
        <v>9.167E-4</v>
      </c>
      <c r="E279" s="37">
        <v>7210026.5367000001</v>
      </c>
      <c r="F279" s="37"/>
      <c r="G279" s="38">
        <v>156300.03479999999</v>
      </c>
      <c r="H279" s="38">
        <v>3437682.0699</v>
      </c>
      <c r="I279" s="38">
        <v>1139075.4414000001</v>
      </c>
      <c r="J279" s="37">
        <v>133327.85131124384</v>
      </c>
      <c r="K279" s="37"/>
      <c r="L279" s="38">
        <v>235877.61990000002</v>
      </c>
      <c r="M279" s="38">
        <v>2461920.9186</v>
      </c>
      <c r="N279" s="38">
        <v>0</v>
      </c>
      <c r="O279" s="37">
        <v>93181.381049998454</v>
      </c>
      <c r="P279" s="37"/>
      <c r="Q279" s="38">
        <v>1943029.5924</v>
      </c>
      <c r="R279" s="39">
        <v>56683.340182885499</v>
      </c>
      <c r="S279" s="39">
        <v>1999712.9325828855</v>
      </c>
    </row>
    <row r="280" spans="1:19">
      <c r="A280" s="35">
        <v>38701</v>
      </c>
      <c r="B280" s="36" t="s">
        <v>253</v>
      </c>
      <c r="C280" s="41">
        <v>5.2200000000000002E-5</v>
      </c>
      <c r="D280" s="41">
        <v>6.2899999999999997E-5</v>
      </c>
      <c r="E280" s="37">
        <v>414177.82020000002</v>
      </c>
      <c r="F280" s="37"/>
      <c r="G280" s="38">
        <v>8978.6088</v>
      </c>
      <c r="H280" s="38">
        <v>197476.6194</v>
      </c>
      <c r="I280" s="38">
        <v>65433.848400000003</v>
      </c>
      <c r="J280" s="37">
        <v>4620.8795559020091</v>
      </c>
      <c r="K280" s="37"/>
      <c r="L280" s="38">
        <v>13549.919400000001</v>
      </c>
      <c r="M280" s="38">
        <v>141424.31160000002</v>
      </c>
      <c r="N280" s="38">
        <v>0</v>
      </c>
      <c r="O280" s="37">
        <v>52552.813041072004</v>
      </c>
      <c r="P280" s="37"/>
      <c r="Q280" s="38">
        <v>111616.75440000001</v>
      </c>
      <c r="R280" s="39">
        <v>-26611.214086635875</v>
      </c>
      <c r="S280" s="39">
        <v>85005.540313364123</v>
      </c>
    </row>
    <row r="281" spans="1:19">
      <c r="A281" s="35">
        <v>38800</v>
      </c>
      <c r="B281" s="36" t="s">
        <v>254</v>
      </c>
      <c r="C281" s="41">
        <v>1.5397E-3</v>
      </c>
      <c r="D281" s="41">
        <v>1.5732999999999999E-3</v>
      </c>
      <c r="E281" s="37">
        <v>12216658.807699999</v>
      </c>
      <c r="F281" s="37"/>
      <c r="G281" s="38">
        <v>264834.5588</v>
      </c>
      <c r="H281" s="38">
        <v>5824803.6568999998</v>
      </c>
      <c r="I281" s="38">
        <v>1930047.8233999999</v>
      </c>
      <c r="J281" s="37">
        <v>81484.677306459664</v>
      </c>
      <c r="K281" s="37"/>
      <c r="L281" s="38">
        <v>399670.70689999999</v>
      </c>
      <c r="M281" s="38">
        <v>4171475.3366</v>
      </c>
      <c r="N281" s="38">
        <v>0</v>
      </c>
      <c r="O281" s="37">
        <v>197722.5804946128</v>
      </c>
      <c r="P281" s="37"/>
      <c r="Q281" s="38">
        <v>3292266.6044000001</v>
      </c>
      <c r="R281" s="39">
        <v>-27601.383302760274</v>
      </c>
      <c r="S281" s="39">
        <v>3264665.2210972398</v>
      </c>
    </row>
    <row r="282" spans="1:19">
      <c r="A282" s="35">
        <v>38801</v>
      </c>
      <c r="B282" s="36" t="s">
        <v>255</v>
      </c>
      <c r="C282" s="41">
        <v>1.261E-4</v>
      </c>
      <c r="D282" s="41">
        <v>1.1069999999999999E-4</v>
      </c>
      <c r="E282" s="37">
        <v>1000533.0101000001</v>
      </c>
      <c r="F282" s="37"/>
      <c r="G282" s="38">
        <v>21689.704399999999</v>
      </c>
      <c r="H282" s="38">
        <v>477046.0097</v>
      </c>
      <c r="I282" s="38">
        <v>158069.12419999999</v>
      </c>
      <c r="J282" s="37">
        <v>98190.268843071055</v>
      </c>
      <c r="K282" s="37"/>
      <c r="L282" s="38">
        <v>32732.6597</v>
      </c>
      <c r="M282" s="38">
        <v>341639.9558</v>
      </c>
      <c r="N282" s="38">
        <v>0</v>
      </c>
      <c r="O282" s="37">
        <v>20167.792752277634</v>
      </c>
      <c r="P282" s="37"/>
      <c r="Q282" s="38">
        <v>269633.5772</v>
      </c>
      <c r="R282" s="39">
        <v>45289.894983140228</v>
      </c>
      <c r="S282" s="39">
        <v>314923.47218314023</v>
      </c>
    </row>
    <row r="283" spans="1:19">
      <c r="A283" s="35">
        <v>38900</v>
      </c>
      <c r="B283" s="36" t="s">
        <v>256</v>
      </c>
      <c r="C283" s="41">
        <v>3.3700000000000001E-4</v>
      </c>
      <c r="D283" s="41">
        <v>3.5940000000000001E-4</v>
      </c>
      <c r="E283" s="37">
        <v>2673906.6170000001</v>
      </c>
      <c r="F283" s="37"/>
      <c r="G283" s="38">
        <v>57965.347999999998</v>
      </c>
      <c r="H283" s="38">
        <v>1274896.949</v>
      </c>
      <c r="I283" s="38">
        <v>422436.91399999999</v>
      </c>
      <c r="J283" s="37">
        <v>48934.892151076572</v>
      </c>
      <c r="K283" s="37"/>
      <c r="L283" s="38">
        <v>87477.449000000008</v>
      </c>
      <c r="M283" s="38">
        <v>913026.68599999999</v>
      </c>
      <c r="N283" s="38">
        <v>0</v>
      </c>
      <c r="O283" s="37">
        <v>110590.49821574535</v>
      </c>
      <c r="P283" s="37"/>
      <c r="Q283" s="38">
        <v>720590.924</v>
      </c>
      <c r="R283" s="39">
        <v>-34892.994372058434</v>
      </c>
      <c r="S283" s="39">
        <v>685697.92962794157</v>
      </c>
    </row>
    <row r="284" spans="1:19">
      <c r="A284" s="35">
        <v>39000</v>
      </c>
      <c r="B284" s="36" t="s">
        <v>257</v>
      </c>
      <c r="C284" s="41">
        <v>1.5960100000000001E-2</v>
      </c>
      <c r="D284" s="41">
        <v>1.5830199999999999E-2</v>
      </c>
      <c r="E284" s="37">
        <v>126634471.80410001</v>
      </c>
      <c r="F284" s="37"/>
      <c r="G284" s="38">
        <v>2745201.0404000003</v>
      </c>
      <c r="H284" s="38">
        <v>60378287.227700002</v>
      </c>
      <c r="I284" s="38">
        <v>20006336.472200003</v>
      </c>
      <c r="J284" s="37">
        <v>397060.39728329447</v>
      </c>
      <c r="K284" s="37"/>
      <c r="L284" s="38">
        <v>4142874.8777000005</v>
      </c>
      <c r="M284" s="38">
        <v>43240347.807800002</v>
      </c>
      <c r="N284" s="38">
        <v>0</v>
      </c>
      <c r="O284" s="37">
        <v>2008727.880703907</v>
      </c>
      <c r="P284" s="37"/>
      <c r="Q284" s="38">
        <v>34126715.745200001</v>
      </c>
      <c r="R284" s="39">
        <v>-845475.10364677198</v>
      </c>
      <c r="S284" s="39">
        <v>33281240.641553231</v>
      </c>
    </row>
    <row r="285" spans="1:19">
      <c r="A285" s="35">
        <v>39100</v>
      </c>
      <c r="B285" s="36" t="s">
        <v>258</v>
      </c>
      <c r="C285" s="41">
        <v>2.3486000000000002E-3</v>
      </c>
      <c r="D285" s="41">
        <v>2.4624E-3</v>
      </c>
      <c r="E285" s="37">
        <v>18634828.132600002</v>
      </c>
      <c r="F285" s="37"/>
      <c r="G285" s="38">
        <v>403968.5944</v>
      </c>
      <c r="H285" s="38">
        <v>8884934.6422000006</v>
      </c>
      <c r="I285" s="38">
        <v>2944021.7692</v>
      </c>
      <c r="J285" s="37">
        <v>0</v>
      </c>
      <c r="K285" s="37"/>
      <c r="L285" s="38">
        <v>609642.54220000003</v>
      </c>
      <c r="M285" s="38">
        <v>6363010.3108000001</v>
      </c>
      <c r="N285" s="38">
        <v>0</v>
      </c>
      <c r="O285" s="37">
        <v>369824.47446436301</v>
      </c>
      <c r="P285" s="37"/>
      <c r="Q285" s="38">
        <v>5021898.6472000005</v>
      </c>
      <c r="R285" s="39">
        <v>-175449.47549766162</v>
      </c>
      <c r="S285" s="39">
        <v>4846449.1717023384</v>
      </c>
    </row>
    <row r="286" spans="1:19">
      <c r="A286" s="35">
        <v>39101</v>
      </c>
      <c r="B286" s="36" t="s">
        <v>259</v>
      </c>
      <c r="C286" s="41">
        <v>1.9579999999999999E-4</v>
      </c>
      <c r="D286" s="41">
        <v>1.7560000000000001E-4</v>
      </c>
      <c r="E286" s="37">
        <v>1553563.5477999998</v>
      </c>
      <c r="F286" s="37"/>
      <c r="G286" s="38">
        <v>33678.383199999997</v>
      </c>
      <c r="H286" s="38">
        <v>740726.47659999994</v>
      </c>
      <c r="I286" s="38">
        <v>245439.60759999999</v>
      </c>
      <c r="J286" s="37">
        <v>76557.905250000083</v>
      </c>
      <c r="K286" s="37"/>
      <c r="L286" s="38">
        <v>50825.176599999999</v>
      </c>
      <c r="M286" s="38">
        <v>530476.6324</v>
      </c>
      <c r="N286" s="38">
        <v>0</v>
      </c>
      <c r="O286" s="37">
        <v>15839.523515513303</v>
      </c>
      <c r="P286" s="37"/>
      <c r="Q286" s="38">
        <v>418669.74159999995</v>
      </c>
      <c r="R286" s="39">
        <v>14666.914954232692</v>
      </c>
      <c r="S286" s="39">
        <v>433336.65655423264</v>
      </c>
    </row>
    <row r="287" spans="1:19">
      <c r="A287" s="35">
        <v>39105</v>
      </c>
      <c r="B287" s="36" t="s">
        <v>260</v>
      </c>
      <c r="C287" s="41">
        <v>9.7019999999999995E-4</v>
      </c>
      <c r="D287" s="41">
        <v>1.0095E-3</v>
      </c>
      <c r="E287" s="37">
        <v>7697994.6581999995</v>
      </c>
      <c r="F287" s="37"/>
      <c r="G287" s="38">
        <v>166878.28079999998</v>
      </c>
      <c r="H287" s="38">
        <v>3670341.3054</v>
      </c>
      <c r="I287" s="38">
        <v>1216167.0444</v>
      </c>
      <c r="J287" s="37">
        <v>47076.864005770389</v>
      </c>
      <c r="K287" s="37"/>
      <c r="L287" s="38">
        <v>251841.6054</v>
      </c>
      <c r="M287" s="38">
        <v>2628541.5156</v>
      </c>
      <c r="N287" s="38">
        <v>0</v>
      </c>
      <c r="O287" s="37">
        <v>190491.72382967779</v>
      </c>
      <c r="P287" s="37"/>
      <c r="Q287" s="38">
        <v>2074532.0903999999</v>
      </c>
      <c r="R287" s="39">
        <v>-24204.301808610995</v>
      </c>
      <c r="S287" s="39">
        <v>2050327.7885913888</v>
      </c>
    </row>
    <row r="288" spans="1:19">
      <c r="A288" s="35">
        <v>39200</v>
      </c>
      <c r="B288" s="36" t="s">
        <v>261</v>
      </c>
      <c r="C288" s="41">
        <v>6.5650399999999998E-2</v>
      </c>
      <c r="D288" s="41">
        <v>6.4350400000000002E-2</v>
      </c>
      <c r="E288" s="37">
        <v>520899225.42640001</v>
      </c>
      <c r="F288" s="37"/>
      <c r="G288" s="38">
        <v>11292131.4016</v>
      </c>
      <c r="H288" s="38">
        <v>248360518.28079998</v>
      </c>
      <c r="I288" s="38">
        <v>82294220.708800003</v>
      </c>
      <c r="J288" s="37">
        <v>6065557.1304497579</v>
      </c>
      <c r="K288" s="37"/>
      <c r="L288" s="38">
        <v>17041333.880799998</v>
      </c>
      <c r="M288" s="38">
        <v>177865184.41119999</v>
      </c>
      <c r="N288" s="38">
        <v>0</v>
      </c>
      <c r="O288" s="37">
        <v>411889.86810002849</v>
      </c>
      <c r="P288" s="37"/>
      <c r="Q288" s="38">
        <v>140377099.10080001</v>
      </c>
      <c r="R288" s="39">
        <v>2848192.2907696916</v>
      </c>
      <c r="S288" s="39">
        <v>143225291.3915697</v>
      </c>
    </row>
    <row r="289" spans="1:19">
      <c r="A289" s="35">
        <v>39201</v>
      </c>
      <c r="B289" s="36" t="s">
        <v>262</v>
      </c>
      <c r="C289" s="41">
        <v>1.94E-4</v>
      </c>
      <c r="D289" s="41">
        <v>1.94E-4</v>
      </c>
      <c r="E289" s="37">
        <v>1539281.554</v>
      </c>
      <c r="F289" s="37"/>
      <c r="G289" s="38">
        <v>33368.775999999998</v>
      </c>
      <c r="H289" s="38">
        <v>733916.93799999997</v>
      </c>
      <c r="I289" s="38">
        <v>243183.26800000001</v>
      </c>
      <c r="J289" s="37">
        <v>28510.981784815562</v>
      </c>
      <c r="K289" s="37"/>
      <c r="L289" s="38">
        <v>50357.938000000002</v>
      </c>
      <c r="M289" s="38">
        <v>525599.93200000003</v>
      </c>
      <c r="N289" s="38">
        <v>0</v>
      </c>
      <c r="O289" s="37">
        <v>71542.858008717041</v>
      </c>
      <c r="P289" s="37"/>
      <c r="Q289" s="38">
        <v>414820.88799999998</v>
      </c>
      <c r="R289" s="39">
        <v>-11463.082651354453</v>
      </c>
      <c r="S289" s="39">
        <v>403357.80534864555</v>
      </c>
    </row>
    <row r="290" spans="1:19">
      <c r="A290" s="35">
        <v>39204</v>
      </c>
      <c r="B290" s="36" t="s">
        <v>263</v>
      </c>
      <c r="C290" s="41">
        <v>1.8000000000000001E-4</v>
      </c>
      <c r="D290" s="41">
        <v>1.3359999999999999E-4</v>
      </c>
      <c r="E290" s="37">
        <v>1428199.3800000001</v>
      </c>
      <c r="F290" s="37"/>
      <c r="G290" s="38">
        <v>30960.720000000001</v>
      </c>
      <c r="H290" s="38">
        <v>680953.86</v>
      </c>
      <c r="I290" s="38">
        <v>225633.96000000002</v>
      </c>
      <c r="J290" s="37">
        <v>264274.6408121509</v>
      </c>
      <c r="K290" s="37"/>
      <c r="L290" s="38">
        <v>46723.86</v>
      </c>
      <c r="M290" s="38">
        <v>487670.04000000004</v>
      </c>
      <c r="N290" s="38">
        <v>0</v>
      </c>
      <c r="O290" s="37">
        <v>0</v>
      </c>
      <c r="P290" s="37"/>
      <c r="Q290" s="38">
        <v>384885.36000000004</v>
      </c>
      <c r="R290" s="39">
        <v>128504.8857353124</v>
      </c>
      <c r="S290" s="39">
        <v>513390.24573531246</v>
      </c>
    </row>
    <row r="291" spans="1:19">
      <c r="A291" s="35">
        <v>39205</v>
      </c>
      <c r="B291" s="36" t="s">
        <v>264</v>
      </c>
      <c r="C291" s="41">
        <v>5.4140000000000004E-3</v>
      </c>
      <c r="D291" s="41">
        <v>5.0689000000000003E-3</v>
      </c>
      <c r="E291" s="37">
        <v>42957063.574000001</v>
      </c>
      <c r="F291" s="37"/>
      <c r="G291" s="38">
        <v>931229.65600000008</v>
      </c>
      <c r="H291" s="38">
        <v>20481578.878000002</v>
      </c>
      <c r="I291" s="38">
        <v>6786568.1080000009</v>
      </c>
      <c r="J291" s="37">
        <v>3014951.3878891435</v>
      </c>
      <c r="K291" s="37"/>
      <c r="L291" s="38">
        <v>1405349.878</v>
      </c>
      <c r="M291" s="38">
        <v>14668031.092</v>
      </c>
      <c r="N291" s="38">
        <v>0</v>
      </c>
      <c r="O291" s="37">
        <v>0</v>
      </c>
      <c r="P291" s="37"/>
      <c r="Q291" s="38">
        <v>11576496.328000002</v>
      </c>
      <c r="R291" s="39">
        <v>1600573.3863919599</v>
      </c>
      <c r="S291" s="39">
        <v>13177069.714391962</v>
      </c>
    </row>
    <row r="292" spans="1:19">
      <c r="A292" s="35">
        <v>39208</v>
      </c>
      <c r="B292" s="36" t="s">
        <v>290</v>
      </c>
      <c r="C292" s="41">
        <v>3.835E-4</v>
      </c>
      <c r="D292" s="41">
        <v>4.0460000000000002E-4</v>
      </c>
      <c r="E292" s="37">
        <v>3042858.1234999998</v>
      </c>
      <c r="F292" s="37"/>
      <c r="G292" s="38">
        <v>65963.534</v>
      </c>
      <c r="H292" s="38">
        <v>1450810.0294999999</v>
      </c>
      <c r="I292" s="38">
        <v>480725.68699999998</v>
      </c>
      <c r="J292" s="37">
        <v>0</v>
      </c>
      <c r="K292" s="37"/>
      <c r="L292" s="38">
        <v>99547.779500000004</v>
      </c>
      <c r="M292" s="38">
        <v>1039008.113</v>
      </c>
      <c r="N292" s="38">
        <v>0</v>
      </c>
      <c r="O292" s="37">
        <v>225041.97057413351</v>
      </c>
      <c r="P292" s="37"/>
      <c r="Q292" s="38">
        <v>820019.64199999999</v>
      </c>
      <c r="R292" s="39">
        <v>-115122.32057789549</v>
      </c>
      <c r="S292" s="39">
        <v>704897.32142210449</v>
      </c>
    </row>
    <row r="293" spans="1:19">
      <c r="A293" s="35">
        <v>39209</v>
      </c>
      <c r="B293" s="36" t="s">
        <v>265</v>
      </c>
      <c r="C293" s="41">
        <v>2.1379999999999999E-4</v>
      </c>
      <c r="D293" s="41">
        <v>2.0369999999999999E-4</v>
      </c>
      <c r="E293" s="37">
        <v>1696383.4857999999</v>
      </c>
      <c r="F293" s="37"/>
      <c r="G293" s="38">
        <v>36774.455199999997</v>
      </c>
      <c r="H293" s="38">
        <v>808821.86259999999</v>
      </c>
      <c r="I293" s="38">
        <v>268003.0036</v>
      </c>
      <c r="J293" s="37">
        <v>54013.277751282891</v>
      </c>
      <c r="K293" s="37"/>
      <c r="L293" s="38">
        <v>55497.562599999997</v>
      </c>
      <c r="M293" s="38">
        <v>579243.63639999996</v>
      </c>
      <c r="N293" s="38">
        <v>0</v>
      </c>
      <c r="O293" s="37">
        <v>25607.352339462574</v>
      </c>
      <c r="P293" s="37"/>
      <c r="Q293" s="38">
        <v>457158.27759999997</v>
      </c>
      <c r="R293" s="39">
        <v>4272.0022298460026</v>
      </c>
      <c r="S293" s="39">
        <v>461430.279829846</v>
      </c>
    </row>
    <row r="294" spans="1:19">
      <c r="A294" s="35">
        <v>39300</v>
      </c>
      <c r="B294" s="36" t="s">
        <v>266</v>
      </c>
      <c r="C294" s="41">
        <v>8.6319999999999995E-4</v>
      </c>
      <c r="D294" s="41">
        <v>9.5830000000000004E-4</v>
      </c>
      <c r="E294" s="37">
        <v>6849009.4711999996</v>
      </c>
      <c r="F294" s="37"/>
      <c r="G294" s="38">
        <v>148473.85279999999</v>
      </c>
      <c r="H294" s="38">
        <v>3265552.0663999999</v>
      </c>
      <c r="I294" s="38">
        <v>1082040.1904</v>
      </c>
      <c r="J294" s="37">
        <v>56439.656289178522</v>
      </c>
      <c r="K294" s="37"/>
      <c r="L294" s="38">
        <v>224066.8664</v>
      </c>
      <c r="M294" s="38">
        <v>2338648.7695999998</v>
      </c>
      <c r="N294" s="38">
        <v>0</v>
      </c>
      <c r="O294" s="37">
        <v>332866.03776796587</v>
      </c>
      <c r="P294" s="37"/>
      <c r="Q294" s="38">
        <v>1845739.1264</v>
      </c>
      <c r="R294" s="39">
        <v>-93447.545727867575</v>
      </c>
      <c r="S294" s="39">
        <v>1752291.5806721323</v>
      </c>
    </row>
    <row r="295" spans="1:19">
      <c r="A295" s="35">
        <v>39301</v>
      </c>
      <c r="B295" s="36" t="s">
        <v>267</v>
      </c>
      <c r="C295" s="41">
        <v>6.0099999999999997E-5</v>
      </c>
      <c r="D295" s="41">
        <v>5.2299999999999997E-5</v>
      </c>
      <c r="E295" s="37">
        <v>476859.90409999999</v>
      </c>
      <c r="F295" s="37"/>
      <c r="G295" s="38">
        <v>10337.440399999999</v>
      </c>
      <c r="H295" s="38">
        <v>227362.9277</v>
      </c>
      <c r="I295" s="38">
        <v>75336.672200000001</v>
      </c>
      <c r="J295" s="37">
        <v>39535.87587398546</v>
      </c>
      <c r="K295" s="37"/>
      <c r="L295" s="38">
        <v>15600.5777</v>
      </c>
      <c r="M295" s="38">
        <v>162827.6078</v>
      </c>
      <c r="N295" s="38">
        <v>0</v>
      </c>
      <c r="O295" s="37">
        <v>43991.383990646835</v>
      </c>
      <c r="P295" s="37"/>
      <c r="Q295" s="38">
        <v>128508.94519999999</v>
      </c>
      <c r="R295" s="39">
        <v>5647.0024523082138</v>
      </c>
      <c r="S295" s="39">
        <v>134155.94765230821</v>
      </c>
    </row>
    <row r="296" spans="1:19">
      <c r="A296" s="35">
        <v>39400</v>
      </c>
      <c r="B296" s="36" t="s">
        <v>268</v>
      </c>
      <c r="C296" s="41">
        <v>6.1859999999999997E-4</v>
      </c>
      <c r="D296" s="41">
        <v>6.5919999999999998E-4</v>
      </c>
      <c r="E296" s="37">
        <v>4908245.2025999995</v>
      </c>
      <c r="F296" s="37"/>
      <c r="G296" s="38">
        <v>106401.67439999999</v>
      </c>
      <c r="H296" s="38">
        <v>2340211.4321999997</v>
      </c>
      <c r="I296" s="38">
        <v>775428.70919999992</v>
      </c>
      <c r="J296" s="37">
        <v>67162.815880299939</v>
      </c>
      <c r="K296" s="37"/>
      <c r="L296" s="38">
        <v>160574.3322</v>
      </c>
      <c r="M296" s="38">
        <v>1675959.3707999999</v>
      </c>
      <c r="N296" s="38">
        <v>0</v>
      </c>
      <c r="O296" s="37">
        <v>148112.36141875788</v>
      </c>
      <c r="P296" s="37"/>
      <c r="Q296" s="38">
        <v>1322722.6871999998</v>
      </c>
      <c r="R296" s="39">
        <v>23785.642256173131</v>
      </c>
      <c r="S296" s="39">
        <v>1346508.3294561729</v>
      </c>
    </row>
    <row r="297" spans="1:19">
      <c r="A297" s="35">
        <v>39401</v>
      </c>
      <c r="B297" s="36" t="s">
        <v>269</v>
      </c>
      <c r="C297" s="41">
        <v>3.213E-4</v>
      </c>
      <c r="D297" s="41">
        <v>2.22E-4</v>
      </c>
      <c r="E297" s="37">
        <v>2549335.8933000001</v>
      </c>
      <c r="F297" s="37"/>
      <c r="G297" s="38">
        <v>55264.885199999997</v>
      </c>
      <c r="H297" s="38">
        <v>1215502.6401</v>
      </c>
      <c r="I297" s="38">
        <v>402756.61859999999</v>
      </c>
      <c r="J297" s="37">
        <v>510097.70640101819</v>
      </c>
      <c r="K297" s="37"/>
      <c r="L297" s="38">
        <v>83402.090100000001</v>
      </c>
      <c r="M297" s="38">
        <v>870491.02139999997</v>
      </c>
      <c r="N297" s="38">
        <v>0</v>
      </c>
      <c r="O297" s="37">
        <v>0</v>
      </c>
      <c r="P297" s="37"/>
      <c r="Q297" s="38">
        <v>687020.3676</v>
      </c>
      <c r="R297" s="39">
        <v>227395.03179623862</v>
      </c>
      <c r="S297" s="39">
        <v>914415.39939623862</v>
      </c>
    </row>
    <row r="298" spans="1:19">
      <c r="A298" s="35">
        <v>39500</v>
      </c>
      <c r="B298" s="36" t="s">
        <v>270</v>
      </c>
      <c r="C298" s="41">
        <v>1.9737000000000001E-3</v>
      </c>
      <c r="D298" s="41">
        <v>1.9851000000000001E-3</v>
      </c>
      <c r="E298" s="37">
        <v>15660206.2017</v>
      </c>
      <c r="F298" s="37"/>
      <c r="G298" s="38">
        <v>339484.29480000003</v>
      </c>
      <c r="H298" s="38">
        <v>7466659.0749000004</v>
      </c>
      <c r="I298" s="38">
        <v>2474076.3714000001</v>
      </c>
      <c r="J298" s="37">
        <v>37701.534022875159</v>
      </c>
      <c r="K298" s="37"/>
      <c r="L298" s="38">
        <v>512327.12490000005</v>
      </c>
      <c r="M298" s="38">
        <v>5347301.9886000007</v>
      </c>
      <c r="N298" s="38">
        <v>0</v>
      </c>
      <c r="O298" s="37">
        <v>141934.55252104142</v>
      </c>
      <c r="P298" s="37"/>
      <c r="Q298" s="38">
        <v>4220267.9724000003</v>
      </c>
      <c r="R298" s="39">
        <v>-26315.391162181288</v>
      </c>
      <c r="S298" s="39">
        <v>4193952.581237819</v>
      </c>
    </row>
    <row r="299" spans="1:19">
      <c r="A299" s="35">
        <v>39501</v>
      </c>
      <c r="B299" s="36" t="s">
        <v>271</v>
      </c>
      <c r="C299" s="41">
        <v>6.7600000000000003E-5</v>
      </c>
      <c r="D299" s="41">
        <v>6.41E-5</v>
      </c>
      <c r="E299" s="37">
        <v>536368.21160000004</v>
      </c>
      <c r="F299" s="37"/>
      <c r="G299" s="38">
        <v>11627.4704</v>
      </c>
      <c r="H299" s="38">
        <v>255736.00520000001</v>
      </c>
      <c r="I299" s="38">
        <v>84738.087200000009</v>
      </c>
      <c r="J299" s="37">
        <v>7622.0663579835718</v>
      </c>
      <c r="K299" s="37"/>
      <c r="L299" s="38">
        <v>17547.405200000001</v>
      </c>
      <c r="M299" s="38">
        <v>183147.19280000002</v>
      </c>
      <c r="N299" s="38">
        <v>0</v>
      </c>
      <c r="O299" s="37">
        <v>20116.638783763869</v>
      </c>
      <c r="P299" s="37"/>
      <c r="Q299" s="38">
        <v>144545.8352</v>
      </c>
      <c r="R299" s="39">
        <v>-5224.5452942168431</v>
      </c>
      <c r="S299" s="39">
        <v>139321.28990578317</v>
      </c>
    </row>
    <row r="300" spans="1:19">
      <c r="A300" s="35">
        <v>39600</v>
      </c>
      <c r="B300" s="36" t="s">
        <v>272</v>
      </c>
      <c r="C300" s="41">
        <v>6.5113000000000002E-3</v>
      </c>
      <c r="D300" s="41">
        <v>6.5063999999999999E-3</v>
      </c>
      <c r="E300" s="37">
        <v>51663525.683300003</v>
      </c>
      <c r="F300" s="37"/>
      <c r="G300" s="38">
        <v>1119969.6452000001</v>
      </c>
      <c r="H300" s="38">
        <v>24632749.270100001</v>
      </c>
      <c r="I300" s="38">
        <v>8162057.7986000003</v>
      </c>
      <c r="J300" s="37">
        <v>104259.684017455</v>
      </c>
      <c r="K300" s="37"/>
      <c r="L300" s="38">
        <v>1690183.7201</v>
      </c>
      <c r="M300" s="38">
        <v>17640921.841400001</v>
      </c>
      <c r="N300" s="38">
        <v>0</v>
      </c>
      <c r="O300" s="37">
        <v>275141.06029103062</v>
      </c>
      <c r="P300" s="37"/>
      <c r="Q300" s="38">
        <v>13922800.2476</v>
      </c>
      <c r="R300" s="39">
        <v>-296819.10870582657</v>
      </c>
      <c r="S300" s="39">
        <v>13625981.138894174</v>
      </c>
    </row>
    <row r="301" spans="1:19">
      <c r="A301" s="35">
        <v>39605</v>
      </c>
      <c r="B301" s="36" t="s">
        <v>273</v>
      </c>
      <c r="C301" s="41">
        <v>9.6020000000000003E-4</v>
      </c>
      <c r="D301" s="41">
        <v>9.4019999999999998E-4</v>
      </c>
      <c r="E301" s="37">
        <v>7618650.2482000003</v>
      </c>
      <c r="F301" s="37"/>
      <c r="G301" s="38">
        <v>165158.2408</v>
      </c>
      <c r="H301" s="38">
        <v>3632510.5353999999</v>
      </c>
      <c r="I301" s="38">
        <v>1203631.8244</v>
      </c>
      <c r="J301" s="37">
        <v>173424.93668243027</v>
      </c>
      <c r="K301" s="37"/>
      <c r="L301" s="38">
        <v>249245.83540000001</v>
      </c>
      <c r="M301" s="38">
        <v>2601448.7356000002</v>
      </c>
      <c r="N301" s="38">
        <v>0</v>
      </c>
      <c r="O301" s="37">
        <v>8892.0028423163822</v>
      </c>
      <c r="P301" s="37"/>
      <c r="Q301" s="38">
        <v>2053149.5704000001</v>
      </c>
      <c r="R301" s="39">
        <v>101529.93916703349</v>
      </c>
      <c r="S301" s="39">
        <v>2154679.5095670335</v>
      </c>
    </row>
    <row r="302" spans="1:19">
      <c r="A302" s="35">
        <v>39700</v>
      </c>
      <c r="B302" s="36" t="s">
        <v>274</v>
      </c>
      <c r="C302" s="41">
        <v>3.7607000000000001E-3</v>
      </c>
      <c r="D302" s="41">
        <v>3.8947000000000001E-3</v>
      </c>
      <c r="E302" s="37">
        <v>29839052.2687</v>
      </c>
      <c r="F302" s="37"/>
      <c r="G302" s="38">
        <v>646855.44279999996</v>
      </c>
      <c r="H302" s="38">
        <v>14227017.673900001</v>
      </c>
      <c r="I302" s="38">
        <v>4714120.1853999998</v>
      </c>
      <c r="J302" s="37">
        <v>165658.72435835114</v>
      </c>
      <c r="K302" s="37"/>
      <c r="L302" s="38">
        <v>976191.22389999998</v>
      </c>
      <c r="M302" s="38">
        <v>10188781.774600001</v>
      </c>
      <c r="N302" s="38">
        <v>0</v>
      </c>
      <c r="O302" s="37">
        <v>1026492.1388642974</v>
      </c>
      <c r="P302" s="37"/>
      <c r="Q302" s="38">
        <v>8041324.2964000003</v>
      </c>
      <c r="R302" s="39">
        <v>-329498.25730949687</v>
      </c>
      <c r="S302" s="39">
        <v>7711826.039090503</v>
      </c>
    </row>
    <row r="303" spans="1:19">
      <c r="A303" s="35">
        <v>39703</v>
      </c>
      <c r="B303" s="36" t="s">
        <v>275</v>
      </c>
      <c r="C303" s="41">
        <v>1.5559999999999999E-4</v>
      </c>
      <c r="D303" s="41">
        <v>1.199E-4</v>
      </c>
      <c r="E303" s="37">
        <v>1234599.0196</v>
      </c>
      <c r="F303" s="37"/>
      <c r="G303" s="38">
        <v>26763.822399999997</v>
      </c>
      <c r="H303" s="38">
        <v>588646.78119999997</v>
      </c>
      <c r="I303" s="38">
        <v>195048.0232</v>
      </c>
      <c r="J303" s="37">
        <v>262738.02212119789</v>
      </c>
      <c r="K303" s="37"/>
      <c r="L303" s="38">
        <v>40390.181199999999</v>
      </c>
      <c r="M303" s="38">
        <v>421563.65679999994</v>
      </c>
      <c r="N303" s="38">
        <v>0</v>
      </c>
      <c r="O303" s="37">
        <v>0</v>
      </c>
      <c r="P303" s="37"/>
      <c r="Q303" s="38">
        <v>332712.01119999995</v>
      </c>
      <c r="R303" s="39">
        <v>161253.41278333956</v>
      </c>
      <c r="S303" s="39">
        <v>493965.42398333951</v>
      </c>
    </row>
    <row r="304" spans="1:19">
      <c r="A304" s="35">
        <v>39705</v>
      </c>
      <c r="B304" s="36" t="s">
        <v>276</v>
      </c>
      <c r="C304" s="41">
        <v>9.0359999999999995E-4</v>
      </c>
      <c r="D304" s="41">
        <v>9.0930000000000004E-4</v>
      </c>
      <c r="E304" s="37">
        <v>7169560.8876</v>
      </c>
      <c r="F304" s="37"/>
      <c r="G304" s="38">
        <v>155422.8144</v>
      </c>
      <c r="H304" s="38">
        <v>3418388.3772</v>
      </c>
      <c r="I304" s="38">
        <v>1132682.4791999999</v>
      </c>
      <c r="J304" s="37">
        <v>148579.01761330091</v>
      </c>
      <c r="K304" s="37"/>
      <c r="L304" s="38">
        <v>234553.77719999998</v>
      </c>
      <c r="M304" s="38">
        <v>2448103.6007999997</v>
      </c>
      <c r="N304" s="38">
        <v>0</v>
      </c>
      <c r="O304" s="37">
        <v>0</v>
      </c>
      <c r="P304" s="37"/>
      <c r="Q304" s="38">
        <v>1932124.5071999999</v>
      </c>
      <c r="R304" s="39">
        <v>111072.85097087547</v>
      </c>
      <c r="S304" s="39">
        <v>2043197.3581708753</v>
      </c>
    </row>
    <row r="305" spans="1:19">
      <c r="A305" s="35">
        <v>39800</v>
      </c>
      <c r="B305" s="36" t="s">
        <v>277</v>
      </c>
      <c r="C305" s="41">
        <v>4.2407E-3</v>
      </c>
      <c r="D305" s="41">
        <v>4.3068999999999998E-3</v>
      </c>
      <c r="E305" s="37">
        <v>33647583.948700003</v>
      </c>
      <c r="F305" s="37"/>
      <c r="G305" s="38">
        <v>729417.3628</v>
      </c>
      <c r="H305" s="38">
        <v>16042894.6339</v>
      </c>
      <c r="I305" s="38">
        <v>5315810.7454000004</v>
      </c>
      <c r="J305" s="37">
        <v>0</v>
      </c>
      <c r="K305" s="37"/>
      <c r="L305" s="38">
        <v>1100788.1839000001</v>
      </c>
      <c r="M305" s="38">
        <v>11489235.214600001</v>
      </c>
      <c r="N305" s="38">
        <v>0</v>
      </c>
      <c r="O305" s="37">
        <v>753191.57249522058</v>
      </c>
      <c r="P305" s="37"/>
      <c r="Q305" s="38">
        <v>9067685.2564000003</v>
      </c>
      <c r="R305" s="39">
        <v>-464619.2100037401</v>
      </c>
      <c r="S305" s="39">
        <v>8603066.0463962611</v>
      </c>
    </row>
    <row r="306" spans="1:19">
      <c r="A306" s="35">
        <v>39805</v>
      </c>
      <c r="B306" s="36" t="s">
        <v>278</v>
      </c>
      <c r="C306" s="41">
        <v>5.0589999999999999E-4</v>
      </c>
      <c r="D306" s="41">
        <v>4.8710000000000002E-4</v>
      </c>
      <c r="E306" s="37">
        <v>4014033.7018999998</v>
      </c>
      <c r="F306" s="37"/>
      <c r="G306" s="38">
        <v>87016.823600000003</v>
      </c>
      <c r="H306" s="38">
        <v>1913858.6543000001</v>
      </c>
      <c r="I306" s="38">
        <v>634156.77980000002</v>
      </c>
      <c r="J306" s="37">
        <v>138940.31361758421</v>
      </c>
      <c r="K306" s="37"/>
      <c r="L306" s="38">
        <v>131320.0043</v>
      </c>
      <c r="M306" s="38">
        <v>1370623.7401999999</v>
      </c>
      <c r="N306" s="38">
        <v>0</v>
      </c>
      <c r="O306" s="37">
        <v>15721.848953033881</v>
      </c>
      <c r="P306" s="37"/>
      <c r="Q306" s="38">
        <v>1081741.6868</v>
      </c>
      <c r="R306" s="39">
        <v>32303.522285932537</v>
      </c>
      <c r="S306" s="39">
        <v>1114045.2090859325</v>
      </c>
    </row>
    <row r="307" spans="1:19">
      <c r="A307" s="35">
        <v>39900</v>
      </c>
      <c r="B307" s="36" t="s">
        <v>279</v>
      </c>
      <c r="C307" s="41">
        <v>2.1381E-3</v>
      </c>
      <c r="D307" s="41">
        <v>2.1467000000000001E-3</v>
      </c>
      <c r="E307" s="37">
        <v>16964628.302099999</v>
      </c>
      <c r="F307" s="37"/>
      <c r="G307" s="38">
        <v>367761.7524</v>
      </c>
      <c r="H307" s="38">
        <v>8088596.9336999999</v>
      </c>
      <c r="I307" s="38">
        <v>2680155.3881999999</v>
      </c>
      <c r="J307" s="37">
        <v>62913.294847722478</v>
      </c>
      <c r="K307" s="37"/>
      <c r="L307" s="38">
        <v>555001.58369999996</v>
      </c>
      <c r="M307" s="38">
        <v>5792707.2917999998</v>
      </c>
      <c r="N307" s="38">
        <v>0</v>
      </c>
      <c r="O307" s="37">
        <v>167206.89581482846</v>
      </c>
      <c r="P307" s="37"/>
      <c r="Q307" s="38">
        <v>4571796.6012000004</v>
      </c>
      <c r="R307" s="39">
        <v>-110418.69148844788</v>
      </c>
      <c r="S307" s="39">
        <v>4461377.9097115528</v>
      </c>
    </row>
    <row r="308" spans="1:19">
      <c r="A308" s="35">
        <v>51000</v>
      </c>
      <c r="B308" s="36" t="s">
        <v>369</v>
      </c>
      <c r="C308" s="41">
        <v>3.04433E-2</v>
      </c>
      <c r="D308" s="41">
        <v>3.3725400000000003E-2</v>
      </c>
      <c r="E308" s="37">
        <v>241550567.69529998</v>
      </c>
      <c r="F308" s="37"/>
      <c r="G308" s="38">
        <v>5236369.3732000003</v>
      </c>
      <c r="H308" s="38">
        <v>115169348.0341</v>
      </c>
      <c r="I308" s="38">
        <v>38161346.302599996</v>
      </c>
      <c r="J308" s="37">
        <v>1019124.2729943651</v>
      </c>
      <c r="K308" s="37"/>
      <c r="L308" s="38">
        <v>7902380.4841</v>
      </c>
      <c r="M308" s="38">
        <v>82479362.937399998</v>
      </c>
      <c r="N308" s="38">
        <v>0</v>
      </c>
      <c r="O308" s="37">
        <v>8708097.3831201047</v>
      </c>
      <c r="P308" s="37"/>
      <c r="Q308" s="38">
        <v>65095447.111599997</v>
      </c>
      <c r="R308" s="39">
        <v>-1903220.9492875959</v>
      </c>
      <c r="S308" s="39">
        <v>63192226.162312403</v>
      </c>
    </row>
    <row r="309" spans="1:19">
      <c r="A309" s="35">
        <v>51000.2</v>
      </c>
      <c r="B309" s="36" t="s">
        <v>370</v>
      </c>
      <c r="C309" s="41">
        <v>1.95E-5</v>
      </c>
      <c r="D309" s="41">
        <v>2.34E-5</v>
      </c>
      <c r="E309" s="37">
        <v>154721.59950000001</v>
      </c>
      <c r="F309" s="37"/>
      <c r="G309" s="38">
        <v>3354.078</v>
      </c>
      <c r="H309" s="38">
        <v>73770.001499999998</v>
      </c>
      <c r="I309" s="38">
        <v>24443.679</v>
      </c>
      <c r="J309" s="37">
        <v>1148.3678839545264</v>
      </c>
      <c r="K309" s="37"/>
      <c r="L309" s="38">
        <v>5061.7515000000003</v>
      </c>
      <c r="M309" s="38">
        <v>52830.921000000002</v>
      </c>
      <c r="N309" s="38">
        <v>0</v>
      </c>
      <c r="O309" s="37">
        <v>36235.74611387105</v>
      </c>
      <c r="P309" s="37"/>
      <c r="Q309" s="38">
        <v>41695.913999999997</v>
      </c>
      <c r="R309" s="39">
        <v>-13152.443562819562</v>
      </c>
      <c r="S309" s="39">
        <v>28543.470437180433</v>
      </c>
    </row>
    <row r="310" spans="1:19">
      <c r="A310" s="35">
        <v>51000.3</v>
      </c>
      <c r="B310" s="36" t="s">
        <v>371</v>
      </c>
      <c r="C310" s="41">
        <v>7.3510000000000003E-4</v>
      </c>
      <c r="D310" s="41">
        <v>7.8580000000000002E-4</v>
      </c>
      <c r="E310" s="37">
        <v>5832607.5791000007</v>
      </c>
      <c r="F310" s="37"/>
      <c r="G310" s="38">
        <v>126440.1404</v>
      </c>
      <c r="H310" s="38">
        <v>2780939.9027</v>
      </c>
      <c r="I310" s="38">
        <v>921464.02220000001</v>
      </c>
      <c r="J310" s="37">
        <v>23698.135808457249</v>
      </c>
      <c r="K310" s="37"/>
      <c r="L310" s="38">
        <v>190815.0527</v>
      </c>
      <c r="M310" s="38">
        <v>1991590.2578</v>
      </c>
      <c r="N310" s="38">
        <v>0</v>
      </c>
      <c r="O310" s="37">
        <v>64486.654889448706</v>
      </c>
      <c r="P310" s="37"/>
      <c r="Q310" s="38">
        <v>1571829.0452000001</v>
      </c>
      <c r="R310" s="39">
        <v>4125.4370598665555</v>
      </c>
      <c r="S310" s="39">
        <v>1575954.4822598665</v>
      </c>
    </row>
    <row r="311" spans="1:19">
      <c r="A311" s="35"/>
      <c r="B311" s="36"/>
      <c r="C311" s="41"/>
      <c r="D311" s="41"/>
      <c r="E311" s="37"/>
      <c r="F311" s="37"/>
      <c r="G311" s="38"/>
      <c r="H311" s="38"/>
      <c r="I311" s="38"/>
      <c r="J311" s="37"/>
      <c r="K311" s="37"/>
      <c r="L311" s="38"/>
      <c r="M311" s="38"/>
      <c r="N311" s="38"/>
      <c r="O311" s="37"/>
      <c r="P311" s="37"/>
      <c r="Q311" s="38"/>
      <c r="R311" s="39"/>
      <c r="S311" s="39"/>
    </row>
    <row r="312" spans="1:19" s="185" customFormat="1">
      <c r="A312" s="192"/>
      <c r="B312" s="193"/>
      <c r="C312" s="194"/>
      <c r="D312" s="194"/>
      <c r="E312" s="190"/>
      <c r="F312" s="190"/>
      <c r="G312" s="195"/>
      <c r="H312" s="195"/>
      <c r="I312" s="195"/>
      <c r="J312" s="190"/>
      <c r="K312" s="190"/>
      <c r="L312" s="195"/>
      <c r="M312" s="195"/>
      <c r="N312" s="195"/>
      <c r="O312" s="190"/>
      <c r="P312" s="190"/>
      <c r="Q312" s="195"/>
      <c r="R312" s="196"/>
      <c r="S312" s="196"/>
    </row>
    <row r="313" spans="1:19" s="185" customFormat="1">
      <c r="A313" s="192"/>
      <c r="B313" s="193"/>
      <c r="C313" s="194"/>
      <c r="D313" s="194"/>
      <c r="E313" s="190"/>
      <c r="F313" s="190"/>
      <c r="G313" s="195"/>
      <c r="H313" s="195"/>
      <c r="I313" s="195"/>
      <c r="J313" s="190"/>
      <c r="K313" s="190"/>
      <c r="L313" s="195"/>
      <c r="M313" s="195"/>
      <c r="N313" s="195"/>
      <c r="O313" s="190"/>
      <c r="P313" s="190"/>
      <c r="Q313" s="195"/>
      <c r="R313" s="196"/>
      <c r="S313" s="196"/>
    </row>
    <row r="314" spans="1:19" s="185" customFormat="1">
      <c r="A314" s="192"/>
      <c r="B314" s="193"/>
      <c r="C314" s="194"/>
      <c r="D314" s="194"/>
      <c r="E314" s="190"/>
      <c r="F314" s="190"/>
      <c r="G314" s="195"/>
      <c r="H314" s="195"/>
      <c r="I314" s="195"/>
      <c r="J314" s="190"/>
      <c r="K314" s="190"/>
      <c r="L314" s="195"/>
      <c r="M314" s="195"/>
      <c r="N314" s="195"/>
      <c r="O314" s="190"/>
      <c r="P314" s="190"/>
      <c r="Q314" s="195"/>
      <c r="R314" s="196"/>
      <c r="S314" s="196"/>
    </row>
    <row r="316" spans="1:19" s="79" customFormat="1">
      <c r="B316" s="216" t="s">
        <v>402</v>
      </c>
      <c r="C316" s="215">
        <f>SUM(C8:C26)+SUM(C29:C310)</f>
        <v>0.99999999999999978</v>
      </c>
      <c r="D316" s="215">
        <f>SUM(D8:D26)+SUM(D29:D310)</f>
        <v>0.99999999999999967</v>
      </c>
      <c r="E316" s="77">
        <f>SUM(E8:E28)+SUM(E30:E310)</f>
        <v>7934441000.0000019</v>
      </c>
      <c r="F316" s="78"/>
      <c r="G316" s="200">
        <f t="shared" ref="G316:S316" si="2">SUM(G8:G28)+SUM(G30:G310)</f>
        <v>172003999.99999997</v>
      </c>
      <c r="H316" s="200">
        <f t="shared" si="2"/>
        <v>3783077000.0000005</v>
      </c>
      <c r="I316" s="200">
        <f t="shared" si="2"/>
        <v>1253521999.9999998</v>
      </c>
      <c r="J316" s="200">
        <f t="shared" si="2"/>
        <v>115997288.72818074</v>
      </c>
      <c r="K316" s="78"/>
      <c r="L316" s="200">
        <f t="shared" si="2"/>
        <v>259577000.00000015</v>
      </c>
      <c r="M316" s="200">
        <f t="shared" si="2"/>
        <v>2709278000.0000005</v>
      </c>
      <c r="N316" s="77">
        <v>0</v>
      </c>
      <c r="O316" s="200">
        <f t="shared" si="2"/>
        <v>115997085.01810133</v>
      </c>
      <c r="P316" s="78"/>
      <c r="Q316" s="200">
        <f t="shared" si="2"/>
        <v>2138252000</v>
      </c>
      <c r="R316" s="200">
        <f t="shared" si="2"/>
        <v>142.9044377701357</v>
      </c>
      <c r="S316" s="200">
        <f t="shared" si="2"/>
        <v>2138252142.9044368</v>
      </c>
    </row>
    <row r="318" spans="1:19" hidden="1"/>
    <row r="319" spans="1:19" hidden="1">
      <c r="B319" s="73" t="s">
        <v>430</v>
      </c>
      <c r="C319" s="73" t="s">
        <v>431</v>
      </c>
    </row>
    <row r="320" spans="1:19" hidden="1">
      <c r="B320" s="149" t="s">
        <v>131</v>
      </c>
      <c r="C320" s="150">
        <v>33501</v>
      </c>
      <c r="J320" s="39"/>
    </row>
    <row r="321" spans="2:3" hidden="1">
      <c r="B321" s="149" t="s">
        <v>191</v>
      </c>
      <c r="C321" s="148">
        <v>36301</v>
      </c>
    </row>
    <row r="322" spans="2:3" hidden="1">
      <c r="B322" s="149" t="s">
        <v>4</v>
      </c>
      <c r="C322" s="148">
        <v>10800</v>
      </c>
    </row>
    <row r="323" spans="2:3" hidden="1">
      <c r="B323" s="149" t="s">
        <v>58</v>
      </c>
      <c r="C323" s="148">
        <v>30105</v>
      </c>
    </row>
    <row r="324" spans="2:3" hidden="1">
      <c r="B324" s="149" t="s">
        <v>54</v>
      </c>
      <c r="C324" s="148">
        <v>30100</v>
      </c>
    </row>
    <row r="325" spans="2:3" hidden="1">
      <c r="B325" s="149" t="s">
        <v>59</v>
      </c>
      <c r="C325" s="148">
        <v>30200</v>
      </c>
    </row>
    <row r="326" spans="2:3" hidden="1">
      <c r="B326" s="149" t="s">
        <v>60</v>
      </c>
      <c r="C326" s="148">
        <v>30300</v>
      </c>
    </row>
    <row r="327" spans="2:3" hidden="1">
      <c r="B327" s="149" t="s">
        <v>288</v>
      </c>
      <c r="C327" s="148">
        <v>34901</v>
      </c>
    </row>
    <row r="328" spans="2:3" hidden="1">
      <c r="B328" s="149" t="s">
        <v>61</v>
      </c>
      <c r="C328" s="148">
        <v>30400</v>
      </c>
    </row>
    <row r="329" spans="2:3" hidden="1">
      <c r="B329" s="149" t="s">
        <v>33</v>
      </c>
      <c r="C329" s="148">
        <v>20100</v>
      </c>
    </row>
    <row r="330" spans="2:3" hidden="1">
      <c r="B330" s="149" t="s">
        <v>210</v>
      </c>
      <c r="C330" s="148">
        <v>36901</v>
      </c>
    </row>
    <row r="331" spans="2:3" hidden="1">
      <c r="B331" s="149" t="s">
        <v>128</v>
      </c>
      <c r="C331" s="148">
        <v>33402</v>
      </c>
    </row>
    <row r="332" spans="2:3" hidden="1">
      <c r="B332" s="149" t="s">
        <v>63</v>
      </c>
      <c r="C332" s="148">
        <v>30500</v>
      </c>
    </row>
    <row r="333" spans="2:3" hidden="1">
      <c r="B333" s="149" t="s">
        <v>225</v>
      </c>
      <c r="C333" s="148">
        <v>37610</v>
      </c>
    </row>
    <row r="334" spans="2:3" hidden="1">
      <c r="B334" s="149" t="s">
        <v>77</v>
      </c>
      <c r="C334" s="148">
        <v>31110</v>
      </c>
    </row>
    <row r="335" spans="2:3" hidden="1">
      <c r="B335" s="149" t="s">
        <v>76</v>
      </c>
      <c r="C335" s="148">
        <v>31105</v>
      </c>
    </row>
    <row r="336" spans="2:3" hidden="1">
      <c r="B336" s="149" t="s">
        <v>64</v>
      </c>
      <c r="C336" s="148">
        <v>30600</v>
      </c>
    </row>
    <row r="337" spans="2:3" hidden="1">
      <c r="B337" s="149" t="s">
        <v>26</v>
      </c>
      <c r="C337" s="148">
        <v>18600</v>
      </c>
    </row>
    <row r="338" spans="2:3" hidden="1">
      <c r="B338" s="149" t="s">
        <v>124</v>
      </c>
      <c r="C338" s="148">
        <v>33206</v>
      </c>
    </row>
    <row r="339" spans="2:3" hidden="1">
      <c r="B339" s="149" t="s">
        <v>67</v>
      </c>
      <c r="C339" s="148">
        <v>30705</v>
      </c>
    </row>
    <row r="340" spans="2:3" hidden="1">
      <c r="B340" s="149" t="s">
        <v>66</v>
      </c>
      <c r="C340" s="148">
        <v>30700</v>
      </c>
    </row>
    <row r="341" spans="2:3" hidden="1">
      <c r="B341" s="149" t="s">
        <v>68</v>
      </c>
      <c r="C341" s="148">
        <v>30800</v>
      </c>
    </row>
    <row r="342" spans="2:3" hidden="1">
      <c r="B342" s="149" t="s">
        <v>232</v>
      </c>
      <c r="C342" s="148">
        <v>37901</v>
      </c>
    </row>
    <row r="343" spans="2:3" hidden="1">
      <c r="B343" s="149" t="s">
        <v>70</v>
      </c>
      <c r="C343" s="148">
        <v>30905</v>
      </c>
    </row>
    <row r="344" spans="2:3" hidden="1">
      <c r="B344" s="149" t="s">
        <v>69</v>
      </c>
      <c r="C344" s="148">
        <v>30900</v>
      </c>
    </row>
    <row r="345" spans="2:3" hidden="1">
      <c r="B345" s="149" t="s">
        <v>149</v>
      </c>
      <c r="C345" s="148">
        <v>34505</v>
      </c>
    </row>
    <row r="346" spans="2:3" hidden="1">
      <c r="B346" s="149" t="s">
        <v>255</v>
      </c>
      <c r="C346" s="148">
        <v>38801</v>
      </c>
    </row>
    <row r="347" spans="2:3" hidden="1">
      <c r="B347" s="149" t="s">
        <v>247</v>
      </c>
      <c r="C347" s="148">
        <v>38601</v>
      </c>
    </row>
    <row r="348" spans="2:3" hidden="1">
      <c r="B348" s="149" t="s">
        <v>72</v>
      </c>
      <c r="C348" s="148">
        <v>31005</v>
      </c>
    </row>
    <row r="349" spans="2:3" hidden="1">
      <c r="B349" s="149" t="s">
        <v>71</v>
      </c>
      <c r="C349" s="148">
        <v>31000</v>
      </c>
    </row>
    <row r="350" spans="2:3" hidden="1">
      <c r="B350" s="149" t="s">
        <v>73</v>
      </c>
      <c r="C350" s="148">
        <v>31100</v>
      </c>
    </row>
    <row r="351" spans="2:3" hidden="1">
      <c r="B351" s="149" t="s">
        <v>78</v>
      </c>
      <c r="C351" s="148">
        <v>31200</v>
      </c>
    </row>
    <row r="352" spans="2:3" hidden="1">
      <c r="B352" s="149" t="s">
        <v>80</v>
      </c>
      <c r="C352" s="148">
        <v>31300</v>
      </c>
    </row>
    <row r="353" spans="2:3" hidden="1">
      <c r="B353" s="149" t="s">
        <v>84</v>
      </c>
      <c r="C353" s="148">
        <v>31405</v>
      </c>
    </row>
    <row r="354" spans="2:3" hidden="1">
      <c r="B354" s="149" t="s">
        <v>83</v>
      </c>
      <c r="C354" s="148">
        <v>31400</v>
      </c>
    </row>
    <row r="355" spans="2:3" hidden="1">
      <c r="B355" s="149" t="s">
        <v>85</v>
      </c>
      <c r="C355" s="148">
        <v>31500</v>
      </c>
    </row>
    <row r="356" spans="2:3" hidden="1">
      <c r="B356" s="149" t="s">
        <v>199</v>
      </c>
      <c r="C356" s="148">
        <v>36505</v>
      </c>
    </row>
    <row r="357" spans="2:3" hidden="1">
      <c r="B357" s="149" t="s">
        <v>197</v>
      </c>
      <c r="C357" s="148">
        <v>36501</v>
      </c>
    </row>
    <row r="358" spans="2:3" hidden="1">
      <c r="B358" s="149" t="s">
        <v>461</v>
      </c>
      <c r="C358" s="148">
        <v>31601</v>
      </c>
    </row>
    <row r="359" spans="2:3" hidden="1">
      <c r="B359" s="149" t="s">
        <v>81</v>
      </c>
      <c r="C359" s="148">
        <v>31301</v>
      </c>
    </row>
    <row r="360" spans="2:3" hidden="1">
      <c r="B360" s="149" t="s">
        <v>87</v>
      </c>
      <c r="C360" s="148">
        <v>31605</v>
      </c>
    </row>
    <row r="361" spans="2:3" hidden="1">
      <c r="B361" s="149" t="s">
        <v>86</v>
      </c>
      <c r="C361" s="148">
        <v>31600</v>
      </c>
    </row>
    <row r="362" spans="2:3" hidden="1">
      <c r="B362" s="149" t="s">
        <v>265</v>
      </c>
      <c r="C362" s="148">
        <v>39209</v>
      </c>
    </row>
    <row r="363" spans="2:3" hidden="1">
      <c r="B363" s="149" t="s">
        <v>88</v>
      </c>
      <c r="C363" s="148">
        <v>31700</v>
      </c>
    </row>
    <row r="364" spans="2:3" hidden="1">
      <c r="B364" s="149" t="s">
        <v>89</v>
      </c>
      <c r="C364" s="148">
        <v>31800</v>
      </c>
    </row>
    <row r="365" spans="2:3" hidden="1">
      <c r="B365" s="149" t="s">
        <v>90</v>
      </c>
      <c r="C365" s="148">
        <v>31805</v>
      </c>
    </row>
    <row r="366" spans="2:3" hidden="1">
      <c r="B366" s="149" t="s">
        <v>164</v>
      </c>
      <c r="C366" s="148">
        <v>35305</v>
      </c>
    </row>
    <row r="367" spans="2:3" hidden="1">
      <c r="B367" s="149" t="s">
        <v>120</v>
      </c>
      <c r="C367" s="148">
        <v>33202</v>
      </c>
    </row>
    <row r="368" spans="2:3" hidden="1">
      <c r="B368" s="149" t="s">
        <v>180</v>
      </c>
      <c r="C368" s="148">
        <v>36005</v>
      </c>
    </row>
    <row r="369" spans="2:3" hidden="1">
      <c r="B369" s="149" t="s">
        <v>208</v>
      </c>
      <c r="C369" s="148">
        <v>36810</v>
      </c>
    </row>
    <row r="370" spans="2:3" hidden="1">
      <c r="B370" s="149" t="s">
        <v>184</v>
      </c>
      <c r="C370" s="148">
        <v>36009</v>
      </c>
    </row>
    <row r="371" spans="2:3" hidden="1">
      <c r="B371" s="149" t="s">
        <v>176</v>
      </c>
      <c r="C371" s="148">
        <v>36000</v>
      </c>
    </row>
    <row r="372" spans="2:3" hidden="1">
      <c r="B372" s="149" t="s">
        <v>93</v>
      </c>
      <c r="C372" s="148">
        <v>31900</v>
      </c>
    </row>
    <row r="373" spans="2:3" hidden="1">
      <c r="B373" s="149" t="s">
        <v>94</v>
      </c>
      <c r="C373" s="148">
        <v>32000</v>
      </c>
    </row>
    <row r="374" spans="2:3" hidden="1">
      <c r="B374" s="149" t="s">
        <v>166</v>
      </c>
      <c r="C374" s="148">
        <v>35401</v>
      </c>
    </row>
    <row r="375" spans="2:3" hidden="1">
      <c r="B375" s="149" t="s">
        <v>97</v>
      </c>
      <c r="C375" s="148">
        <v>32200</v>
      </c>
    </row>
    <row r="376" spans="2:3" hidden="1">
      <c r="B376" s="149" t="s">
        <v>98</v>
      </c>
      <c r="C376" s="148">
        <v>32300</v>
      </c>
    </row>
    <row r="377" spans="2:3" hidden="1">
      <c r="B377" s="149" t="s">
        <v>99</v>
      </c>
      <c r="C377" s="148">
        <v>32305</v>
      </c>
    </row>
    <row r="378" spans="2:3" hidden="1">
      <c r="B378" s="149" t="s">
        <v>240</v>
      </c>
      <c r="C378" s="148">
        <v>38210</v>
      </c>
    </row>
    <row r="379" spans="2:3" hidden="1">
      <c r="B379" s="149" t="s">
        <v>55</v>
      </c>
      <c r="C379" s="148">
        <v>30102</v>
      </c>
    </row>
    <row r="380" spans="2:3" hidden="1">
      <c r="B380" s="149" t="s">
        <v>204</v>
      </c>
      <c r="C380" s="148">
        <v>36705</v>
      </c>
    </row>
    <row r="381" spans="2:3" hidden="1">
      <c r="B381" s="149" t="s">
        <v>213</v>
      </c>
      <c r="C381" s="148">
        <v>37005</v>
      </c>
    </row>
    <row r="382" spans="2:3" hidden="1">
      <c r="B382" s="149" t="s">
        <v>100</v>
      </c>
      <c r="C382" s="148">
        <v>32400</v>
      </c>
    </row>
    <row r="383" spans="2:3" hidden="1">
      <c r="B383" s="149" t="s">
        <v>177</v>
      </c>
      <c r="C383" s="148">
        <v>36001</v>
      </c>
    </row>
    <row r="384" spans="2:3" hidden="1">
      <c r="B384" s="149" t="s">
        <v>31</v>
      </c>
      <c r="C384" s="148">
        <v>19005</v>
      </c>
    </row>
    <row r="385" spans="2:3" hidden="1">
      <c r="B385" s="149" t="s">
        <v>179</v>
      </c>
      <c r="C385" s="148">
        <v>36003</v>
      </c>
    </row>
    <row r="386" spans="2:3" hidden="1">
      <c r="B386" s="149" t="s">
        <v>116</v>
      </c>
      <c r="C386" s="148">
        <v>33027</v>
      </c>
    </row>
    <row r="387" spans="2:3" hidden="1">
      <c r="B387" s="149" t="s">
        <v>289</v>
      </c>
      <c r="C387" s="148">
        <v>36004</v>
      </c>
    </row>
    <row r="388" spans="2:3" hidden="1">
      <c r="B388" s="149" t="s">
        <v>105</v>
      </c>
      <c r="C388" s="148">
        <v>32505</v>
      </c>
    </row>
    <row r="389" spans="2:3" hidden="1">
      <c r="B389" s="149" t="s">
        <v>106</v>
      </c>
      <c r="C389" s="148">
        <v>32600</v>
      </c>
    </row>
    <row r="390" spans="2:3" hidden="1">
      <c r="B390" s="149" t="s">
        <v>108</v>
      </c>
      <c r="C390" s="148">
        <v>32700</v>
      </c>
    </row>
    <row r="391" spans="2:3" hidden="1">
      <c r="B391" s="149" t="s">
        <v>109</v>
      </c>
      <c r="C391" s="148">
        <v>32800</v>
      </c>
    </row>
    <row r="392" spans="2:3" hidden="1">
      <c r="B392" s="149" t="s">
        <v>111</v>
      </c>
      <c r="C392" s="148">
        <v>32905</v>
      </c>
    </row>
    <row r="393" spans="2:3" hidden="1">
      <c r="B393" s="149" t="s">
        <v>110</v>
      </c>
      <c r="C393" s="148">
        <v>32900</v>
      </c>
    </row>
    <row r="394" spans="2:3" hidden="1">
      <c r="B394" s="149" t="s">
        <v>114</v>
      </c>
      <c r="C394" s="148">
        <v>33000</v>
      </c>
    </row>
    <row r="395" spans="2:3" hidden="1">
      <c r="B395" s="149" t="s">
        <v>6</v>
      </c>
      <c r="C395" s="148">
        <v>10900</v>
      </c>
    </row>
    <row r="396" spans="2:3" hidden="1">
      <c r="B396" s="149" t="s">
        <v>25</v>
      </c>
      <c r="C396" s="148">
        <v>18400</v>
      </c>
    </row>
    <row r="397" spans="2:3" hidden="1">
      <c r="B397" s="149" t="s">
        <v>19</v>
      </c>
      <c r="C397" s="148">
        <v>12510</v>
      </c>
    </row>
    <row r="398" spans="2:3" hidden="1">
      <c r="B398" s="149" t="s">
        <v>3</v>
      </c>
      <c r="C398" s="148">
        <v>10700</v>
      </c>
    </row>
    <row r="399" spans="2:3" hidden="1">
      <c r="B399" s="184" t="s">
        <v>436</v>
      </c>
      <c r="C399" s="204" t="s">
        <v>451</v>
      </c>
    </row>
    <row r="400" spans="2:3" hidden="1">
      <c r="B400" s="149" t="s">
        <v>1</v>
      </c>
      <c r="C400" s="148">
        <v>10400</v>
      </c>
    </row>
    <row r="401" spans="2:3" hidden="1">
      <c r="B401" s="149" t="s">
        <v>49</v>
      </c>
      <c r="C401" s="148">
        <v>22000</v>
      </c>
    </row>
    <row r="402" spans="2:3" hidden="1">
      <c r="B402" s="149" t="s">
        <v>32</v>
      </c>
      <c r="C402" s="148">
        <v>19100</v>
      </c>
    </row>
    <row r="403" spans="2:3" hidden="1">
      <c r="B403" s="149" t="s">
        <v>458</v>
      </c>
      <c r="C403" s="148">
        <v>33403</v>
      </c>
    </row>
    <row r="404" spans="2:3" hidden="1">
      <c r="B404" s="149" t="s">
        <v>117</v>
      </c>
      <c r="C404" s="148">
        <v>33100</v>
      </c>
    </row>
    <row r="405" spans="2:3" hidden="1">
      <c r="B405" s="149" t="s">
        <v>119</v>
      </c>
      <c r="C405" s="148">
        <v>33200</v>
      </c>
    </row>
    <row r="406" spans="2:3" hidden="1">
      <c r="B406" s="149" t="s">
        <v>123</v>
      </c>
      <c r="C406" s="148">
        <v>33205</v>
      </c>
    </row>
    <row r="407" spans="2:3" hidden="1">
      <c r="B407" s="149" t="s">
        <v>35</v>
      </c>
      <c r="C407" s="148">
        <v>20300</v>
      </c>
    </row>
    <row r="408" spans="2:3" hidden="1">
      <c r="B408" s="149" t="s">
        <v>290</v>
      </c>
      <c r="C408" s="148">
        <v>39208</v>
      </c>
    </row>
    <row r="409" spans="2:3" hidden="1">
      <c r="B409" s="149" t="s">
        <v>96</v>
      </c>
      <c r="C409" s="148">
        <v>32100</v>
      </c>
    </row>
    <row r="410" spans="2:3" hidden="1">
      <c r="B410" s="149" t="s">
        <v>125</v>
      </c>
      <c r="C410" s="148">
        <v>33300</v>
      </c>
    </row>
    <row r="411" spans="2:3" hidden="1">
      <c r="B411" s="149" t="s">
        <v>126</v>
      </c>
      <c r="C411" s="148">
        <v>33305</v>
      </c>
    </row>
    <row r="412" spans="2:3" hidden="1">
      <c r="B412" s="149" t="s">
        <v>212</v>
      </c>
      <c r="C412" s="148">
        <v>37000</v>
      </c>
    </row>
    <row r="413" spans="2:3" hidden="1">
      <c r="B413" s="149" t="s">
        <v>36</v>
      </c>
      <c r="C413" s="148">
        <v>20400</v>
      </c>
    </row>
    <row r="414" spans="2:3" hidden="1">
      <c r="B414" s="149" t="s">
        <v>251</v>
      </c>
      <c r="C414" s="148">
        <v>38620</v>
      </c>
    </row>
    <row r="415" spans="2:3" hidden="1">
      <c r="B415" s="149" t="s">
        <v>262</v>
      </c>
      <c r="C415" s="148">
        <v>39201</v>
      </c>
    </row>
    <row r="416" spans="2:3" hidden="1">
      <c r="B416" s="149" t="s">
        <v>11</v>
      </c>
      <c r="C416" s="148">
        <v>11300</v>
      </c>
    </row>
    <row r="417" spans="2:3" hidden="1">
      <c r="B417" s="149" t="s">
        <v>75</v>
      </c>
      <c r="C417" s="148">
        <v>31102</v>
      </c>
    </row>
    <row r="418" spans="2:3" hidden="1">
      <c r="B418" s="149" t="s">
        <v>74</v>
      </c>
      <c r="C418" s="148">
        <v>31101</v>
      </c>
    </row>
    <row r="419" spans="2:3" hidden="1">
      <c r="B419" s="149" t="s">
        <v>37</v>
      </c>
      <c r="C419" s="148">
        <v>20600</v>
      </c>
    </row>
    <row r="420" spans="2:3" hidden="1">
      <c r="B420" s="149" t="s">
        <v>107</v>
      </c>
      <c r="C420" s="148">
        <v>32605</v>
      </c>
    </row>
    <row r="421" spans="2:3" hidden="1">
      <c r="B421" s="149" t="s">
        <v>381</v>
      </c>
      <c r="C421" s="76">
        <v>36310</v>
      </c>
    </row>
    <row r="422" spans="2:3" hidden="1">
      <c r="B422" s="149" t="s">
        <v>129</v>
      </c>
      <c r="C422" s="148">
        <v>33405</v>
      </c>
    </row>
    <row r="423" spans="2:3" hidden="1">
      <c r="B423" s="149" t="s">
        <v>130</v>
      </c>
      <c r="C423" s="150">
        <v>33500</v>
      </c>
    </row>
    <row r="424" spans="2:3" hidden="1">
      <c r="B424" s="149" t="s">
        <v>133</v>
      </c>
      <c r="C424" s="148">
        <v>33605</v>
      </c>
    </row>
    <row r="425" spans="2:3" hidden="1">
      <c r="B425" s="149" t="s">
        <v>201</v>
      </c>
      <c r="C425" s="148">
        <v>36601</v>
      </c>
    </row>
    <row r="426" spans="2:3" hidden="1">
      <c r="B426" s="149" t="s">
        <v>132</v>
      </c>
      <c r="C426" s="150">
        <v>33600</v>
      </c>
    </row>
    <row r="427" spans="2:3" hidden="1">
      <c r="B427" s="149" t="s">
        <v>134</v>
      </c>
      <c r="C427" s="148">
        <v>33700</v>
      </c>
    </row>
    <row r="428" spans="2:3" hidden="1">
      <c r="B428" s="149" t="s">
        <v>17</v>
      </c>
      <c r="C428" s="148">
        <v>12160</v>
      </c>
    </row>
    <row r="429" spans="2:3" hidden="1">
      <c r="B429" s="149" t="s">
        <v>15</v>
      </c>
      <c r="C429" s="148">
        <v>12100</v>
      </c>
    </row>
    <row r="430" spans="2:3" hidden="1">
      <c r="B430" s="149" t="s">
        <v>135</v>
      </c>
      <c r="C430" s="148">
        <v>33800</v>
      </c>
    </row>
    <row r="431" spans="2:3" hidden="1">
      <c r="B431" s="149" t="s">
        <v>65</v>
      </c>
      <c r="C431" s="148">
        <v>30601</v>
      </c>
    </row>
    <row r="432" spans="2:3" hidden="1">
      <c r="B432" s="149" t="s">
        <v>136</v>
      </c>
      <c r="C432" s="148">
        <v>33900</v>
      </c>
    </row>
    <row r="433" spans="2:3" hidden="1">
      <c r="B433" s="149" t="s">
        <v>243</v>
      </c>
      <c r="C433" s="148">
        <v>38402</v>
      </c>
    </row>
    <row r="434" spans="2:3" hidden="1">
      <c r="B434" s="149" t="s">
        <v>137</v>
      </c>
      <c r="C434" s="148">
        <v>34000</v>
      </c>
    </row>
    <row r="435" spans="2:3" hidden="1">
      <c r="B435" s="149" t="s">
        <v>138</v>
      </c>
      <c r="C435" s="148">
        <v>34100</v>
      </c>
    </row>
    <row r="436" spans="2:3" hidden="1">
      <c r="B436" s="149" t="s">
        <v>139</v>
      </c>
      <c r="C436" s="148">
        <v>34105</v>
      </c>
    </row>
    <row r="437" spans="2:3" hidden="1">
      <c r="B437" s="149" t="s">
        <v>141</v>
      </c>
      <c r="C437" s="148">
        <v>34205</v>
      </c>
    </row>
    <row r="438" spans="2:3" hidden="1">
      <c r="B438" s="149" t="s">
        <v>140</v>
      </c>
      <c r="C438" s="148">
        <v>34200</v>
      </c>
    </row>
    <row r="439" spans="2:3" hidden="1">
      <c r="B439" s="149" t="s">
        <v>267</v>
      </c>
      <c r="C439" s="148">
        <v>39301</v>
      </c>
    </row>
    <row r="440" spans="2:3" hidden="1">
      <c r="B440" s="149" t="s">
        <v>144</v>
      </c>
      <c r="C440" s="148">
        <v>34300</v>
      </c>
    </row>
    <row r="441" spans="2:3" hidden="1">
      <c r="B441" s="149" t="s">
        <v>145</v>
      </c>
      <c r="C441" s="148">
        <v>34400</v>
      </c>
    </row>
    <row r="442" spans="2:3" hidden="1">
      <c r="B442" s="149" t="s">
        <v>146</v>
      </c>
      <c r="C442" s="148">
        <v>34405</v>
      </c>
    </row>
    <row r="443" spans="2:3" hidden="1">
      <c r="B443" s="149" t="s">
        <v>464</v>
      </c>
      <c r="C443" s="148">
        <v>12220</v>
      </c>
    </row>
    <row r="444" spans="2:3" hidden="1">
      <c r="B444" s="149" t="s">
        <v>121</v>
      </c>
      <c r="C444" s="148">
        <v>33203</v>
      </c>
    </row>
    <row r="445" spans="2:3" hidden="1">
      <c r="B445" s="149" t="s">
        <v>269</v>
      </c>
      <c r="C445" s="148">
        <v>39401</v>
      </c>
    </row>
    <row r="446" spans="2:3" hidden="1">
      <c r="B446" s="149" t="s">
        <v>147</v>
      </c>
      <c r="C446" s="148">
        <v>34500</v>
      </c>
    </row>
    <row r="447" spans="2:3" hidden="1">
      <c r="B447" s="149" t="s">
        <v>150</v>
      </c>
      <c r="C447" s="148">
        <v>34600</v>
      </c>
    </row>
    <row r="448" spans="2:3" hidden="1">
      <c r="B448" s="149" t="s">
        <v>91</v>
      </c>
      <c r="C448" s="148">
        <v>31810</v>
      </c>
    </row>
    <row r="449" spans="2:3" hidden="1">
      <c r="B449" s="149" t="s">
        <v>370</v>
      </c>
      <c r="C449" s="148">
        <v>51000.2</v>
      </c>
    </row>
    <row r="450" spans="2:3" hidden="1">
      <c r="B450" s="149" t="s">
        <v>371</v>
      </c>
      <c r="C450" s="148">
        <v>51000.3</v>
      </c>
    </row>
    <row r="451" spans="2:3" hidden="1">
      <c r="B451" s="149" t="s">
        <v>369</v>
      </c>
      <c r="C451" s="148">
        <v>51000</v>
      </c>
    </row>
    <row r="452" spans="2:3" hidden="1">
      <c r="B452" s="149" t="s">
        <v>152</v>
      </c>
      <c r="C452" s="148">
        <v>34700</v>
      </c>
    </row>
    <row r="453" spans="2:3" hidden="1">
      <c r="B453" s="149" t="s">
        <v>153</v>
      </c>
      <c r="C453" s="148">
        <v>34800</v>
      </c>
    </row>
    <row r="454" spans="2:3" hidden="1">
      <c r="B454" s="149" t="s">
        <v>8</v>
      </c>
      <c r="C454" s="148">
        <v>10930</v>
      </c>
    </row>
    <row r="455" spans="2:3" hidden="1">
      <c r="B455" s="149" t="s">
        <v>20</v>
      </c>
      <c r="C455" s="148">
        <v>12600</v>
      </c>
    </row>
    <row r="456" spans="2:3" hidden="1">
      <c r="B456" s="149" t="s">
        <v>343</v>
      </c>
      <c r="C456" s="148">
        <v>33207</v>
      </c>
    </row>
    <row r="457" spans="2:3" hidden="1">
      <c r="B457" s="149" t="s">
        <v>285</v>
      </c>
      <c r="C457" s="148">
        <v>32901</v>
      </c>
    </row>
    <row r="458" spans="2:3" hidden="1">
      <c r="B458" s="149" t="s">
        <v>287</v>
      </c>
      <c r="C458" s="148">
        <v>34900</v>
      </c>
    </row>
    <row r="459" spans="2:3" hidden="1">
      <c r="B459" s="149" t="s">
        <v>237</v>
      </c>
      <c r="C459" s="148">
        <v>38105</v>
      </c>
    </row>
    <row r="460" spans="2:3" hidden="1">
      <c r="B460" s="149" t="s">
        <v>157</v>
      </c>
      <c r="C460" s="148">
        <v>35000</v>
      </c>
    </row>
    <row r="461" spans="2:3" hidden="1">
      <c r="B461" s="149" t="s">
        <v>118</v>
      </c>
      <c r="C461" s="148">
        <v>33105</v>
      </c>
    </row>
    <row r="462" spans="2:3" hidden="1">
      <c r="B462" s="149" t="s">
        <v>159</v>
      </c>
      <c r="C462" s="148">
        <v>35100</v>
      </c>
    </row>
    <row r="463" spans="2:3" hidden="1">
      <c r="B463" s="149" t="s">
        <v>160</v>
      </c>
      <c r="C463" s="148">
        <v>35105</v>
      </c>
    </row>
    <row r="464" spans="2:3" hidden="1">
      <c r="B464" s="149" t="s">
        <v>162</v>
      </c>
      <c r="C464" s="148">
        <v>35200</v>
      </c>
    </row>
    <row r="465" spans="2:3" hidden="1">
      <c r="B465" s="149" t="s">
        <v>82</v>
      </c>
      <c r="C465" s="148">
        <v>31320</v>
      </c>
    </row>
    <row r="466" spans="2:3" hidden="1">
      <c r="B466" s="149" t="s">
        <v>459</v>
      </c>
      <c r="C466" s="148">
        <v>36002</v>
      </c>
    </row>
    <row r="467" spans="2:3" hidden="1">
      <c r="B467" s="149" t="s">
        <v>463</v>
      </c>
      <c r="C467" s="148">
        <v>35402</v>
      </c>
    </row>
    <row r="468" spans="2:3" hidden="1">
      <c r="B468" s="149" t="s">
        <v>186</v>
      </c>
      <c r="C468" s="148">
        <v>36102</v>
      </c>
    </row>
    <row r="469" spans="2:3" hidden="1">
      <c r="B469" s="149" t="s">
        <v>344</v>
      </c>
      <c r="C469" s="148">
        <v>33208</v>
      </c>
    </row>
    <row r="470" spans="2:3" hidden="1">
      <c r="B470" s="149" t="s">
        <v>21</v>
      </c>
      <c r="C470" s="148">
        <v>12700</v>
      </c>
    </row>
    <row r="471" spans="2:3" hidden="1">
      <c r="B471" s="149" t="s">
        <v>181</v>
      </c>
      <c r="C471" s="148">
        <v>36006</v>
      </c>
    </row>
    <row r="472" spans="2:3" hidden="1">
      <c r="B472" s="149" t="s">
        <v>168</v>
      </c>
      <c r="C472" s="148">
        <v>35405</v>
      </c>
    </row>
    <row r="473" spans="2:3" hidden="1">
      <c r="B473" s="149" t="s">
        <v>165</v>
      </c>
      <c r="C473" s="148">
        <v>35400</v>
      </c>
    </row>
    <row r="474" spans="2:3" hidden="1">
      <c r="B474" s="149" t="s">
        <v>112</v>
      </c>
      <c r="C474" s="148">
        <v>32910</v>
      </c>
    </row>
    <row r="475" spans="2:3" hidden="1">
      <c r="B475" s="149" t="s">
        <v>169</v>
      </c>
      <c r="C475" s="148">
        <v>35500</v>
      </c>
    </row>
    <row r="476" spans="2:3" hidden="1">
      <c r="B476" s="149" t="s">
        <v>16</v>
      </c>
      <c r="C476" s="148">
        <v>12150</v>
      </c>
    </row>
    <row r="477" spans="2:3" hidden="1">
      <c r="B477" s="149" t="s">
        <v>170</v>
      </c>
      <c r="C477" s="148">
        <v>35600</v>
      </c>
    </row>
    <row r="478" spans="2:3" hidden="1">
      <c r="B478" s="149" t="s">
        <v>171</v>
      </c>
      <c r="C478" s="148">
        <v>35700</v>
      </c>
    </row>
    <row r="479" spans="2:3" hidden="1">
      <c r="B479" s="149" t="s">
        <v>173</v>
      </c>
      <c r="C479" s="148">
        <v>35805</v>
      </c>
    </row>
    <row r="480" spans="2:3" hidden="1">
      <c r="B480" s="149" t="s">
        <v>172</v>
      </c>
      <c r="C480" s="148">
        <v>35800</v>
      </c>
    </row>
    <row r="481" spans="2:3" hidden="1">
      <c r="B481" s="149" t="s">
        <v>187</v>
      </c>
      <c r="C481" s="148">
        <v>36105</v>
      </c>
    </row>
    <row r="482" spans="2:3" hidden="1">
      <c r="B482" s="149" t="s">
        <v>174</v>
      </c>
      <c r="C482" s="148">
        <v>35900</v>
      </c>
    </row>
    <row r="483" spans="2:3" hidden="1">
      <c r="B483" s="149" t="s">
        <v>175</v>
      </c>
      <c r="C483" s="148">
        <v>35905</v>
      </c>
    </row>
    <row r="484" spans="2:3" hidden="1">
      <c r="B484" s="149" t="s">
        <v>248</v>
      </c>
      <c r="C484" s="148">
        <v>38602</v>
      </c>
    </row>
    <row r="485" spans="2:3" hidden="1">
      <c r="B485" s="149" t="s">
        <v>155</v>
      </c>
      <c r="C485" s="148">
        <v>34905</v>
      </c>
    </row>
    <row r="486" spans="2:3" hidden="1">
      <c r="B486" s="149" t="s">
        <v>185</v>
      </c>
      <c r="C486" s="148">
        <v>36100</v>
      </c>
    </row>
    <row r="487" spans="2:3" hidden="1">
      <c r="B487" s="149" t="s">
        <v>189</v>
      </c>
      <c r="C487" s="148">
        <v>36205</v>
      </c>
    </row>
    <row r="488" spans="2:3" hidden="1">
      <c r="B488" s="149" t="s">
        <v>188</v>
      </c>
      <c r="C488" s="148">
        <v>36200</v>
      </c>
    </row>
    <row r="489" spans="2:3" hidden="1">
      <c r="B489" s="149" t="s">
        <v>190</v>
      </c>
      <c r="C489" s="148">
        <v>36300</v>
      </c>
    </row>
    <row r="490" spans="2:3" hidden="1">
      <c r="B490" s="149" t="s">
        <v>156</v>
      </c>
      <c r="C490" s="148">
        <v>34910</v>
      </c>
    </row>
    <row r="491" spans="2:3" hidden="1">
      <c r="B491" s="149" t="s">
        <v>250</v>
      </c>
      <c r="C491" s="148">
        <v>38610</v>
      </c>
    </row>
    <row r="492" spans="2:3" hidden="1">
      <c r="B492" s="149" t="s">
        <v>148</v>
      </c>
      <c r="C492" s="148">
        <v>34501</v>
      </c>
    </row>
    <row r="493" spans="2:3" hidden="1">
      <c r="B493" s="149" t="s">
        <v>253</v>
      </c>
      <c r="C493" s="148">
        <v>38701</v>
      </c>
    </row>
    <row r="494" spans="2:3" hidden="1">
      <c r="B494" s="149" t="s">
        <v>29</v>
      </c>
      <c r="C494" s="148">
        <v>18740</v>
      </c>
    </row>
    <row r="495" spans="2:3" hidden="1">
      <c r="B495" s="149" t="s">
        <v>39</v>
      </c>
      <c r="C495" s="148">
        <v>20800</v>
      </c>
    </row>
    <row r="496" spans="2:3" hidden="1">
      <c r="B496" s="149" t="s">
        <v>28</v>
      </c>
      <c r="C496" s="148">
        <v>18690</v>
      </c>
    </row>
    <row r="497" spans="2:3" hidden="1">
      <c r="B497" s="149" t="s">
        <v>10</v>
      </c>
      <c r="C497" s="148">
        <v>10950</v>
      </c>
    </row>
    <row r="498" spans="2:3" hidden="1">
      <c r="B498" s="149" t="s">
        <v>34</v>
      </c>
      <c r="C498" s="148">
        <v>20200</v>
      </c>
    </row>
    <row r="499" spans="2:3" hidden="1">
      <c r="B499" s="149" t="s">
        <v>30</v>
      </c>
      <c r="C499" s="148">
        <v>18780</v>
      </c>
    </row>
    <row r="500" spans="2:3" hidden="1">
      <c r="B500" s="149" t="s">
        <v>42</v>
      </c>
      <c r="C500" s="148">
        <v>21300</v>
      </c>
    </row>
    <row r="501" spans="2:3" hidden="1">
      <c r="B501" s="149" t="s">
        <v>368</v>
      </c>
      <c r="C501" s="148">
        <v>37001</v>
      </c>
    </row>
    <row r="502" spans="2:3" hidden="1">
      <c r="B502" s="149" t="s">
        <v>115</v>
      </c>
      <c r="C502" s="148">
        <v>33001</v>
      </c>
    </row>
    <row r="503" spans="2:3" hidden="1">
      <c r="B503" s="149" t="s">
        <v>195</v>
      </c>
      <c r="C503" s="148">
        <v>36405</v>
      </c>
    </row>
    <row r="504" spans="2:3" hidden="1">
      <c r="B504" s="149" t="s">
        <v>194</v>
      </c>
      <c r="C504" s="148">
        <v>36400</v>
      </c>
    </row>
    <row r="505" spans="2:3" hidden="1">
      <c r="B505" s="149" t="s">
        <v>38</v>
      </c>
      <c r="C505" s="148">
        <v>20700</v>
      </c>
    </row>
    <row r="506" spans="2:3" hidden="1">
      <c r="B506" s="149" t="s">
        <v>282</v>
      </c>
      <c r="C506" s="148">
        <v>14200</v>
      </c>
    </row>
    <row r="507" spans="2:3" hidden="1">
      <c r="B507" s="184" t="s">
        <v>434</v>
      </c>
      <c r="C507" s="204">
        <v>11050</v>
      </c>
    </row>
    <row r="508" spans="2:3" hidden="1">
      <c r="B508" s="149" t="s">
        <v>12</v>
      </c>
      <c r="C508" s="148">
        <v>11310</v>
      </c>
    </row>
    <row r="509" spans="2:3" hidden="1">
      <c r="B509" s="149" t="s">
        <v>161</v>
      </c>
      <c r="C509" s="148">
        <v>35106</v>
      </c>
    </row>
    <row r="510" spans="2:3" hidden="1">
      <c r="B510" s="149" t="s">
        <v>104</v>
      </c>
      <c r="C510" s="148">
        <v>32500</v>
      </c>
    </row>
    <row r="511" spans="2:3" hidden="1">
      <c r="B511" s="149" t="s">
        <v>196</v>
      </c>
      <c r="C511" s="148">
        <v>36500</v>
      </c>
    </row>
    <row r="512" spans="2:3" hidden="1">
      <c r="B512" s="149" t="s">
        <v>92</v>
      </c>
      <c r="C512" s="148">
        <v>31820</v>
      </c>
    </row>
    <row r="513" spans="2:3" hidden="1">
      <c r="B513" s="149" t="s">
        <v>27</v>
      </c>
      <c r="C513" s="148">
        <v>18640</v>
      </c>
    </row>
    <row r="514" spans="2:3" hidden="1">
      <c r="B514" s="149" t="s">
        <v>0</v>
      </c>
      <c r="C514" s="148">
        <v>10200</v>
      </c>
    </row>
    <row r="515" spans="2:3" hidden="1">
      <c r="B515" s="149" t="s">
        <v>200</v>
      </c>
      <c r="C515" s="148">
        <v>36600</v>
      </c>
    </row>
    <row r="516" spans="2:3" hidden="1">
      <c r="B516" s="149" t="s">
        <v>5</v>
      </c>
      <c r="C516" s="148">
        <v>10850</v>
      </c>
    </row>
    <row r="517" spans="2:3" hidden="1">
      <c r="B517" s="149" t="s">
        <v>7</v>
      </c>
      <c r="C517" s="148">
        <v>10910</v>
      </c>
    </row>
    <row r="518" spans="2:3" hidden="1">
      <c r="B518" s="149" t="s">
        <v>9</v>
      </c>
      <c r="C518" s="148">
        <v>10940</v>
      </c>
    </row>
    <row r="519" spans="2:3" hidden="1">
      <c r="B519" s="149" t="s">
        <v>202</v>
      </c>
      <c r="C519" s="148">
        <v>36700</v>
      </c>
    </row>
    <row r="520" spans="2:3" hidden="1">
      <c r="B520" s="149" t="s">
        <v>207</v>
      </c>
      <c r="C520" s="148">
        <v>36802</v>
      </c>
    </row>
    <row r="521" spans="2:3" hidden="1">
      <c r="B521" s="149" t="s">
        <v>205</v>
      </c>
      <c r="C521" s="148">
        <v>36800</v>
      </c>
    </row>
    <row r="522" spans="2:3" hidden="1">
      <c r="B522" s="149" t="s">
        <v>460</v>
      </c>
      <c r="C522" s="148">
        <v>36801</v>
      </c>
    </row>
    <row r="523" spans="2:3" hidden="1">
      <c r="B523" s="149" t="s">
        <v>211</v>
      </c>
      <c r="C523" s="148">
        <v>36905</v>
      </c>
    </row>
    <row r="524" spans="2:3" hidden="1">
      <c r="B524" s="149" t="s">
        <v>209</v>
      </c>
      <c r="C524" s="148">
        <v>36900</v>
      </c>
    </row>
    <row r="525" spans="2:3" hidden="1">
      <c r="B525" s="149" t="s">
        <v>214</v>
      </c>
      <c r="C525" s="148">
        <v>37100</v>
      </c>
    </row>
    <row r="526" spans="2:3" hidden="1">
      <c r="B526" s="149" t="s">
        <v>215</v>
      </c>
      <c r="C526" s="148">
        <v>37200</v>
      </c>
    </row>
    <row r="527" spans="2:3" hidden="1">
      <c r="B527" s="149" t="s">
        <v>216</v>
      </c>
      <c r="C527" s="148">
        <v>37300</v>
      </c>
    </row>
    <row r="528" spans="2:3" hidden="1">
      <c r="B528" s="149" t="s">
        <v>218</v>
      </c>
      <c r="C528" s="148">
        <v>37305</v>
      </c>
    </row>
    <row r="529" spans="2:3" hidden="1">
      <c r="B529" s="149" t="s">
        <v>183</v>
      </c>
      <c r="C529" s="148">
        <v>36008</v>
      </c>
    </row>
    <row r="530" spans="2:3" hidden="1">
      <c r="B530" s="149" t="s">
        <v>275</v>
      </c>
      <c r="C530" s="148">
        <v>39703</v>
      </c>
    </row>
    <row r="531" spans="2:3" hidden="1">
      <c r="B531" s="149" t="s">
        <v>345</v>
      </c>
      <c r="C531" s="148">
        <v>33209</v>
      </c>
    </row>
    <row r="532" spans="2:3" hidden="1">
      <c r="B532" s="149" t="s">
        <v>220</v>
      </c>
      <c r="C532" s="148">
        <v>37405</v>
      </c>
    </row>
    <row r="533" spans="2:3" hidden="1">
      <c r="B533" s="149" t="s">
        <v>219</v>
      </c>
      <c r="C533" s="148">
        <v>37400</v>
      </c>
    </row>
    <row r="534" spans="2:3" hidden="1">
      <c r="B534" s="149" t="s">
        <v>221</v>
      </c>
      <c r="C534" s="148">
        <v>37500</v>
      </c>
    </row>
    <row r="535" spans="2:3" hidden="1">
      <c r="B535" s="149" t="s">
        <v>224</v>
      </c>
      <c r="C535" s="148">
        <v>37605</v>
      </c>
    </row>
    <row r="536" spans="2:3" hidden="1">
      <c r="B536" s="149" t="s">
        <v>222</v>
      </c>
      <c r="C536" s="148">
        <v>37600</v>
      </c>
    </row>
    <row r="537" spans="2:3" hidden="1">
      <c r="B537" s="149" t="s">
        <v>22</v>
      </c>
      <c r="C537" s="148">
        <v>13500</v>
      </c>
    </row>
    <row r="538" spans="2:3" hidden="1">
      <c r="B538" s="149" t="s">
        <v>226</v>
      </c>
      <c r="C538" s="148">
        <v>37700</v>
      </c>
    </row>
    <row r="539" spans="2:3" hidden="1">
      <c r="B539" s="149" t="s">
        <v>227</v>
      </c>
      <c r="C539" s="148">
        <v>37705</v>
      </c>
    </row>
    <row r="540" spans="2:3" hidden="1">
      <c r="B540" s="149" t="s">
        <v>56</v>
      </c>
      <c r="C540" s="148">
        <v>30103</v>
      </c>
    </row>
    <row r="541" spans="2:3" hidden="1">
      <c r="B541" s="149" t="s">
        <v>142</v>
      </c>
      <c r="C541" s="148">
        <v>34220</v>
      </c>
    </row>
    <row r="542" spans="2:3" hidden="1">
      <c r="B542" s="149" t="s">
        <v>151</v>
      </c>
      <c r="C542" s="148">
        <v>34605</v>
      </c>
    </row>
    <row r="543" spans="2:3" hidden="1">
      <c r="B543" s="149" t="s">
        <v>230</v>
      </c>
      <c r="C543" s="148">
        <v>37805</v>
      </c>
    </row>
    <row r="544" spans="2:3" hidden="1">
      <c r="B544" s="149" t="s">
        <v>228</v>
      </c>
      <c r="C544" s="148">
        <v>37800</v>
      </c>
    </row>
    <row r="545" spans="2:3" hidden="1">
      <c r="B545" s="149" t="s">
        <v>233</v>
      </c>
      <c r="C545" s="148">
        <v>37905</v>
      </c>
    </row>
    <row r="546" spans="2:3" hidden="1">
      <c r="B546" s="149" t="s">
        <v>231</v>
      </c>
      <c r="C546" s="148">
        <v>37900</v>
      </c>
    </row>
    <row r="547" spans="2:3" hidden="1">
      <c r="B547" s="149" t="s">
        <v>235</v>
      </c>
      <c r="C547" s="148">
        <v>38005</v>
      </c>
    </row>
    <row r="548" spans="2:3" hidden="1">
      <c r="B548" s="149" t="s">
        <v>234</v>
      </c>
      <c r="C548" s="148">
        <v>38000</v>
      </c>
    </row>
    <row r="549" spans="2:3" hidden="1">
      <c r="B549" s="149" t="s">
        <v>217</v>
      </c>
      <c r="C549" s="148">
        <v>37301</v>
      </c>
    </row>
    <row r="550" spans="2:3" hidden="1">
      <c r="B550" s="149" t="s">
        <v>236</v>
      </c>
      <c r="C550" s="148">
        <v>38100</v>
      </c>
    </row>
    <row r="551" spans="2:3" hidden="1">
      <c r="B551" s="149" t="s">
        <v>239</v>
      </c>
      <c r="C551" s="148">
        <v>38205</v>
      </c>
    </row>
    <row r="552" spans="2:3" hidden="1">
      <c r="B552" s="149" t="s">
        <v>238</v>
      </c>
      <c r="C552" s="148">
        <v>38200</v>
      </c>
    </row>
    <row r="553" spans="2:3" hidden="1">
      <c r="B553" s="149" t="s">
        <v>193</v>
      </c>
      <c r="C553" s="148">
        <v>36305</v>
      </c>
    </row>
    <row r="554" spans="2:3" hidden="1">
      <c r="B554" s="149" t="s">
        <v>163</v>
      </c>
      <c r="C554" s="148">
        <v>35300</v>
      </c>
    </row>
    <row r="555" spans="2:3" hidden="1">
      <c r="B555" s="149" t="s">
        <v>241</v>
      </c>
      <c r="C555" s="148">
        <v>38300</v>
      </c>
    </row>
    <row r="556" spans="2:3" hidden="1">
      <c r="B556" s="149" t="s">
        <v>23</v>
      </c>
      <c r="C556" s="148">
        <v>13700</v>
      </c>
    </row>
    <row r="557" spans="2:3" hidden="1">
      <c r="B557" s="149" t="s">
        <v>462</v>
      </c>
      <c r="C557" s="148">
        <v>32420</v>
      </c>
    </row>
    <row r="558" spans="2:3" hidden="1">
      <c r="B558" s="149" t="s">
        <v>182</v>
      </c>
      <c r="C558" s="148">
        <v>36007</v>
      </c>
    </row>
    <row r="559" spans="2:3" hidden="1">
      <c r="B559" s="149" t="s">
        <v>62</v>
      </c>
      <c r="C559" s="148">
        <v>30405</v>
      </c>
    </row>
    <row r="560" spans="2:3" hidden="1">
      <c r="B560" s="149" t="s">
        <v>229</v>
      </c>
      <c r="C560" s="148">
        <v>37801</v>
      </c>
    </row>
    <row r="561" spans="2:3" hidden="1">
      <c r="B561" s="149" t="s">
        <v>101</v>
      </c>
      <c r="C561" s="148">
        <v>32405</v>
      </c>
    </row>
    <row r="562" spans="2:3" hidden="1">
      <c r="B562" s="149" t="s">
        <v>263</v>
      </c>
      <c r="C562" s="148">
        <v>39204</v>
      </c>
    </row>
    <row r="563" spans="2:3" hidden="1">
      <c r="B563" s="149" t="s">
        <v>158</v>
      </c>
      <c r="C563" s="148">
        <v>35005</v>
      </c>
    </row>
    <row r="564" spans="2:3" hidden="1">
      <c r="B564" s="149" t="s">
        <v>244</v>
      </c>
      <c r="C564" s="148">
        <v>38405</v>
      </c>
    </row>
    <row r="565" spans="2:3" hidden="1">
      <c r="B565" s="149" t="s">
        <v>242</v>
      </c>
      <c r="C565" s="148">
        <v>38400</v>
      </c>
    </row>
    <row r="566" spans="2:3" hidden="1">
      <c r="B566" s="149" t="s">
        <v>192</v>
      </c>
      <c r="C566" s="148">
        <v>36302</v>
      </c>
    </row>
    <row r="567" spans="2:3" hidden="1">
      <c r="B567" s="149" t="s">
        <v>2</v>
      </c>
      <c r="C567" s="148">
        <v>10500</v>
      </c>
    </row>
    <row r="568" spans="2:3" hidden="1">
      <c r="B568" s="149" t="s">
        <v>14</v>
      </c>
      <c r="C568" s="148">
        <v>11900</v>
      </c>
    </row>
    <row r="569" spans="2:3" hidden="1">
      <c r="B569" s="149" t="s">
        <v>283</v>
      </c>
      <c r="C569" s="148">
        <v>18670</v>
      </c>
    </row>
    <row r="570" spans="2:3" hidden="1">
      <c r="B570" s="149" t="s">
        <v>380</v>
      </c>
      <c r="C570" s="76" t="s">
        <v>451</v>
      </c>
    </row>
    <row r="571" spans="2:3" hidden="1">
      <c r="B571" s="149" t="s">
        <v>365</v>
      </c>
      <c r="C571" s="148">
        <v>14300.2</v>
      </c>
    </row>
    <row r="572" spans="2:3" hidden="1">
      <c r="B572" s="149" t="s">
        <v>364</v>
      </c>
      <c r="C572" s="148">
        <v>14300</v>
      </c>
    </row>
    <row r="573" spans="2:3" hidden="1">
      <c r="B573" s="149" t="s">
        <v>245</v>
      </c>
      <c r="C573" s="148">
        <v>38500</v>
      </c>
    </row>
    <row r="574" spans="2:3" hidden="1">
      <c r="B574" s="149" t="s">
        <v>154</v>
      </c>
      <c r="C574" s="148">
        <v>34903</v>
      </c>
    </row>
    <row r="575" spans="2:3" hidden="1">
      <c r="B575" s="149" t="s">
        <v>249</v>
      </c>
      <c r="C575" s="148">
        <v>38605</v>
      </c>
    </row>
    <row r="576" spans="2:3" hidden="1">
      <c r="B576" s="149" t="s">
        <v>246</v>
      </c>
      <c r="C576" s="148">
        <v>38600</v>
      </c>
    </row>
    <row r="577" spans="2:3" hidden="1">
      <c r="B577" s="149" t="s">
        <v>252</v>
      </c>
      <c r="C577" s="148">
        <v>38700</v>
      </c>
    </row>
    <row r="578" spans="2:3" hidden="1">
      <c r="B578" s="149" t="s">
        <v>57</v>
      </c>
      <c r="C578" s="148">
        <v>30104</v>
      </c>
    </row>
    <row r="579" spans="2:3" hidden="1">
      <c r="B579" s="184" t="s">
        <v>397</v>
      </c>
      <c r="C579" s="204">
        <v>36303</v>
      </c>
    </row>
    <row r="580" spans="2:3" hidden="1">
      <c r="B580" s="149" t="s">
        <v>113</v>
      </c>
      <c r="C580" s="148">
        <v>32920</v>
      </c>
    </row>
    <row r="581" spans="2:3" hidden="1">
      <c r="B581" s="149" t="s">
        <v>254</v>
      </c>
      <c r="C581" s="148">
        <v>38800</v>
      </c>
    </row>
    <row r="582" spans="2:3" hidden="1">
      <c r="B582" s="149" t="s">
        <v>95</v>
      </c>
      <c r="C582" s="148">
        <v>32005</v>
      </c>
    </row>
    <row r="583" spans="2:3" hidden="1">
      <c r="B583" s="149" t="s">
        <v>271</v>
      </c>
      <c r="C583" s="148">
        <v>39501</v>
      </c>
    </row>
    <row r="584" spans="2:3" hidden="1">
      <c r="B584" s="149" t="s">
        <v>256</v>
      </c>
      <c r="C584" s="148">
        <v>38900</v>
      </c>
    </row>
    <row r="585" spans="2:3" hidden="1">
      <c r="B585" s="149" t="s">
        <v>41</v>
      </c>
      <c r="C585" s="148">
        <v>21200</v>
      </c>
    </row>
    <row r="586" spans="2:3" hidden="1">
      <c r="B586" s="149" t="s">
        <v>45</v>
      </c>
      <c r="C586" s="148">
        <v>21550</v>
      </c>
    </row>
    <row r="587" spans="2:3" hidden="1">
      <c r="B587" s="149" t="s">
        <v>43</v>
      </c>
      <c r="C587" s="148">
        <v>21520</v>
      </c>
    </row>
    <row r="588" spans="2:3" hidden="1">
      <c r="B588" s="149" t="s">
        <v>367</v>
      </c>
      <c r="C588" s="148">
        <v>21525.200000000001</v>
      </c>
    </row>
    <row r="589" spans="2:3" hidden="1">
      <c r="B589" s="149" t="s">
        <v>366</v>
      </c>
      <c r="C589" s="148">
        <v>21525</v>
      </c>
    </row>
    <row r="590" spans="2:3" hidden="1">
      <c r="B590" s="149" t="s">
        <v>257</v>
      </c>
      <c r="C590" s="148">
        <v>39000</v>
      </c>
    </row>
    <row r="591" spans="2:3" hidden="1">
      <c r="B591" s="149" t="s">
        <v>50</v>
      </c>
      <c r="C591" s="148">
        <v>23000</v>
      </c>
    </row>
    <row r="592" spans="2:3" hidden="1">
      <c r="B592" s="149" t="s">
        <v>51</v>
      </c>
      <c r="C592" s="148">
        <v>23100</v>
      </c>
    </row>
    <row r="593" spans="2:3" hidden="1">
      <c r="B593" s="149" t="s">
        <v>40</v>
      </c>
      <c r="C593" s="148">
        <v>20900</v>
      </c>
    </row>
    <row r="594" spans="2:3" hidden="1">
      <c r="B594" s="149" t="s">
        <v>52</v>
      </c>
      <c r="C594" s="148">
        <v>23200</v>
      </c>
    </row>
    <row r="595" spans="2:3" hidden="1">
      <c r="B595" s="149" t="s">
        <v>46</v>
      </c>
      <c r="C595" s="148">
        <v>21570</v>
      </c>
    </row>
    <row r="596" spans="2:3" hidden="1">
      <c r="B596" s="149" t="s">
        <v>223</v>
      </c>
      <c r="C596" s="148">
        <v>37601</v>
      </c>
    </row>
    <row r="597" spans="2:3" hidden="1">
      <c r="B597" s="149" t="s">
        <v>259</v>
      </c>
      <c r="C597" s="148">
        <v>39101</v>
      </c>
    </row>
    <row r="598" spans="2:3" hidden="1">
      <c r="B598" s="149" t="s">
        <v>258</v>
      </c>
      <c r="C598" s="148">
        <v>39100</v>
      </c>
    </row>
    <row r="599" spans="2:3" hidden="1">
      <c r="B599" s="149" t="s">
        <v>260</v>
      </c>
      <c r="C599" s="148">
        <v>39105</v>
      </c>
    </row>
    <row r="600" spans="2:3" hidden="1">
      <c r="B600" s="149" t="s">
        <v>122</v>
      </c>
      <c r="C600" s="148">
        <v>33204</v>
      </c>
    </row>
    <row r="601" spans="2:3" hidden="1">
      <c r="B601" s="149" t="s">
        <v>261</v>
      </c>
      <c r="C601" s="148">
        <v>39200</v>
      </c>
    </row>
    <row r="602" spans="2:3" hidden="1">
      <c r="B602" s="149" t="s">
        <v>264</v>
      </c>
      <c r="C602" s="148">
        <v>39205</v>
      </c>
    </row>
    <row r="603" spans="2:3" hidden="1">
      <c r="B603" s="149" t="s">
        <v>266</v>
      </c>
      <c r="C603" s="148">
        <v>39300</v>
      </c>
    </row>
    <row r="604" spans="2:3" hidden="1">
      <c r="B604" s="149" t="s">
        <v>268</v>
      </c>
      <c r="C604" s="148">
        <v>39400</v>
      </c>
    </row>
    <row r="605" spans="2:3" hidden="1">
      <c r="B605" s="149" t="s">
        <v>270</v>
      </c>
      <c r="C605" s="148">
        <v>39500</v>
      </c>
    </row>
    <row r="606" spans="2:3" hidden="1">
      <c r="B606" s="149" t="s">
        <v>273</v>
      </c>
      <c r="C606" s="148">
        <v>39605</v>
      </c>
    </row>
    <row r="607" spans="2:3" hidden="1">
      <c r="B607" s="149" t="s">
        <v>272</v>
      </c>
      <c r="C607" s="148">
        <v>39600</v>
      </c>
    </row>
    <row r="608" spans="2:3" hidden="1">
      <c r="B608" s="149" t="s">
        <v>143</v>
      </c>
      <c r="C608" s="148">
        <v>34230</v>
      </c>
    </row>
    <row r="609" spans="2:3" hidden="1">
      <c r="B609" s="149" t="s">
        <v>47</v>
      </c>
      <c r="C609" s="148">
        <v>21800</v>
      </c>
    </row>
    <row r="610" spans="2:3" hidden="1">
      <c r="B610" s="149" t="s">
        <v>79</v>
      </c>
      <c r="C610" s="148">
        <v>31205</v>
      </c>
    </row>
    <row r="611" spans="2:3" hidden="1">
      <c r="B611" s="149" t="s">
        <v>102</v>
      </c>
      <c r="C611" s="148">
        <v>32410</v>
      </c>
    </row>
    <row r="612" spans="2:3" hidden="1">
      <c r="B612" s="149" t="s">
        <v>13</v>
      </c>
      <c r="C612" s="148">
        <v>11600</v>
      </c>
    </row>
    <row r="613" spans="2:3" hidden="1">
      <c r="B613" s="149" t="s">
        <v>276</v>
      </c>
      <c r="C613" s="148">
        <v>39705</v>
      </c>
    </row>
    <row r="614" spans="2:3" hidden="1">
      <c r="B614" s="149" t="s">
        <v>274</v>
      </c>
      <c r="C614" s="148">
        <v>39700</v>
      </c>
    </row>
    <row r="615" spans="2:3" hidden="1">
      <c r="B615" s="149" t="s">
        <v>198</v>
      </c>
      <c r="C615" s="148">
        <v>36502</v>
      </c>
    </row>
    <row r="616" spans="2:3" hidden="1">
      <c r="B616" s="149" t="s">
        <v>278</v>
      </c>
      <c r="C616" s="148">
        <v>39805</v>
      </c>
    </row>
    <row r="617" spans="2:3" hidden="1">
      <c r="B617" s="149" t="s">
        <v>277</v>
      </c>
      <c r="C617" s="148">
        <v>39800</v>
      </c>
    </row>
    <row r="618" spans="2:3" hidden="1">
      <c r="B618" s="149" t="s">
        <v>48</v>
      </c>
      <c r="C618" s="148">
        <v>21900</v>
      </c>
    </row>
    <row r="619" spans="2:3" hidden="1">
      <c r="B619" s="149" t="s">
        <v>127</v>
      </c>
      <c r="C619" s="148">
        <v>33400</v>
      </c>
    </row>
    <row r="620" spans="2:3" hidden="1">
      <c r="B620" s="149" t="s">
        <v>279</v>
      </c>
      <c r="C620" s="148">
        <v>39900</v>
      </c>
    </row>
    <row r="621" spans="2:3" hidden="1">
      <c r="B621" s="149" t="s">
        <v>53</v>
      </c>
      <c r="C621" s="148">
        <v>30000</v>
      </c>
    </row>
    <row r="622" spans="2:3" hidden="1">
      <c r="B622" s="149" t="s">
        <v>203</v>
      </c>
      <c r="C622" s="148">
        <v>36701</v>
      </c>
    </row>
    <row r="623" spans="2:3" hidden="1"/>
    <row r="624" spans="2:3" hidden="1"/>
    <row r="625" hidden="1"/>
  </sheetData>
  <sheetProtection password="CEAA" sheet="1" objects="1" scenarios="1"/>
  <sortState xmlns:xlrd2="http://schemas.microsoft.com/office/spreadsheetml/2017/richdata2" ref="B318:C620">
    <sortCondition ref="B318:B620"/>
  </sortState>
  <pageMargins left="0.25" right="0.25" top="0.75" bottom="0.75" header="0.3" footer="0.3"/>
  <pageSetup scale="39" fitToHeight="0" orientation="landscape" r:id="rId1"/>
  <headerFooter>
    <oddHeader>&amp;C&amp;"-,Bold"&amp;28Appendix B: Allocation of Pension Expense</oddHeader>
    <oddFooter>&amp;R&amp;G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630"/>
  <sheetViews>
    <sheetView workbookViewId="0">
      <pane xSplit="2" ySplit="6" topLeftCell="C300" activePane="bottomRight" state="frozen"/>
      <selection activeCell="AE211" sqref="AE211"/>
      <selection pane="topRight" activeCell="AE211" sqref="AE211"/>
      <selection pane="bottomLeft" activeCell="AE211" sqref="AE211"/>
      <selection pane="bottomRight" activeCell="AE211" sqref="AE211"/>
    </sheetView>
  </sheetViews>
  <sheetFormatPr defaultRowHeight="15"/>
  <cols>
    <col min="1" max="1" width="13" style="1" customWidth="1"/>
    <col min="2" max="2" width="64.85546875" style="1" bestFit="1" customWidth="1"/>
    <col min="3" max="4" width="13.85546875" style="1" customWidth="1"/>
    <col min="5" max="5" width="18.85546875" style="1" customWidth="1"/>
    <col min="6" max="6" width="13.85546875" style="1" customWidth="1"/>
    <col min="7" max="7" width="18.28515625" style="1" customWidth="1"/>
    <col min="8" max="8" width="1.7109375" style="1" customWidth="1"/>
    <col min="9" max="9" width="12" style="1" customWidth="1"/>
    <col min="10" max="10" width="20" style="1" customWidth="1"/>
    <col min="11" max="11" width="15.140625" style="1" hidden="1" customWidth="1"/>
    <col min="12" max="12" width="19.42578125" style="1" hidden="1" customWidth="1"/>
    <col min="13" max="13" width="1.28515625" style="1" hidden="1" customWidth="1"/>
    <col min="14" max="14" width="18.28515625" style="1" hidden="1" customWidth="1"/>
    <col min="15" max="15" width="20" style="1" customWidth="1"/>
    <col min="16" max="16" width="12.42578125" style="1" customWidth="1"/>
    <col min="17" max="17" width="19.42578125" style="1" customWidth="1"/>
    <col min="18" max="18" width="2" style="1" customWidth="1"/>
    <col min="19" max="19" width="16.42578125" style="1" bestFit="1" customWidth="1"/>
    <col min="20" max="20" width="22.42578125" style="1" customWidth="1"/>
    <col min="21" max="21" width="16" style="1" bestFit="1" customWidth="1"/>
    <col min="22" max="16384" width="9.140625" style="1"/>
  </cols>
  <sheetData>
    <row r="1" spans="1:30" s="147" customFormat="1">
      <c r="A1" s="147" t="s">
        <v>428</v>
      </c>
    </row>
    <row r="2" spans="1:30" s="203" customFormat="1">
      <c r="A2" s="65" t="s">
        <v>429</v>
      </c>
    </row>
    <row r="3" spans="1:30" s="185" customFormat="1">
      <c r="B3" s="185" t="s">
        <v>525</v>
      </c>
      <c r="C3" s="234">
        <f>SUM(C6:C315)</f>
        <v>0.99999999999999978</v>
      </c>
      <c r="D3" s="234">
        <f>SUM(D6:D315)</f>
        <v>0.99999989999999994</v>
      </c>
      <c r="E3" s="196">
        <f>SUM(E6:E316)</f>
        <v>2544388781.04</v>
      </c>
      <c r="F3" s="196">
        <f>SUM(F6:F315)</f>
        <v>3685197998.6500001</v>
      </c>
      <c r="G3" s="196">
        <f t="shared" ref="G3:U3" si="0">SUM(G6:G316)</f>
        <v>18382065992</v>
      </c>
      <c r="H3" s="196">
        <f t="shared" si="0"/>
        <v>0</v>
      </c>
      <c r="I3" s="196">
        <f t="shared" si="0"/>
        <v>0</v>
      </c>
      <c r="J3" s="196">
        <f t="shared" si="0"/>
        <v>10516813985.4776</v>
      </c>
      <c r="K3" s="196"/>
      <c r="L3" s="196">
        <f t="shared" si="0"/>
        <v>211723578.96383786</v>
      </c>
      <c r="M3" s="196">
        <f t="shared" si="0"/>
        <v>0</v>
      </c>
      <c r="N3" s="196">
        <f t="shared" si="0"/>
        <v>868762001.78079998</v>
      </c>
      <c r="O3" s="196">
        <f t="shared" si="0"/>
        <v>3961179993.092</v>
      </c>
      <c r="P3" s="196"/>
      <c r="Q3" s="196">
        <f t="shared" si="0"/>
        <v>211722763.3347024</v>
      </c>
      <c r="R3" s="196">
        <f t="shared" si="0"/>
        <v>0</v>
      </c>
      <c r="S3" s="196">
        <f t="shared" si="0"/>
        <v>3521744010.5696001</v>
      </c>
      <c r="T3" s="196">
        <f t="shared" si="0"/>
        <v>312</v>
      </c>
      <c r="U3" s="196">
        <f t="shared" si="0"/>
        <v>3521744320</v>
      </c>
      <c r="V3" s="184"/>
      <c r="W3" s="184"/>
      <c r="X3" s="184"/>
      <c r="Y3" s="184"/>
      <c r="Z3" s="184"/>
      <c r="AA3" s="184"/>
      <c r="AB3" s="184"/>
      <c r="AC3" s="184"/>
      <c r="AD3" s="184"/>
    </row>
    <row r="4" spans="1:30" s="185" customFormat="1">
      <c r="B4" s="185" t="s">
        <v>526</v>
      </c>
    </row>
    <row r="5" spans="1:30">
      <c r="I5" s="33" t="s">
        <v>291</v>
      </c>
      <c r="J5" s="33"/>
      <c r="K5" s="33"/>
      <c r="L5" s="33"/>
      <c r="N5" s="33" t="s">
        <v>292</v>
      </c>
      <c r="O5" s="33"/>
      <c r="P5" s="33"/>
      <c r="Q5" s="33"/>
      <c r="S5" s="33" t="s">
        <v>293</v>
      </c>
      <c r="T5" s="33"/>
      <c r="U5" s="33"/>
    </row>
    <row r="6" spans="1:30" ht="120">
      <c r="A6" s="5" t="s">
        <v>280</v>
      </c>
      <c r="B6" s="5" t="s">
        <v>281</v>
      </c>
      <c r="C6" s="5" t="s">
        <v>341</v>
      </c>
      <c r="D6" s="5" t="s">
        <v>342</v>
      </c>
      <c r="E6" s="5" t="s">
        <v>301</v>
      </c>
      <c r="F6" s="5" t="s">
        <v>347</v>
      </c>
      <c r="G6" s="5" t="s">
        <v>346</v>
      </c>
      <c r="H6" s="5"/>
      <c r="I6" s="5" t="s">
        <v>294</v>
      </c>
      <c r="J6" s="5" t="s">
        <v>295</v>
      </c>
      <c r="K6" s="5" t="s">
        <v>296</v>
      </c>
      <c r="L6" s="5" t="s">
        <v>297</v>
      </c>
      <c r="M6" s="5"/>
      <c r="N6" s="5" t="s">
        <v>294</v>
      </c>
      <c r="O6" s="5" t="s">
        <v>295</v>
      </c>
      <c r="P6" s="5" t="s">
        <v>296</v>
      </c>
      <c r="Q6" s="5" t="s">
        <v>297</v>
      </c>
      <c r="R6" s="5"/>
      <c r="S6" s="5" t="s">
        <v>298</v>
      </c>
      <c r="T6" s="5" t="s">
        <v>299</v>
      </c>
      <c r="U6" s="5" t="s">
        <v>300</v>
      </c>
    </row>
    <row r="7" spans="1:30" s="65" customFormat="1">
      <c r="A7" s="176" t="s">
        <v>431</v>
      </c>
      <c r="B7" s="149" t="s">
        <v>430</v>
      </c>
      <c r="C7" s="38">
        <v>0</v>
      </c>
      <c r="D7" s="38">
        <v>0</v>
      </c>
      <c r="E7" s="38">
        <v>0</v>
      </c>
      <c r="F7" s="38">
        <v>0</v>
      </c>
      <c r="G7" s="38">
        <v>0</v>
      </c>
      <c r="H7" s="176"/>
      <c r="I7" s="38">
        <v>0</v>
      </c>
      <c r="J7" s="38">
        <v>0</v>
      </c>
      <c r="K7" s="38">
        <v>0</v>
      </c>
      <c r="L7" s="38">
        <v>0</v>
      </c>
      <c r="M7" s="176"/>
      <c r="N7" s="38">
        <v>0</v>
      </c>
      <c r="O7" s="38">
        <v>0</v>
      </c>
      <c r="P7" s="38">
        <v>0</v>
      </c>
      <c r="Q7" s="38">
        <v>0</v>
      </c>
      <c r="R7" s="176"/>
      <c r="S7" s="38">
        <v>0</v>
      </c>
      <c r="T7" s="38">
        <v>0</v>
      </c>
      <c r="U7" s="38">
        <v>0</v>
      </c>
    </row>
    <row r="8" spans="1:30">
      <c r="A8" s="35">
        <v>10200</v>
      </c>
      <c r="B8" s="36" t="s">
        <v>0</v>
      </c>
      <c r="C8" s="41">
        <v>1.1054000000000001E-3</v>
      </c>
      <c r="D8" s="41">
        <v>1.1215000000000001E-3</v>
      </c>
      <c r="E8" s="37">
        <v>1368412.67</v>
      </c>
      <c r="F8" s="37">
        <v>4132950</v>
      </c>
      <c r="G8" s="37">
        <v>10159768</v>
      </c>
      <c r="H8" s="37"/>
      <c r="I8" s="38">
        <v>0</v>
      </c>
      <c r="J8" s="38">
        <v>5812643</v>
      </c>
      <c r="K8" s="38">
        <v>1498319</v>
      </c>
      <c r="L8" s="37">
        <v>87774</v>
      </c>
      <c r="M8" s="37"/>
      <c r="N8" s="38">
        <v>480165</v>
      </c>
      <c r="O8" s="38">
        <v>2189344</v>
      </c>
      <c r="P8" s="38">
        <v>0</v>
      </c>
      <c r="Q8" s="37">
        <v>127082</v>
      </c>
      <c r="R8" s="37"/>
      <c r="S8" s="38">
        <v>1946468</v>
      </c>
      <c r="T8" s="39">
        <v>8634</v>
      </c>
      <c r="U8" s="39">
        <v>1955102</v>
      </c>
    </row>
    <row r="9" spans="1:30">
      <c r="A9" s="35">
        <v>10400</v>
      </c>
      <c r="B9" s="36" t="s">
        <v>1</v>
      </c>
      <c r="C9" s="41">
        <v>3.2499999999999999E-3</v>
      </c>
      <c r="D9" s="41">
        <v>3.2226999999999998E-3</v>
      </c>
      <c r="E9" s="37">
        <v>4427732.9300000006</v>
      </c>
      <c r="F9" s="37">
        <v>11876288</v>
      </c>
      <c r="G9" s="37">
        <v>29870857</v>
      </c>
      <c r="H9" s="37"/>
      <c r="I9" s="38">
        <v>0</v>
      </c>
      <c r="J9" s="38">
        <v>17089823</v>
      </c>
      <c r="K9" s="38">
        <v>4405225.5</v>
      </c>
      <c r="L9" s="37">
        <v>323386</v>
      </c>
      <c r="M9" s="37"/>
      <c r="N9" s="38">
        <v>1411738.25</v>
      </c>
      <c r="O9" s="38">
        <v>6436918</v>
      </c>
      <c r="P9" s="38">
        <v>0</v>
      </c>
      <c r="Q9" s="37">
        <v>4527611</v>
      </c>
      <c r="R9" s="37"/>
      <c r="S9" s="38">
        <v>5722834</v>
      </c>
      <c r="T9" s="39">
        <v>-1642250</v>
      </c>
      <c r="U9" s="39">
        <v>4080584</v>
      </c>
    </row>
    <row r="10" spans="1:30">
      <c r="A10" s="35">
        <v>10500</v>
      </c>
      <c r="B10" s="36" t="s">
        <v>2</v>
      </c>
      <c r="C10" s="41">
        <v>7.2939999999999995E-4</v>
      </c>
      <c r="D10" s="41">
        <v>7.291E-4</v>
      </c>
      <c r="E10" s="37">
        <v>973166.72</v>
      </c>
      <c r="F10" s="37">
        <v>2686878</v>
      </c>
      <c r="G10" s="37">
        <v>6703939</v>
      </c>
      <c r="H10" s="37"/>
      <c r="I10" s="38">
        <v>0</v>
      </c>
      <c r="J10" s="38">
        <v>3835482</v>
      </c>
      <c r="K10" s="38">
        <v>988668</v>
      </c>
      <c r="L10" s="37">
        <v>44187</v>
      </c>
      <c r="M10" s="37"/>
      <c r="N10" s="38">
        <v>316838</v>
      </c>
      <c r="O10" s="38">
        <v>1444642</v>
      </c>
      <c r="P10" s="38">
        <v>0</v>
      </c>
      <c r="Q10" s="37">
        <v>56922</v>
      </c>
      <c r="R10" s="37"/>
      <c r="S10" s="38">
        <v>1284380</v>
      </c>
      <c r="T10" s="39">
        <v>-18368</v>
      </c>
      <c r="U10" s="39">
        <v>1266012</v>
      </c>
    </row>
    <row r="11" spans="1:30">
      <c r="A11" s="35">
        <v>10700</v>
      </c>
      <c r="B11" s="36" t="s">
        <v>3</v>
      </c>
      <c r="C11" s="41">
        <v>4.5304999999999998E-3</v>
      </c>
      <c r="D11" s="41">
        <v>1.854E-3</v>
      </c>
      <c r="E11" s="37">
        <v>5454042.5299999993</v>
      </c>
      <c r="F11" s="37">
        <v>6832357</v>
      </c>
      <c r="G11" s="37">
        <v>41639975</v>
      </c>
      <c r="H11" s="37"/>
      <c r="I11" s="38">
        <v>0</v>
      </c>
      <c r="J11" s="38">
        <v>23823213</v>
      </c>
      <c r="K11" s="38">
        <v>6140884</v>
      </c>
      <c r="L11" s="37">
        <v>9291283</v>
      </c>
      <c r="M11" s="37"/>
      <c r="N11" s="38">
        <v>1967963</v>
      </c>
      <c r="O11" s="38">
        <v>8973063</v>
      </c>
      <c r="P11" s="38">
        <v>0</v>
      </c>
      <c r="Q11" s="37">
        <v>0</v>
      </c>
      <c r="R11" s="37"/>
      <c r="S11" s="38">
        <v>7977631</v>
      </c>
      <c r="T11" s="39">
        <v>2692937</v>
      </c>
      <c r="U11" s="39">
        <v>10670568</v>
      </c>
    </row>
    <row r="12" spans="1:30">
      <c r="A12" s="35">
        <v>10800</v>
      </c>
      <c r="B12" s="36" t="s">
        <v>4</v>
      </c>
      <c r="C12" s="41">
        <v>1.9146300000000002E-2</v>
      </c>
      <c r="D12" s="41">
        <v>1.9480399999999998E-2</v>
      </c>
      <c r="E12" s="37">
        <v>26198397.030000001</v>
      </c>
      <c r="F12" s="37">
        <v>71789131</v>
      </c>
      <c r="G12" s="37">
        <v>175974275</v>
      </c>
      <c r="H12" s="37"/>
      <c r="I12" s="38">
        <v>0</v>
      </c>
      <c r="J12" s="38">
        <v>100679038</v>
      </c>
      <c r="K12" s="38">
        <v>25951929</v>
      </c>
      <c r="L12" s="37">
        <v>384557</v>
      </c>
      <c r="M12" s="37"/>
      <c r="N12" s="38">
        <v>8316789</v>
      </c>
      <c r="O12" s="38">
        <v>37920970</v>
      </c>
      <c r="P12" s="38">
        <v>0</v>
      </c>
      <c r="Q12" s="37">
        <v>397121</v>
      </c>
      <c r="R12" s="37"/>
      <c r="S12" s="38">
        <v>33714184</v>
      </c>
      <c r="T12" s="39">
        <v>-8384</v>
      </c>
      <c r="U12" s="39">
        <v>33705800</v>
      </c>
    </row>
    <row r="13" spans="1:30">
      <c r="A13" s="35">
        <v>10850</v>
      </c>
      <c r="B13" s="36" t="s">
        <v>5</v>
      </c>
      <c r="C13" s="41">
        <v>1.383E-4</v>
      </c>
      <c r="D13" s="41">
        <v>1.2410000000000001E-4</v>
      </c>
      <c r="E13" s="37">
        <v>267938.84000000003</v>
      </c>
      <c r="F13" s="37">
        <v>457333</v>
      </c>
      <c r="G13" s="37">
        <v>1271120</v>
      </c>
      <c r="H13" s="37"/>
      <c r="I13" s="38">
        <v>0</v>
      </c>
      <c r="J13" s="38">
        <v>727238</v>
      </c>
      <c r="K13" s="38">
        <v>187459</v>
      </c>
      <c r="L13" s="37">
        <v>264047</v>
      </c>
      <c r="M13" s="37"/>
      <c r="N13" s="38">
        <v>60075</v>
      </c>
      <c r="O13" s="38">
        <v>273916</v>
      </c>
      <c r="P13" s="38">
        <v>0</v>
      </c>
      <c r="Q13" s="37">
        <v>0</v>
      </c>
      <c r="R13" s="37"/>
      <c r="S13" s="38">
        <v>243529</v>
      </c>
      <c r="T13" s="39">
        <v>103484</v>
      </c>
      <c r="U13" s="39">
        <v>347013</v>
      </c>
    </row>
    <row r="14" spans="1:30">
      <c r="A14" s="35">
        <v>10900</v>
      </c>
      <c r="B14" s="36" t="s">
        <v>6</v>
      </c>
      <c r="C14" s="41">
        <v>1.9082000000000001E-3</v>
      </c>
      <c r="D14" s="41">
        <v>1.9277000000000001E-3</v>
      </c>
      <c r="E14" s="37">
        <v>3000627.11</v>
      </c>
      <c r="F14" s="37">
        <v>7103956</v>
      </c>
      <c r="G14" s="37">
        <v>17538329</v>
      </c>
      <c r="H14" s="37"/>
      <c r="I14" s="38">
        <v>0</v>
      </c>
      <c r="J14" s="38">
        <v>10034092</v>
      </c>
      <c r="K14" s="38">
        <v>2586477</v>
      </c>
      <c r="L14" s="37">
        <v>1355906</v>
      </c>
      <c r="M14" s="37"/>
      <c r="N14" s="38">
        <v>828886</v>
      </c>
      <c r="O14" s="38">
        <v>3779362</v>
      </c>
      <c r="P14" s="38">
        <v>0</v>
      </c>
      <c r="Q14" s="37">
        <v>0</v>
      </c>
      <c r="R14" s="37"/>
      <c r="S14" s="38">
        <v>3360096</v>
      </c>
      <c r="T14" s="39">
        <v>555722</v>
      </c>
      <c r="U14" s="39">
        <v>3915818</v>
      </c>
    </row>
    <row r="15" spans="1:30">
      <c r="A15" s="35">
        <v>10910</v>
      </c>
      <c r="B15" s="36" t="s">
        <v>7</v>
      </c>
      <c r="C15" s="41">
        <v>2.6919999999999998E-4</v>
      </c>
      <c r="D15" s="41">
        <v>3.3819999999999998E-4</v>
      </c>
      <c r="E15" s="37">
        <v>373715.86000000004</v>
      </c>
      <c r="F15" s="37">
        <v>1246334</v>
      </c>
      <c r="G15" s="37">
        <v>2474226</v>
      </c>
      <c r="H15" s="37"/>
      <c r="I15" s="38">
        <v>0</v>
      </c>
      <c r="J15" s="38">
        <v>1415563</v>
      </c>
      <c r="K15" s="38">
        <v>364888</v>
      </c>
      <c r="L15" s="37">
        <v>142463</v>
      </c>
      <c r="M15" s="37"/>
      <c r="N15" s="38">
        <v>116935</v>
      </c>
      <c r="O15" s="38">
        <v>533175</v>
      </c>
      <c r="P15" s="38">
        <v>0</v>
      </c>
      <c r="Q15" s="37">
        <v>248392</v>
      </c>
      <c r="R15" s="37"/>
      <c r="S15" s="38">
        <v>474027</v>
      </c>
      <c r="T15" s="39">
        <v>-25064</v>
      </c>
      <c r="U15" s="39">
        <v>448963</v>
      </c>
    </row>
    <row r="16" spans="1:30">
      <c r="A16" s="35">
        <v>10930</v>
      </c>
      <c r="B16" s="36" t="s">
        <v>8</v>
      </c>
      <c r="C16" s="41">
        <v>2.5428E-3</v>
      </c>
      <c r="D16" s="41">
        <v>2.6234000000000001E-3</v>
      </c>
      <c r="E16" s="37">
        <v>3811103.52</v>
      </c>
      <c r="F16" s="37">
        <v>9667748</v>
      </c>
      <c r="G16" s="37">
        <v>23370959</v>
      </c>
      <c r="H16" s="37"/>
      <c r="I16" s="38">
        <v>0</v>
      </c>
      <c r="J16" s="38">
        <v>13371077</v>
      </c>
      <c r="K16" s="38">
        <v>3446648</v>
      </c>
      <c r="L16" s="37">
        <v>1086418</v>
      </c>
      <c r="M16" s="37"/>
      <c r="N16" s="38">
        <v>1104544</v>
      </c>
      <c r="O16" s="38">
        <v>5036244</v>
      </c>
      <c r="P16" s="38">
        <v>0</v>
      </c>
      <c r="Q16" s="37">
        <v>139752</v>
      </c>
      <c r="R16" s="37"/>
      <c r="S16" s="38">
        <v>4477545</v>
      </c>
      <c r="T16" s="39">
        <v>322169</v>
      </c>
      <c r="U16" s="39">
        <v>4799715</v>
      </c>
    </row>
    <row r="17" spans="1:21">
      <c r="A17" s="35">
        <v>10940</v>
      </c>
      <c r="B17" s="36" t="s">
        <v>9</v>
      </c>
      <c r="C17" s="41">
        <v>6.9930000000000003E-4</v>
      </c>
      <c r="D17" s="41">
        <v>7.228E-4</v>
      </c>
      <c r="E17" s="37">
        <v>1046821.5700000001</v>
      </c>
      <c r="F17" s="37">
        <v>2663661</v>
      </c>
      <c r="G17" s="37">
        <v>6427289</v>
      </c>
      <c r="H17" s="37"/>
      <c r="I17" s="38">
        <v>0</v>
      </c>
      <c r="J17" s="38">
        <v>3677204</v>
      </c>
      <c r="K17" s="38">
        <v>947869</v>
      </c>
      <c r="L17" s="37">
        <v>39909</v>
      </c>
      <c r="M17" s="37"/>
      <c r="N17" s="38">
        <v>303763</v>
      </c>
      <c r="O17" s="38">
        <v>1385027</v>
      </c>
      <c r="P17" s="38">
        <v>0</v>
      </c>
      <c r="Q17" s="37">
        <v>358660</v>
      </c>
      <c r="R17" s="37"/>
      <c r="S17" s="38">
        <v>1231378</v>
      </c>
      <c r="T17" s="39">
        <v>-130950</v>
      </c>
      <c r="U17" s="39">
        <v>1100428</v>
      </c>
    </row>
    <row r="18" spans="1:21">
      <c r="A18" s="35">
        <v>10950</v>
      </c>
      <c r="B18" s="36" t="s">
        <v>10</v>
      </c>
      <c r="C18" s="41">
        <v>6.8150000000000003E-4</v>
      </c>
      <c r="D18" s="41">
        <v>6.7480000000000003E-4</v>
      </c>
      <c r="E18" s="37">
        <v>943659.91999999993</v>
      </c>
      <c r="F18" s="37">
        <v>2486772</v>
      </c>
      <c r="G18" s="37">
        <v>6263689</v>
      </c>
      <c r="H18" s="37"/>
      <c r="I18" s="38">
        <v>0</v>
      </c>
      <c r="J18" s="38">
        <v>3583604</v>
      </c>
      <c r="K18" s="38">
        <v>923742</v>
      </c>
      <c r="L18" s="37">
        <v>257180</v>
      </c>
      <c r="M18" s="37"/>
      <c r="N18" s="38">
        <v>296031</v>
      </c>
      <c r="O18" s="38">
        <v>1349772</v>
      </c>
      <c r="P18" s="38">
        <v>0</v>
      </c>
      <c r="Q18" s="37">
        <v>0</v>
      </c>
      <c r="R18" s="37"/>
      <c r="S18" s="38">
        <v>1200034</v>
      </c>
      <c r="T18" s="39">
        <v>110112</v>
      </c>
      <c r="U18" s="39">
        <v>1310146</v>
      </c>
    </row>
    <row r="19" spans="1:21" s="203" customFormat="1">
      <c r="A19" s="204">
        <v>11050</v>
      </c>
      <c r="B19" s="184" t="s">
        <v>434</v>
      </c>
      <c r="C19" s="194">
        <v>0</v>
      </c>
      <c r="D19" s="194">
        <v>0</v>
      </c>
      <c r="E19" s="190"/>
      <c r="F19" s="190"/>
      <c r="G19" s="190"/>
      <c r="H19" s="190"/>
      <c r="I19" s="195"/>
      <c r="J19" s="195"/>
      <c r="K19" s="195"/>
      <c r="L19" s="190"/>
      <c r="M19" s="190"/>
      <c r="N19" s="195"/>
      <c r="O19" s="195"/>
      <c r="P19" s="195"/>
      <c r="Q19" s="190"/>
      <c r="R19" s="190"/>
      <c r="S19" s="195"/>
      <c r="T19" s="196"/>
      <c r="U19" s="196"/>
    </row>
    <row r="20" spans="1:21">
      <c r="A20" s="35">
        <v>11300</v>
      </c>
      <c r="B20" s="36" t="s">
        <v>11</v>
      </c>
      <c r="C20" s="41">
        <v>5.2521E-3</v>
      </c>
      <c r="D20" s="41">
        <v>8.1285999999999997E-3</v>
      </c>
      <c r="E20" s="37">
        <v>8514289.7599999998</v>
      </c>
      <c r="F20" s="37">
        <v>29955500</v>
      </c>
      <c r="G20" s="37">
        <v>48272224</v>
      </c>
      <c r="H20" s="37"/>
      <c r="I20" s="38">
        <v>0</v>
      </c>
      <c r="J20" s="38">
        <v>27617679</v>
      </c>
      <c r="K20" s="38">
        <v>7118980</v>
      </c>
      <c r="L20" s="37">
        <v>0</v>
      </c>
      <c r="M20" s="37"/>
      <c r="N20" s="38">
        <v>2281412</v>
      </c>
      <c r="O20" s="38">
        <v>10402257</v>
      </c>
      <c r="P20" s="38">
        <v>0</v>
      </c>
      <c r="Q20" s="37">
        <v>9492954</v>
      </c>
      <c r="R20" s="37"/>
      <c r="S20" s="38">
        <v>9248276</v>
      </c>
      <c r="T20" s="39">
        <v>-2825960</v>
      </c>
      <c r="U20" s="39">
        <v>6422316</v>
      </c>
    </row>
    <row r="21" spans="1:21">
      <c r="A21" s="35">
        <v>11310</v>
      </c>
      <c r="B21" s="36" t="s">
        <v>12</v>
      </c>
      <c r="C21" s="41">
        <v>5.0109999999999998E-4</v>
      </c>
      <c r="D21" s="41">
        <v>5.1639999999999998E-4</v>
      </c>
      <c r="E21" s="37">
        <v>719213.91</v>
      </c>
      <c r="F21" s="37">
        <v>1903036</v>
      </c>
      <c r="G21" s="37">
        <v>4605627</v>
      </c>
      <c r="H21" s="37"/>
      <c r="I21" s="38">
        <v>0</v>
      </c>
      <c r="J21" s="38">
        <v>2634988</v>
      </c>
      <c r="K21" s="38">
        <v>679218</v>
      </c>
      <c r="L21" s="37">
        <v>56069</v>
      </c>
      <c r="M21" s="37"/>
      <c r="N21" s="38">
        <v>217668</v>
      </c>
      <c r="O21" s="38">
        <v>992474</v>
      </c>
      <c r="P21" s="38">
        <v>0</v>
      </c>
      <c r="Q21" s="37">
        <v>0</v>
      </c>
      <c r="R21" s="37"/>
      <c r="S21" s="38">
        <v>882373</v>
      </c>
      <c r="T21" s="39">
        <v>23055</v>
      </c>
      <c r="U21" s="39">
        <v>905428</v>
      </c>
    </row>
    <row r="22" spans="1:21">
      <c r="A22" s="35">
        <v>11600</v>
      </c>
      <c r="B22" s="36" t="s">
        <v>13</v>
      </c>
      <c r="C22" s="41">
        <v>2.1102E-3</v>
      </c>
      <c r="D22" s="41">
        <v>2.1665E-3</v>
      </c>
      <c r="E22" s="37">
        <v>2680079.3199999998</v>
      </c>
      <c r="F22" s="37">
        <v>7983981</v>
      </c>
      <c r="G22" s="37">
        <v>19394918</v>
      </c>
      <c r="H22" s="37"/>
      <c r="I22" s="38">
        <v>0</v>
      </c>
      <c r="J22" s="38">
        <v>11096290</v>
      </c>
      <c r="K22" s="38">
        <v>2860279</v>
      </c>
      <c r="L22" s="37">
        <v>98558</v>
      </c>
      <c r="M22" s="37"/>
      <c r="N22" s="38">
        <v>916631</v>
      </c>
      <c r="O22" s="38">
        <v>4179441</v>
      </c>
      <c r="P22" s="38">
        <v>0</v>
      </c>
      <c r="Q22" s="37">
        <v>408215</v>
      </c>
      <c r="R22" s="37"/>
      <c r="S22" s="38">
        <v>3715792</v>
      </c>
      <c r="T22" s="39">
        <v>-81966</v>
      </c>
      <c r="U22" s="39">
        <v>3633826</v>
      </c>
    </row>
    <row r="23" spans="1:21">
      <c r="A23" s="35">
        <v>11900</v>
      </c>
      <c r="B23" s="36" t="s">
        <v>14</v>
      </c>
      <c r="C23" s="41">
        <v>2.4699999999999999E-4</v>
      </c>
      <c r="D23" s="41">
        <v>2.474E-4</v>
      </c>
      <c r="E23" s="37">
        <v>297961.31999999995</v>
      </c>
      <c r="F23" s="37">
        <v>911718</v>
      </c>
      <c r="G23" s="37">
        <v>2270185</v>
      </c>
      <c r="H23" s="37"/>
      <c r="I23" s="38">
        <v>0</v>
      </c>
      <c r="J23" s="38">
        <v>1298827</v>
      </c>
      <c r="K23" s="38">
        <v>334797</v>
      </c>
      <c r="L23" s="37">
        <v>70027</v>
      </c>
      <c r="M23" s="37"/>
      <c r="N23" s="38">
        <v>107292</v>
      </c>
      <c r="O23" s="38">
        <v>489205.73</v>
      </c>
      <c r="P23" s="38">
        <v>0</v>
      </c>
      <c r="Q23" s="37">
        <v>42325</v>
      </c>
      <c r="R23" s="37"/>
      <c r="S23" s="38">
        <v>434935</v>
      </c>
      <c r="T23" s="39">
        <v>7007</v>
      </c>
      <c r="U23" s="39">
        <v>441943</v>
      </c>
    </row>
    <row r="24" spans="1:21">
      <c r="A24" s="35">
        <v>12100</v>
      </c>
      <c r="B24" s="36" t="s">
        <v>15</v>
      </c>
      <c r="C24" s="41">
        <v>2.6439999999999998E-4</v>
      </c>
      <c r="D24" s="41">
        <v>2.677E-4</v>
      </c>
      <c r="E24" s="37">
        <v>378243.38</v>
      </c>
      <c r="F24" s="37">
        <v>986528</v>
      </c>
      <c r="G24" s="37">
        <v>2430109</v>
      </c>
      <c r="H24" s="37"/>
      <c r="I24" s="38">
        <v>0</v>
      </c>
      <c r="J24" s="38">
        <v>1390323</v>
      </c>
      <c r="K24" s="38">
        <v>358382</v>
      </c>
      <c r="L24" s="37">
        <v>211401</v>
      </c>
      <c r="M24" s="37"/>
      <c r="N24" s="38">
        <v>114850</v>
      </c>
      <c r="O24" s="38">
        <v>523668</v>
      </c>
      <c r="P24" s="38">
        <v>0</v>
      </c>
      <c r="Q24" s="37">
        <v>0</v>
      </c>
      <c r="R24" s="37"/>
      <c r="S24" s="38">
        <v>465575</v>
      </c>
      <c r="T24" s="39">
        <v>100753</v>
      </c>
      <c r="U24" s="39">
        <v>566328</v>
      </c>
    </row>
    <row r="25" spans="1:21">
      <c r="A25" s="35">
        <v>12150</v>
      </c>
      <c r="B25" s="36" t="s">
        <v>16</v>
      </c>
      <c r="C25" s="41">
        <v>4.0200000000000001E-5</v>
      </c>
      <c r="D25" s="41">
        <v>4.3000000000000002E-5</v>
      </c>
      <c r="E25" s="37">
        <v>44062.060000000012</v>
      </c>
      <c r="F25" s="37">
        <v>158464</v>
      </c>
      <c r="G25" s="37">
        <v>369480</v>
      </c>
      <c r="H25" s="37"/>
      <c r="I25" s="38">
        <v>0</v>
      </c>
      <c r="J25" s="38">
        <v>211388</v>
      </c>
      <c r="K25" s="38">
        <v>54489</v>
      </c>
      <c r="L25" s="37">
        <v>28067</v>
      </c>
      <c r="M25" s="37"/>
      <c r="N25" s="38">
        <v>17462</v>
      </c>
      <c r="O25" s="38">
        <v>79620</v>
      </c>
      <c r="P25" s="38">
        <v>0</v>
      </c>
      <c r="Q25" s="37">
        <v>15305</v>
      </c>
      <c r="R25" s="37"/>
      <c r="S25" s="38">
        <v>70787</v>
      </c>
      <c r="T25" s="39">
        <v>7324</v>
      </c>
      <c r="U25" s="39">
        <v>78111</v>
      </c>
    </row>
    <row r="26" spans="1:21">
      <c r="A26" s="35">
        <v>12160</v>
      </c>
      <c r="B26" s="36" t="s">
        <v>17</v>
      </c>
      <c r="C26" s="41">
        <v>1.8841000000000001E-3</v>
      </c>
      <c r="D26" s="41">
        <v>1.8278000000000001E-3</v>
      </c>
      <c r="E26" s="37">
        <v>2668036.5100000002</v>
      </c>
      <c r="F26" s="37">
        <v>6735805</v>
      </c>
      <c r="G26" s="37">
        <v>17316825</v>
      </c>
      <c r="H26" s="37"/>
      <c r="I26" s="38">
        <v>0</v>
      </c>
      <c r="J26" s="38">
        <v>9907365</v>
      </c>
      <c r="K26" s="38">
        <v>2553811</v>
      </c>
      <c r="L26" s="37">
        <v>935381</v>
      </c>
      <c r="M26" s="37"/>
      <c r="N26" s="38">
        <v>818417</v>
      </c>
      <c r="O26" s="38">
        <v>3731630</v>
      </c>
      <c r="P26" s="38">
        <v>0</v>
      </c>
      <c r="Q26" s="37">
        <v>0</v>
      </c>
      <c r="R26" s="37"/>
      <c r="S26" s="38">
        <v>3317659</v>
      </c>
      <c r="T26" s="39">
        <v>385282</v>
      </c>
      <c r="U26" s="39">
        <v>3702941</v>
      </c>
    </row>
    <row r="27" spans="1:21" s="203" customFormat="1">
      <c r="A27" s="76" t="s">
        <v>451</v>
      </c>
      <c r="B27" s="193" t="s">
        <v>454</v>
      </c>
      <c r="C27" s="194">
        <v>0</v>
      </c>
      <c r="D27" s="194">
        <v>0</v>
      </c>
      <c r="E27" s="190"/>
      <c r="F27" s="190"/>
      <c r="G27" s="190"/>
      <c r="H27" s="190"/>
      <c r="I27" s="195"/>
      <c r="J27" s="195"/>
      <c r="K27" s="195"/>
      <c r="L27" s="190"/>
      <c r="M27" s="190"/>
      <c r="N27" s="195"/>
      <c r="O27" s="195"/>
      <c r="P27" s="195"/>
      <c r="Q27" s="190"/>
      <c r="R27" s="190"/>
      <c r="S27" s="195"/>
      <c r="T27" s="196"/>
      <c r="U27" s="196"/>
    </row>
    <row r="28" spans="1:21">
      <c r="A28" s="35">
        <v>12220</v>
      </c>
      <c r="B28" s="36" t="s">
        <v>18</v>
      </c>
      <c r="C28" s="41">
        <v>4.7691699999999997E-2</v>
      </c>
      <c r="D28" s="41">
        <v>4.9292900000000001E-2</v>
      </c>
      <c r="E28" s="37">
        <v>67600773.789999992</v>
      </c>
      <c r="F28" s="37">
        <v>181654096</v>
      </c>
      <c r="G28" s="37">
        <v>438335989</v>
      </c>
      <c r="H28" s="37"/>
      <c r="I28" s="38">
        <v>0</v>
      </c>
      <c r="J28" s="38">
        <v>250782369</v>
      </c>
      <c r="K28" s="38">
        <v>64643906</v>
      </c>
      <c r="L28" s="37">
        <v>4166992</v>
      </c>
      <c r="M28" s="37"/>
      <c r="N28" s="38">
        <v>20716368</v>
      </c>
      <c r="O28" s="38">
        <v>94457704</v>
      </c>
      <c r="P28" s="38">
        <v>0</v>
      </c>
      <c r="Q28" s="37">
        <v>220180</v>
      </c>
      <c r="R28" s="37"/>
      <c r="S28" s="38">
        <v>83978979</v>
      </c>
      <c r="T28" s="39">
        <v>1715732</v>
      </c>
      <c r="U28" s="39">
        <v>85694712</v>
      </c>
    </row>
    <row r="29" spans="1:21">
      <c r="A29" s="35">
        <v>12510</v>
      </c>
      <c r="B29" s="36" t="s">
        <v>19</v>
      </c>
      <c r="C29" s="41">
        <v>5.4278E-3</v>
      </c>
      <c r="D29" s="41">
        <v>5.705E-3</v>
      </c>
      <c r="E29" s="37">
        <v>8288804.7699999986</v>
      </c>
      <c r="F29" s="37">
        <v>21024055</v>
      </c>
      <c r="G29" s="37">
        <v>49887089</v>
      </c>
      <c r="H29" s="37"/>
      <c r="I29" s="38">
        <v>0</v>
      </c>
      <c r="J29" s="38">
        <v>28541582</v>
      </c>
      <c r="K29" s="38">
        <v>7357133</v>
      </c>
      <c r="L29" s="37">
        <v>266475</v>
      </c>
      <c r="M29" s="37"/>
      <c r="N29" s="38">
        <v>2357733</v>
      </c>
      <c r="O29" s="38">
        <v>10750246</v>
      </c>
      <c r="P29" s="38">
        <v>0</v>
      </c>
      <c r="Q29" s="37">
        <v>1031684</v>
      </c>
      <c r="R29" s="37"/>
      <c r="S29" s="38">
        <v>9557661</v>
      </c>
      <c r="T29" s="39">
        <v>-275016</v>
      </c>
      <c r="U29" s="39">
        <v>9282645</v>
      </c>
    </row>
    <row r="30" spans="1:21">
      <c r="A30" s="35">
        <v>12600</v>
      </c>
      <c r="B30" s="36" t="s">
        <v>20</v>
      </c>
      <c r="C30" s="41">
        <v>1.4882000000000001E-3</v>
      </c>
      <c r="D30" s="41">
        <v>1.5257000000000001E-3</v>
      </c>
      <c r="E30" s="37">
        <v>2245693.3999999994</v>
      </c>
      <c r="F30" s="37">
        <v>5622507</v>
      </c>
      <c r="G30" s="37">
        <v>13678095</v>
      </c>
      <c r="H30" s="37"/>
      <c r="I30" s="38">
        <v>0</v>
      </c>
      <c r="J30" s="38">
        <v>7825561</v>
      </c>
      <c r="K30" s="38">
        <v>2017187</v>
      </c>
      <c r="L30" s="37">
        <v>178502</v>
      </c>
      <c r="M30" s="37"/>
      <c r="N30" s="38">
        <v>646446</v>
      </c>
      <c r="O30" s="38">
        <v>2947514</v>
      </c>
      <c r="P30" s="38">
        <v>0</v>
      </c>
      <c r="Q30" s="37">
        <v>32241</v>
      </c>
      <c r="R30" s="37"/>
      <c r="S30" s="38">
        <v>2620530</v>
      </c>
      <c r="T30" s="39">
        <v>36597</v>
      </c>
      <c r="U30" s="39">
        <v>2657127</v>
      </c>
    </row>
    <row r="31" spans="1:21">
      <c r="A31" s="35">
        <v>12700</v>
      </c>
      <c r="B31" s="36" t="s">
        <v>21</v>
      </c>
      <c r="C31" s="41">
        <v>1.1444999999999999E-3</v>
      </c>
      <c r="D31" s="41">
        <v>1.1758000000000001E-3</v>
      </c>
      <c r="E31" s="37">
        <v>1696550.85</v>
      </c>
      <c r="F31" s="37">
        <v>4333056</v>
      </c>
      <c r="G31" s="37">
        <v>10519137</v>
      </c>
      <c r="H31" s="37"/>
      <c r="I31" s="38">
        <v>0</v>
      </c>
      <c r="J31" s="38">
        <v>6018247</v>
      </c>
      <c r="K31" s="38">
        <v>1551317</v>
      </c>
      <c r="L31" s="37">
        <v>77391</v>
      </c>
      <c r="M31" s="37"/>
      <c r="N31" s="38">
        <v>497149</v>
      </c>
      <c r="O31" s="38">
        <v>2266785</v>
      </c>
      <c r="P31" s="38">
        <v>0</v>
      </c>
      <c r="Q31" s="37">
        <v>45855</v>
      </c>
      <c r="R31" s="37"/>
      <c r="S31" s="38">
        <v>2015318</v>
      </c>
      <c r="T31" s="39">
        <v>3400</v>
      </c>
      <c r="U31" s="39">
        <v>2018718</v>
      </c>
    </row>
    <row r="32" spans="1:21">
      <c r="A32" s="35">
        <v>13500</v>
      </c>
      <c r="B32" s="36" t="s">
        <v>22</v>
      </c>
      <c r="C32" s="41">
        <v>4.3654999999999996E-3</v>
      </c>
      <c r="D32" s="41">
        <v>4.2383999999999998E-3</v>
      </c>
      <c r="E32" s="37">
        <v>6111936.2200000007</v>
      </c>
      <c r="F32" s="37">
        <v>15619343</v>
      </c>
      <c r="G32" s="37">
        <v>40123455</v>
      </c>
      <c r="H32" s="37"/>
      <c r="I32" s="38">
        <v>0</v>
      </c>
      <c r="J32" s="38">
        <v>22955576</v>
      </c>
      <c r="K32" s="38">
        <v>5917234</v>
      </c>
      <c r="L32" s="37">
        <v>1147174</v>
      </c>
      <c r="M32" s="37"/>
      <c r="N32" s="38">
        <v>1896290</v>
      </c>
      <c r="O32" s="38">
        <v>8646266</v>
      </c>
      <c r="P32" s="38">
        <v>0</v>
      </c>
      <c r="Q32" s="37">
        <v>0</v>
      </c>
      <c r="R32" s="37"/>
      <c r="S32" s="38">
        <v>7687087</v>
      </c>
      <c r="T32" s="39">
        <v>370257</v>
      </c>
      <c r="U32" s="39">
        <v>8057344</v>
      </c>
    </row>
    <row r="33" spans="1:21">
      <c r="A33" s="35">
        <v>13700</v>
      </c>
      <c r="B33" s="36" t="s">
        <v>23</v>
      </c>
      <c r="C33" s="41">
        <v>5.1610000000000002E-4</v>
      </c>
      <c r="D33" s="41">
        <v>5.3370000000000002E-4</v>
      </c>
      <c r="E33" s="37">
        <v>750673.48</v>
      </c>
      <c r="F33" s="37">
        <v>1966790</v>
      </c>
      <c r="G33" s="37">
        <v>4743492</v>
      </c>
      <c r="H33" s="37"/>
      <c r="I33" s="38">
        <v>0</v>
      </c>
      <c r="J33" s="38">
        <v>2713864</v>
      </c>
      <c r="K33" s="38">
        <v>699550</v>
      </c>
      <c r="L33" s="37">
        <v>29670</v>
      </c>
      <c r="M33" s="37"/>
      <c r="N33" s="38">
        <v>224184</v>
      </c>
      <c r="O33" s="38">
        <v>1022182</v>
      </c>
      <c r="P33" s="38">
        <v>0</v>
      </c>
      <c r="Q33" s="37">
        <v>74198</v>
      </c>
      <c r="R33" s="37"/>
      <c r="S33" s="38">
        <v>908786</v>
      </c>
      <c r="T33" s="39">
        <v>-14991</v>
      </c>
      <c r="U33" s="39">
        <v>893796</v>
      </c>
    </row>
    <row r="34" spans="1:21">
      <c r="A34" s="35">
        <v>14200</v>
      </c>
      <c r="B34" s="36" t="s">
        <v>282</v>
      </c>
      <c r="C34" s="41">
        <v>0</v>
      </c>
      <c r="D34" s="41">
        <v>0</v>
      </c>
      <c r="E34" s="37"/>
      <c r="F34" s="37">
        <v>0</v>
      </c>
      <c r="G34" s="37">
        <v>0</v>
      </c>
      <c r="H34" s="37"/>
      <c r="I34" s="38">
        <v>0</v>
      </c>
      <c r="J34" s="38">
        <v>0</v>
      </c>
      <c r="K34" s="38">
        <v>0</v>
      </c>
      <c r="L34" s="37">
        <v>0</v>
      </c>
      <c r="M34" s="37"/>
      <c r="N34" s="38">
        <v>0</v>
      </c>
      <c r="O34" s="38">
        <v>0</v>
      </c>
      <c r="P34" s="38">
        <v>0</v>
      </c>
      <c r="Q34" s="37">
        <v>4537</v>
      </c>
      <c r="R34" s="37"/>
      <c r="S34" s="38">
        <v>0</v>
      </c>
      <c r="T34" s="39">
        <v>-2535</v>
      </c>
      <c r="U34" s="39">
        <v>-2535</v>
      </c>
    </row>
    <row r="35" spans="1:21">
      <c r="A35" s="35">
        <v>14300</v>
      </c>
      <c r="B35" s="36" t="s">
        <v>364</v>
      </c>
      <c r="C35" s="41">
        <v>1.4986999999999999E-3</v>
      </c>
      <c r="D35" s="41">
        <v>1.3797E-3</v>
      </c>
      <c r="E35" s="37">
        <v>2263219.52</v>
      </c>
      <c r="F35" s="37">
        <v>5771389</v>
      </c>
      <c r="G35" s="37">
        <v>13774601</v>
      </c>
      <c r="H35" s="37"/>
      <c r="I35" s="38">
        <v>0</v>
      </c>
      <c r="J35" s="38">
        <v>7880775</v>
      </c>
      <c r="K35" s="38">
        <v>2031419</v>
      </c>
      <c r="L35" s="37">
        <v>560748</v>
      </c>
      <c r="M35" s="37"/>
      <c r="N35" s="38">
        <v>651007</v>
      </c>
      <c r="O35" s="38">
        <v>2968310</v>
      </c>
      <c r="P35" s="38">
        <v>0</v>
      </c>
      <c r="Q35" s="37">
        <v>31733</v>
      </c>
      <c r="R35" s="37"/>
      <c r="S35" s="38">
        <v>2639019</v>
      </c>
      <c r="T35" s="39">
        <v>148991</v>
      </c>
      <c r="U35" s="39">
        <v>2788010</v>
      </c>
    </row>
    <row r="36" spans="1:21">
      <c r="A36" s="35">
        <v>14300.2</v>
      </c>
      <c r="B36" s="36" t="s">
        <v>365</v>
      </c>
      <c r="C36" s="41">
        <v>1.694E-4</v>
      </c>
      <c r="D36" s="41">
        <v>1.864E-4</v>
      </c>
      <c r="E36" s="37"/>
      <c r="F36" s="37"/>
      <c r="G36" s="37">
        <v>1556961</v>
      </c>
      <c r="H36" s="37"/>
      <c r="I36" s="38">
        <v>0</v>
      </c>
      <c r="J36" s="38">
        <v>890774</v>
      </c>
      <c r="K36" s="38">
        <v>229614</v>
      </c>
      <c r="L36" s="37">
        <v>8453</v>
      </c>
      <c r="M36" s="37"/>
      <c r="N36" s="38">
        <v>73584</v>
      </c>
      <c r="O36" s="38">
        <v>335512</v>
      </c>
      <c r="P36" s="38">
        <v>0</v>
      </c>
      <c r="Q36" s="37">
        <v>35751</v>
      </c>
      <c r="R36" s="37"/>
      <c r="S36" s="38">
        <v>298292</v>
      </c>
      <c r="T36" s="39">
        <v>-8172</v>
      </c>
      <c r="U36" s="39">
        <v>290120</v>
      </c>
    </row>
    <row r="37" spans="1:21">
      <c r="A37" s="35">
        <v>18400</v>
      </c>
      <c r="B37" s="36" t="s">
        <v>25</v>
      </c>
      <c r="C37" s="41">
        <v>5.6007000000000001E-3</v>
      </c>
      <c r="D37" s="41">
        <v>5.7102999999999998E-3</v>
      </c>
      <c r="E37" s="37">
        <v>7896103.669999999</v>
      </c>
      <c r="F37" s="37">
        <v>21043586</v>
      </c>
      <c r="G37" s="37">
        <v>51476219</v>
      </c>
      <c r="H37" s="37"/>
      <c r="I37" s="38">
        <v>0</v>
      </c>
      <c r="J37" s="38">
        <v>29450760</v>
      </c>
      <c r="K37" s="38">
        <v>7591491</v>
      </c>
      <c r="L37" s="37">
        <v>886093</v>
      </c>
      <c r="M37" s="37"/>
      <c r="N37" s="38">
        <v>2432838</v>
      </c>
      <c r="O37" s="38">
        <v>11092690</v>
      </c>
      <c r="P37" s="38">
        <v>0</v>
      </c>
      <c r="Q37" s="37">
        <v>0</v>
      </c>
      <c r="R37" s="37"/>
      <c r="S37" s="38">
        <v>9862116</v>
      </c>
      <c r="T37" s="39">
        <v>386763</v>
      </c>
      <c r="U37" s="39">
        <v>10248879</v>
      </c>
    </row>
    <row r="38" spans="1:21">
      <c r="A38" s="35">
        <v>18600</v>
      </c>
      <c r="B38" s="36" t="s">
        <v>26</v>
      </c>
      <c r="C38" s="41">
        <v>2.19E-5</v>
      </c>
      <c r="D38" s="41">
        <v>1.8600000000000001E-5</v>
      </c>
      <c r="E38" s="37">
        <v>31180.090000000004</v>
      </c>
      <c r="F38" s="37">
        <v>68545</v>
      </c>
      <c r="G38" s="37">
        <v>201284</v>
      </c>
      <c r="H38" s="37"/>
      <c r="I38" s="38">
        <v>0</v>
      </c>
      <c r="J38" s="38">
        <v>115159</v>
      </c>
      <c r="K38" s="38">
        <v>29684</v>
      </c>
      <c r="L38" s="37">
        <v>16996</v>
      </c>
      <c r="M38" s="37"/>
      <c r="N38" s="38">
        <v>9513</v>
      </c>
      <c r="O38" s="38">
        <v>43375</v>
      </c>
      <c r="P38" s="38">
        <v>0</v>
      </c>
      <c r="Q38" s="37">
        <v>10775</v>
      </c>
      <c r="R38" s="37"/>
      <c r="S38" s="38">
        <v>38563</v>
      </c>
      <c r="T38" s="39">
        <v>1521</v>
      </c>
      <c r="U38" s="39">
        <v>40084</v>
      </c>
    </row>
    <row r="39" spans="1:21">
      <c r="A39" s="35">
        <v>18640</v>
      </c>
      <c r="B39" s="36" t="s">
        <v>27</v>
      </c>
      <c r="C39" s="41">
        <v>0</v>
      </c>
      <c r="D39" s="41">
        <v>0</v>
      </c>
      <c r="E39" s="37">
        <v>0</v>
      </c>
      <c r="F39" s="37">
        <v>0</v>
      </c>
      <c r="G39" s="37">
        <v>0</v>
      </c>
      <c r="H39" s="37"/>
      <c r="I39" s="38">
        <v>0</v>
      </c>
      <c r="J39" s="38">
        <v>0</v>
      </c>
      <c r="K39" s="38">
        <v>0</v>
      </c>
      <c r="L39" s="37">
        <v>0</v>
      </c>
      <c r="M39" s="37"/>
      <c r="N39" s="38">
        <v>0</v>
      </c>
      <c r="O39" s="38">
        <v>0</v>
      </c>
      <c r="P39" s="38">
        <v>0</v>
      </c>
      <c r="Q39" s="37">
        <v>10248</v>
      </c>
      <c r="R39" s="37"/>
      <c r="S39" s="38">
        <v>0</v>
      </c>
      <c r="T39" s="39">
        <v>-4758</v>
      </c>
      <c r="U39" s="39">
        <v>-4758</v>
      </c>
    </row>
    <row r="40" spans="1:21">
      <c r="A40" s="35">
        <v>18670</v>
      </c>
      <c r="B40" s="36" t="s">
        <v>283</v>
      </c>
      <c r="C40" s="41">
        <v>0</v>
      </c>
      <c r="D40" s="41">
        <v>0</v>
      </c>
      <c r="E40" s="37"/>
      <c r="F40" s="37">
        <v>0</v>
      </c>
      <c r="G40" s="37">
        <v>0</v>
      </c>
      <c r="H40" s="37"/>
      <c r="I40" s="38">
        <v>0</v>
      </c>
      <c r="J40" s="38">
        <v>0</v>
      </c>
      <c r="K40" s="38">
        <v>0</v>
      </c>
      <c r="L40" s="37">
        <v>0</v>
      </c>
      <c r="M40" s="37"/>
      <c r="N40" s="38">
        <v>0</v>
      </c>
      <c r="O40" s="38">
        <v>0</v>
      </c>
      <c r="P40" s="38">
        <v>0</v>
      </c>
      <c r="Q40" s="37">
        <v>13373</v>
      </c>
      <c r="R40" s="37"/>
      <c r="S40" s="38">
        <v>0</v>
      </c>
      <c r="T40" s="39">
        <v>-5591</v>
      </c>
      <c r="U40" s="39">
        <v>-5591</v>
      </c>
    </row>
    <row r="41" spans="1:21">
      <c r="A41" s="35">
        <v>18690</v>
      </c>
      <c r="B41" s="36" t="s">
        <v>28</v>
      </c>
      <c r="C41" s="41">
        <v>5.2000000000000002E-6</v>
      </c>
      <c r="D41" s="41">
        <v>8.6999999999999997E-6</v>
      </c>
      <c r="E41" s="37">
        <v>17512.64</v>
      </c>
      <c r="F41" s="37">
        <v>32061</v>
      </c>
      <c r="G41" s="37">
        <v>47793</v>
      </c>
      <c r="H41" s="37"/>
      <c r="I41" s="38">
        <v>0</v>
      </c>
      <c r="J41" s="38">
        <v>27344</v>
      </c>
      <c r="K41" s="38">
        <v>7048</v>
      </c>
      <c r="L41" s="37">
        <v>11143</v>
      </c>
      <c r="M41" s="37"/>
      <c r="N41" s="38">
        <v>2259</v>
      </c>
      <c r="O41" s="38">
        <v>10299</v>
      </c>
      <c r="P41" s="38">
        <v>0</v>
      </c>
      <c r="Q41" s="37">
        <v>5844</v>
      </c>
      <c r="R41" s="37"/>
      <c r="S41" s="38">
        <v>9157</v>
      </c>
      <c r="T41" s="39">
        <v>4351</v>
      </c>
      <c r="U41" s="39">
        <v>13508</v>
      </c>
    </row>
    <row r="42" spans="1:21">
      <c r="A42" s="35">
        <v>18740</v>
      </c>
      <c r="B42" s="36" t="s">
        <v>29</v>
      </c>
      <c r="C42" s="41">
        <v>7.7999999999999999E-6</v>
      </c>
      <c r="D42" s="41">
        <v>6.2999999999999998E-6</v>
      </c>
      <c r="E42" s="37">
        <v>9499.4600000000009</v>
      </c>
      <c r="F42" s="37">
        <v>23217</v>
      </c>
      <c r="G42" s="37">
        <v>71690</v>
      </c>
      <c r="H42" s="37"/>
      <c r="I42" s="38">
        <v>0</v>
      </c>
      <c r="J42" s="38">
        <v>41016</v>
      </c>
      <c r="K42" s="38">
        <v>10573</v>
      </c>
      <c r="L42" s="37">
        <v>5197</v>
      </c>
      <c r="M42" s="37"/>
      <c r="N42" s="38">
        <v>3388</v>
      </c>
      <c r="O42" s="38">
        <v>15449</v>
      </c>
      <c r="P42" s="38">
        <v>0</v>
      </c>
      <c r="Q42" s="37">
        <v>933</v>
      </c>
      <c r="R42" s="37"/>
      <c r="S42" s="38">
        <v>13735</v>
      </c>
      <c r="T42" s="39">
        <v>1206</v>
      </c>
      <c r="U42" s="39">
        <v>14941</v>
      </c>
    </row>
    <row r="43" spans="1:21">
      <c r="A43" s="35">
        <v>18780</v>
      </c>
      <c r="B43" s="36" t="s">
        <v>30</v>
      </c>
      <c r="C43" s="41">
        <v>1.5500000000000001E-5</v>
      </c>
      <c r="D43" s="41">
        <v>1.3200000000000001E-5</v>
      </c>
      <c r="E43" s="37">
        <v>22953.699999999997</v>
      </c>
      <c r="F43" s="37">
        <v>48645</v>
      </c>
      <c r="G43" s="37">
        <v>142461</v>
      </c>
      <c r="H43" s="37"/>
      <c r="I43" s="38">
        <v>0</v>
      </c>
      <c r="J43" s="38">
        <v>81505</v>
      </c>
      <c r="K43" s="38">
        <v>21010</v>
      </c>
      <c r="L43" s="37">
        <v>21003</v>
      </c>
      <c r="M43" s="37"/>
      <c r="N43" s="38">
        <v>6733</v>
      </c>
      <c r="O43" s="38">
        <v>30699</v>
      </c>
      <c r="P43" s="38">
        <v>0</v>
      </c>
      <c r="Q43" s="37">
        <v>0</v>
      </c>
      <c r="R43" s="37"/>
      <c r="S43" s="38">
        <v>27294</v>
      </c>
      <c r="T43" s="39">
        <v>8228</v>
      </c>
      <c r="U43" s="39">
        <v>35521</v>
      </c>
    </row>
    <row r="44" spans="1:21">
      <c r="A44" s="35">
        <v>19005</v>
      </c>
      <c r="B44" s="36" t="s">
        <v>31</v>
      </c>
      <c r="C44" s="41">
        <v>7.7099999999999998E-4</v>
      </c>
      <c r="D44" s="41">
        <v>8.0519999999999995E-4</v>
      </c>
      <c r="E44" s="37">
        <v>1180058.3</v>
      </c>
      <c r="F44" s="37">
        <v>2967321</v>
      </c>
      <c r="G44" s="37">
        <v>7086286</v>
      </c>
      <c r="H44" s="37"/>
      <c r="I44" s="38">
        <v>0</v>
      </c>
      <c r="J44" s="38">
        <v>4054232</v>
      </c>
      <c r="K44" s="38">
        <v>1045055</v>
      </c>
      <c r="L44" s="37">
        <v>159264</v>
      </c>
      <c r="M44" s="37"/>
      <c r="N44" s="38">
        <v>334908</v>
      </c>
      <c r="O44" s="38">
        <v>1527034.89</v>
      </c>
      <c r="P44" s="38">
        <v>0</v>
      </c>
      <c r="Q44" s="37">
        <v>0</v>
      </c>
      <c r="R44" s="37"/>
      <c r="S44" s="38">
        <v>1357632</v>
      </c>
      <c r="T44" s="39">
        <v>61818</v>
      </c>
      <c r="U44" s="39">
        <v>1419450</v>
      </c>
    </row>
    <row r="45" spans="1:21">
      <c r="A45" s="35">
        <v>19100</v>
      </c>
      <c r="B45" s="36" t="s">
        <v>32</v>
      </c>
      <c r="C45" s="41">
        <v>6.9063399999999997E-2</v>
      </c>
      <c r="D45" s="41">
        <v>7.0273699999999995E-2</v>
      </c>
      <c r="E45" s="37">
        <v>90973310.329999998</v>
      </c>
      <c r="F45" s="37">
        <v>258972499</v>
      </c>
      <c r="G45" s="37">
        <v>634763988</v>
      </c>
      <c r="H45" s="37"/>
      <c r="I45" s="38">
        <v>0</v>
      </c>
      <c r="J45" s="38">
        <v>363163466</v>
      </c>
      <c r="K45" s="38">
        <v>93612262</v>
      </c>
      <c r="L45" s="37">
        <v>2943403</v>
      </c>
      <c r="M45" s="37"/>
      <c r="N45" s="38">
        <v>29999829</v>
      </c>
      <c r="O45" s="38">
        <v>136786279</v>
      </c>
      <c r="P45" s="38">
        <v>0</v>
      </c>
      <c r="Q45" s="37">
        <v>4601332</v>
      </c>
      <c r="R45" s="37"/>
      <c r="S45" s="38">
        <v>121611807</v>
      </c>
      <c r="T45" s="39">
        <v>-948034</v>
      </c>
      <c r="U45" s="39">
        <v>120663773</v>
      </c>
    </row>
    <row r="46" spans="1:21">
      <c r="A46" s="35">
        <v>20100</v>
      </c>
      <c r="B46" s="36" t="s">
        <v>33</v>
      </c>
      <c r="C46" s="41">
        <v>5.9985000000000004E-3</v>
      </c>
      <c r="D46" s="41">
        <v>5.7920999999999997E-3</v>
      </c>
      <c r="E46" s="37">
        <v>7786600.6699999999</v>
      </c>
      <c r="F46" s="37">
        <v>21345035</v>
      </c>
      <c r="G46" s="37">
        <v>55132411</v>
      </c>
      <c r="H46" s="37"/>
      <c r="I46" s="38">
        <v>0</v>
      </c>
      <c r="J46" s="38">
        <v>31542554</v>
      </c>
      <c r="K46" s="38">
        <v>8130691</v>
      </c>
      <c r="L46" s="37">
        <v>1759842</v>
      </c>
      <c r="M46" s="37"/>
      <c r="N46" s="38">
        <v>2605634</v>
      </c>
      <c r="O46" s="38">
        <v>11880569</v>
      </c>
      <c r="P46" s="38">
        <v>0</v>
      </c>
      <c r="Q46" s="37">
        <v>0</v>
      </c>
      <c r="R46" s="37"/>
      <c r="S46" s="38">
        <v>10562591</v>
      </c>
      <c r="T46" s="39">
        <v>642093</v>
      </c>
      <c r="U46" s="39">
        <v>11204684</v>
      </c>
    </row>
    <row r="47" spans="1:21">
      <c r="A47" s="35">
        <v>20200</v>
      </c>
      <c r="B47" s="36" t="s">
        <v>34</v>
      </c>
      <c r="C47" s="41">
        <v>8.2930000000000005E-4</v>
      </c>
      <c r="D47" s="41">
        <v>8.0079999999999995E-4</v>
      </c>
      <c r="E47" s="37">
        <v>1198426.92</v>
      </c>
      <c r="F47" s="37">
        <v>2951107</v>
      </c>
      <c r="G47" s="37">
        <v>7622124</v>
      </c>
      <c r="H47" s="37"/>
      <c r="I47" s="38">
        <v>0</v>
      </c>
      <c r="J47" s="38">
        <v>4360797</v>
      </c>
      <c r="K47" s="38">
        <v>1124078</v>
      </c>
      <c r="L47" s="37">
        <v>314828</v>
      </c>
      <c r="M47" s="37"/>
      <c r="N47" s="38">
        <v>360232</v>
      </c>
      <c r="O47" s="38">
        <v>1642503</v>
      </c>
      <c r="P47" s="38">
        <v>0</v>
      </c>
      <c r="Q47" s="37">
        <v>0</v>
      </c>
      <c r="R47" s="37"/>
      <c r="S47" s="38">
        <v>1460291</v>
      </c>
      <c r="T47" s="39">
        <v>108975</v>
      </c>
      <c r="U47" s="39">
        <v>1569267</v>
      </c>
    </row>
    <row r="48" spans="1:21">
      <c r="A48" s="35">
        <v>20300</v>
      </c>
      <c r="B48" s="36" t="s">
        <v>35</v>
      </c>
      <c r="C48" s="41">
        <v>1.3350000000000001E-2</v>
      </c>
      <c r="D48" s="41">
        <v>1.34568E-2</v>
      </c>
      <c r="E48" s="37">
        <v>17641708.859999999</v>
      </c>
      <c r="F48" s="37">
        <v>49590972</v>
      </c>
      <c r="G48" s="37">
        <v>122700291</v>
      </c>
      <c r="H48" s="37"/>
      <c r="I48" s="38">
        <v>0</v>
      </c>
      <c r="J48" s="38">
        <v>70199733</v>
      </c>
      <c r="K48" s="38">
        <v>18095311</v>
      </c>
      <c r="L48" s="37">
        <v>1446477</v>
      </c>
      <c r="M48" s="37"/>
      <c r="N48" s="38">
        <v>5798986</v>
      </c>
      <c r="O48" s="38">
        <v>26440877</v>
      </c>
      <c r="P48" s="38">
        <v>0</v>
      </c>
      <c r="Q48" s="37">
        <v>582528</v>
      </c>
      <c r="R48" s="37"/>
      <c r="S48" s="38">
        <v>23507641</v>
      </c>
      <c r="T48" s="39">
        <v>547469</v>
      </c>
      <c r="U48" s="39">
        <v>24055110</v>
      </c>
    </row>
    <row r="49" spans="1:21">
      <c r="A49" s="35">
        <v>20400</v>
      </c>
      <c r="B49" s="36" t="s">
        <v>36</v>
      </c>
      <c r="C49" s="41">
        <v>1.0759999999999999E-3</v>
      </c>
      <c r="D49" s="41">
        <v>1.1751999999999999E-3</v>
      </c>
      <c r="E49" s="37">
        <v>1557395.6899999997</v>
      </c>
      <c r="F49" s="37">
        <v>4330845</v>
      </c>
      <c r="G49" s="37">
        <v>9889552</v>
      </c>
      <c r="H49" s="37"/>
      <c r="I49" s="38">
        <v>0</v>
      </c>
      <c r="J49" s="38">
        <v>5658046</v>
      </c>
      <c r="K49" s="38">
        <v>1458469</v>
      </c>
      <c r="L49" s="37">
        <v>0</v>
      </c>
      <c r="M49" s="37"/>
      <c r="N49" s="38">
        <v>467394</v>
      </c>
      <c r="O49" s="38">
        <v>2131114.84</v>
      </c>
      <c r="P49" s="38">
        <v>0</v>
      </c>
      <c r="Q49" s="37">
        <v>1447937</v>
      </c>
      <c r="R49" s="37"/>
      <c r="S49" s="38">
        <v>1894698</v>
      </c>
      <c r="T49" s="39">
        <v>-616117</v>
      </c>
      <c r="U49" s="39">
        <v>1278581</v>
      </c>
    </row>
    <row r="50" spans="1:21">
      <c r="A50" s="35">
        <v>20600</v>
      </c>
      <c r="B50" s="36" t="s">
        <v>37</v>
      </c>
      <c r="C50" s="41">
        <v>1.9053E-3</v>
      </c>
      <c r="D50" s="41">
        <v>1.9930999999999998E-3</v>
      </c>
      <c r="E50" s="37">
        <v>2715457.72</v>
      </c>
      <c r="F50" s="37">
        <v>7344968</v>
      </c>
      <c r="G50" s="37">
        <v>17511675</v>
      </c>
      <c r="H50" s="37"/>
      <c r="I50" s="38">
        <v>0</v>
      </c>
      <c r="J50" s="38">
        <v>10018843</v>
      </c>
      <c r="K50" s="38">
        <v>2582547</v>
      </c>
      <c r="L50" s="37">
        <v>5704</v>
      </c>
      <c r="M50" s="37"/>
      <c r="N50" s="38">
        <v>827626</v>
      </c>
      <c r="O50" s="38">
        <v>3773618</v>
      </c>
      <c r="P50" s="38">
        <v>0</v>
      </c>
      <c r="Q50" s="37">
        <v>296973</v>
      </c>
      <c r="R50" s="37"/>
      <c r="S50" s="38">
        <v>3354989</v>
      </c>
      <c r="T50" s="39">
        <v>-102797</v>
      </c>
      <c r="U50" s="39">
        <v>3252192</v>
      </c>
    </row>
    <row r="51" spans="1:21">
      <c r="A51" s="35">
        <v>20700</v>
      </c>
      <c r="B51" s="36" t="s">
        <v>38</v>
      </c>
      <c r="C51" s="41">
        <v>4.0360999999999999E-3</v>
      </c>
      <c r="D51" s="41">
        <v>3.9925000000000004E-3</v>
      </c>
      <c r="E51" s="37">
        <v>5852680.54</v>
      </c>
      <c r="F51" s="37">
        <v>14713153</v>
      </c>
      <c r="G51" s="37">
        <v>37095928</v>
      </c>
      <c r="H51" s="37"/>
      <c r="I51" s="38">
        <v>0</v>
      </c>
      <c r="J51" s="38">
        <v>21223456</v>
      </c>
      <c r="K51" s="38">
        <v>5470748</v>
      </c>
      <c r="L51" s="37">
        <v>845405</v>
      </c>
      <c r="M51" s="37"/>
      <c r="N51" s="38">
        <v>1753205</v>
      </c>
      <c r="O51" s="38">
        <v>7993859</v>
      </c>
      <c r="P51" s="38">
        <v>0</v>
      </c>
      <c r="Q51" s="37">
        <v>0</v>
      </c>
      <c r="R51" s="37"/>
      <c r="S51" s="38">
        <v>7107055</v>
      </c>
      <c r="T51" s="39">
        <v>272503</v>
      </c>
      <c r="U51" s="39">
        <v>7379559</v>
      </c>
    </row>
    <row r="52" spans="1:21">
      <c r="A52" s="35">
        <v>20800</v>
      </c>
      <c r="B52" s="36" t="s">
        <v>39</v>
      </c>
      <c r="C52" s="41">
        <v>3.6143E-3</v>
      </c>
      <c r="D52" s="41">
        <v>3.6311E-3</v>
      </c>
      <c r="E52" s="37">
        <v>4969461.5700000012</v>
      </c>
      <c r="F52" s="37">
        <v>13381322</v>
      </c>
      <c r="G52" s="37">
        <v>33219151</v>
      </c>
      <c r="H52" s="37"/>
      <c r="I52" s="38">
        <v>0</v>
      </c>
      <c r="J52" s="38">
        <v>19005460</v>
      </c>
      <c r="K52" s="38">
        <v>4899017</v>
      </c>
      <c r="L52" s="37">
        <v>321737</v>
      </c>
      <c r="M52" s="37"/>
      <c r="N52" s="38">
        <v>1569983</v>
      </c>
      <c r="O52" s="38">
        <v>7158446</v>
      </c>
      <c r="P52" s="38">
        <v>0</v>
      </c>
      <c r="Q52" s="37">
        <v>598392</v>
      </c>
      <c r="R52" s="37"/>
      <c r="S52" s="38">
        <v>6364320</v>
      </c>
      <c r="T52" s="39">
        <v>-112076</v>
      </c>
      <c r="U52" s="39">
        <v>6252243</v>
      </c>
    </row>
    <row r="53" spans="1:21">
      <c r="A53" s="35">
        <v>20900</v>
      </c>
      <c r="B53" s="36" t="s">
        <v>40</v>
      </c>
      <c r="C53" s="41">
        <v>4.7756999999999999E-3</v>
      </c>
      <c r="D53" s="41">
        <v>4.9801000000000003E-3</v>
      </c>
      <c r="E53" s="37">
        <v>6786867.4800000004</v>
      </c>
      <c r="F53" s="37">
        <v>18352655</v>
      </c>
      <c r="G53" s="37">
        <v>43893616</v>
      </c>
      <c r="H53" s="37"/>
      <c r="I53" s="38">
        <v>0</v>
      </c>
      <c r="J53" s="38">
        <v>25112574</v>
      </c>
      <c r="K53" s="38">
        <v>6473242</v>
      </c>
      <c r="L53" s="37">
        <v>0</v>
      </c>
      <c r="M53" s="37"/>
      <c r="N53" s="38">
        <v>2074473</v>
      </c>
      <c r="O53" s="38">
        <v>9458704</v>
      </c>
      <c r="P53" s="38">
        <v>0</v>
      </c>
      <c r="Q53" s="37">
        <v>1237001</v>
      </c>
      <c r="R53" s="37"/>
      <c r="S53" s="38">
        <v>8409396</v>
      </c>
      <c r="T53" s="39">
        <v>-520026</v>
      </c>
      <c r="U53" s="39">
        <v>7889371</v>
      </c>
    </row>
    <row r="54" spans="1:21">
      <c r="A54" s="35">
        <v>21200</v>
      </c>
      <c r="B54" s="36" t="s">
        <v>41</v>
      </c>
      <c r="C54" s="41">
        <v>1.7662000000000001E-3</v>
      </c>
      <c r="D54" s="41">
        <v>1.6559000000000001E-3</v>
      </c>
      <c r="E54" s="37">
        <v>2326806.46</v>
      </c>
      <c r="F54" s="37">
        <v>6102319</v>
      </c>
      <c r="G54" s="37">
        <v>16233202</v>
      </c>
      <c r="H54" s="37"/>
      <c r="I54" s="38">
        <v>0</v>
      </c>
      <c r="J54" s="38">
        <v>9287398</v>
      </c>
      <c r="K54" s="38">
        <v>2394003</v>
      </c>
      <c r="L54" s="37">
        <v>531802</v>
      </c>
      <c r="M54" s="37"/>
      <c r="N54" s="38">
        <v>767204</v>
      </c>
      <c r="O54" s="38">
        <v>3498118</v>
      </c>
      <c r="P54" s="38">
        <v>0</v>
      </c>
      <c r="Q54" s="37">
        <v>83285</v>
      </c>
      <c r="R54" s="37"/>
      <c r="S54" s="38">
        <v>3110052</v>
      </c>
      <c r="T54" s="39">
        <v>113930</v>
      </c>
      <c r="U54" s="39">
        <v>3223982</v>
      </c>
    </row>
    <row r="55" spans="1:21">
      <c r="A55" s="35">
        <v>21300</v>
      </c>
      <c r="B55" s="36" t="s">
        <v>42</v>
      </c>
      <c r="C55" s="41">
        <v>2.20202E-2</v>
      </c>
      <c r="D55" s="41">
        <v>2.1394E-2</v>
      </c>
      <c r="E55" s="37">
        <v>28792582.189999998</v>
      </c>
      <c r="F55" s="37">
        <v>78841126</v>
      </c>
      <c r="G55" s="37">
        <v>202388385</v>
      </c>
      <c r="H55" s="37"/>
      <c r="I55" s="38">
        <v>0</v>
      </c>
      <c r="J55" s="38">
        <v>115791174</v>
      </c>
      <c r="K55" s="38">
        <v>29847368</v>
      </c>
      <c r="L55" s="37">
        <v>4612434</v>
      </c>
      <c r="M55" s="37"/>
      <c r="N55" s="38">
        <v>9565156</v>
      </c>
      <c r="O55" s="38">
        <v>43612988</v>
      </c>
      <c r="P55" s="38">
        <v>0</v>
      </c>
      <c r="Q55" s="37">
        <v>0</v>
      </c>
      <c r="R55" s="37"/>
      <c r="S55" s="38">
        <v>38774754</v>
      </c>
      <c r="T55" s="39">
        <v>1709019</v>
      </c>
      <c r="U55" s="39">
        <v>40483773</v>
      </c>
    </row>
    <row r="56" spans="1:21">
      <c r="A56" s="35">
        <v>21520</v>
      </c>
      <c r="B56" s="36" t="s">
        <v>43</v>
      </c>
      <c r="C56" s="41">
        <v>3.0936100000000001E-2</v>
      </c>
      <c r="D56" s="41">
        <v>3.1222699999999999E-2</v>
      </c>
      <c r="E56" s="37">
        <v>41988703.839999989</v>
      </c>
      <c r="F56" s="37">
        <v>115061832</v>
      </c>
      <c r="G56" s="37">
        <v>284334716</v>
      </c>
      <c r="H56" s="37"/>
      <c r="I56" s="38">
        <v>0</v>
      </c>
      <c r="J56" s="38">
        <v>162674605</v>
      </c>
      <c r="K56" s="38">
        <v>41932460</v>
      </c>
      <c r="L56" s="37">
        <v>2354130</v>
      </c>
      <c r="M56" s="37"/>
      <c r="N56" s="38">
        <v>13438054</v>
      </c>
      <c r="O56" s="38">
        <v>61271730</v>
      </c>
      <c r="P56" s="38">
        <v>0</v>
      </c>
      <c r="Q56" s="37">
        <v>2031640</v>
      </c>
      <c r="R56" s="37"/>
      <c r="S56" s="38">
        <v>54474512</v>
      </c>
      <c r="T56" s="39">
        <v>253042</v>
      </c>
      <c r="U56" s="39">
        <v>54727554</v>
      </c>
    </row>
    <row r="57" spans="1:21">
      <c r="A57" s="35">
        <v>21525</v>
      </c>
      <c r="B57" s="36" t="s">
        <v>366</v>
      </c>
      <c r="C57" s="41">
        <v>1.2384E-3</v>
      </c>
      <c r="D57" s="41">
        <v>1.1854999999999999E-3</v>
      </c>
      <c r="E57" s="37">
        <v>1974156.6799999997</v>
      </c>
      <c r="F57" s="37">
        <v>4851195</v>
      </c>
      <c r="G57" s="37">
        <v>11382175</v>
      </c>
      <c r="H57" s="37"/>
      <c r="I57" s="38">
        <v>0</v>
      </c>
      <c r="J57" s="38">
        <v>6512011</v>
      </c>
      <c r="K57" s="38">
        <v>1678594</v>
      </c>
      <c r="L57" s="37">
        <v>428623</v>
      </c>
      <c r="M57" s="37"/>
      <c r="N57" s="38">
        <v>537937</v>
      </c>
      <c r="O57" s="38">
        <v>2452763</v>
      </c>
      <c r="P57" s="38">
        <v>0</v>
      </c>
      <c r="Q57" s="37">
        <v>23011</v>
      </c>
      <c r="R57" s="37"/>
      <c r="S57" s="38">
        <v>2180664</v>
      </c>
      <c r="T57" s="39">
        <v>135538</v>
      </c>
      <c r="U57" s="39">
        <v>2316202</v>
      </c>
    </row>
    <row r="58" spans="1:21">
      <c r="A58" s="35">
        <v>21525.200000000001</v>
      </c>
      <c r="B58" s="36" t="s">
        <v>367</v>
      </c>
      <c r="C58" s="41">
        <v>1.1459999999999999E-4</v>
      </c>
      <c r="D58" s="41">
        <v>1.3090000000000001E-4</v>
      </c>
      <c r="E58" s="37"/>
      <c r="F58" s="37"/>
      <c r="G58" s="37">
        <v>1053292</v>
      </c>
      <c r="H58" s="37"/>
      <c r="I58" s="38">
        <v>0</v>
      </c>
      <c r="J58" s="38">
        <v>602613</v>
      </c>
      <c r="K58" s="38">
        <v>155335</v>
      </c>
      <c r="L58" s="37">
        <v>8736</v>
      </c>
      <c r="M58" s="37"/>
      <c r="N58" s="38">
        <v>49780</v>
      </c>
      <c r="O58" s="38">
        <v>226976</v>
      </c>
      <c r="P58" s="38">
        <v>0</v>
      </c>
      <c r="Q58" s="37">
        <v>27335</v>
      </c>
      <c r="R58" s="37"/>
      <c r="S58" s="38">
        <v>201796</v>
      </c>
      <c r="T58" s="39">
        <v>-3197</v>
      </c>
      <c r="U58" s="39">
        <v>198599</v>
      </c>
    </row>
    <row r="59" spans="1:21">
      <c r="A59" s="35">
        <v>21550</v>
      </c>
      <c r="B59" s="36" t="s">
        <v>45</v>
      </c>
      <c r="C59" s="41">
        <v>3.5286900000000003E-2</v>
      </c>
      <c r="D59" s="41">
        <v>3.5722400000000001E-2</v>
      </c>
      <c r="E59" s="37">
        <v>46226676</v>
      </c>
      <c r="F59" s="37">
        <v>131644117</v>
      </c>
      <c r="G59" s="37">
        <v>324323062</v>
      </c>
      <c r="H59" s="37"/>
      <c r="I59" s="38">
        <v>0</v>
      </c>
      <c r="J59" s="38">
        <v>185552882</v>
      </c>
      <c r="K59" s="38">
        <v>47829770</v>
      </c>
      <c r="L59" s="37">
        <v>4630165</v>
      </c>
      <c r="M59" s="37"/>
      <c r="N59" s="38">
        <v>15327959</v>
      </c>
      <c r="O59" s="38">
        <v>69888881</v>
      </c>
      <c r="P59" s="38">
        <v>0</v>
      </c>
      <c r="Q59" s="37">
        <v>4601832</v>
      </c>
      <c r="R59" s="37"/>
      <c r="S59" s="38">
        <v>62135714</v>
      </c>
      <c r="T59" s="39">
        <v>870566</v>
      </c>
      <c r="U59" s="39">
        <v>63006280</v>
      </c>
    </row>
    <row r="60" spans="1:21">
      <c r="A60" s="35">
        <v>21570</v>
      </c>
      <c r="B60" s="36" t="s">
        <v>46</v>
      </c>
      <c r="C60" s="41">
        <v>1.895E-4</v>
      </c>
      <c r="D60" s="41">
        <v>1.7019999999999999E-4</v>
      </c>
      <c r="E60" s="37">
        <v>266936.26</v>
      </c>
      <c r="F60" s="37">
        <v>627221</v>
      </c>
      <c r="G60" s="37">
        <v>1741701</v>
      </c>
      <c r="H60" s="37"/>
      <c r="I60" s="38">
        <v>0</v>
      </c>
      <c r="J60" s="38">
        <v>996468</v>
      </c>
      <c r="K60" s="38">
        <v>256859</v>
      </c>
      <c r="L60" s="37">
        <v>87656</v>
      </c>
      <c r="M60" s="37"/>
      <c r="N60" s="38">
        <v>82315</v>
      </c>
      <c r="O60" s="38">
        <v>375322</v>
      </c>
      <c r="P60" s="38">
        <v>0</v>
      </c>
      <c r="Q60" s="37">
        <v>69938</v>
      </c>
      <c r="R60" s="37"/>
      <c r="S60" s="38">
        <v>333685</v>
      </c>
      <c r="T60" s="39">
        <v>-8311</v>
      </c>
      <c r="U60" s="39">
        <v>325374</v>
      </c>
    </row>
    <row r="61" spans="1:21">
      <c r="A61" s="35">
        <v>21800</v>
      </c>
      <c r="B61" s="36" t="s">
        <v>47</v>
      </c>
      <c r="C61" s="41">
        <v>3.0324000000000002E-3</v>
      </c>
      <c r="D61" s="41">
        <v>2.9962999999999999E-3</v>
      </c>
      <c r="E61" s="37">
        <v>4093880.15</v>
      </c>
      <c r="F61" s="37">
        <v>11041959</v>
      </c>
      <c r="G61" s="37">
        <v>27870888</v>
      </c>
      <c r="H61" s="37"/>
      <c r="I61" s="38">
        <v>0</v>
      </c>
      <c r="J61" s="38">
        <v>15945593</v>
      </c>
      <c r="K61" s="38">
        <v>4110279</v>
      </c>
      <c r="L61" s="37">
        <v>993383</v>
      </c>
      <c r="M61" s="37"/>
      <c r="N61" s="38">
        <v>1317217</v>
      </c>
      <c r="O61" s="38">
        <v>6005941</v>
      </c>
      <c r="P61" s="38">
        <v>0</v>
      </c>
      <c r="Q61" s="37">
        <v>0</v>
      </c>
      <c r="R61" s="37"/>
      <c r="S61" s="38">
        <v>5339668</v>
      </c>
      <c r="T61" s="39">
        <v>408328</v>
      </c>
      <c r="U61" s="39">
        <v>5747996</v>
      </c>
    </row>
    <row r="62" spans="1:21">
      <c r="A62" s="35">
        <v>21900</v>
      </c>
      <c r="B62" s="36" t="s">
        <v>48</v>
      </c>
      <c r="C62" s="41">
        <v>2.3151999999999999E-3</v>
      </c>
      <c r="D62" s="41">
        <v>2.3990999999999999E-3</v>
      </c>
      <c r="E62" s="37">
        <v>3221979.68</v>
      </c>
      <c r="F62" s="37">
        <v>8841159</v>
      </c>
      <c r="G62" s="37">
        <v>21279080</v>
      </c>
      <c r="H62" s="37"/>
      <c r="I62" s="38">
        <v>0</v>
      </c>
      <c r="J62" s="38">
        <v>12174264</v>
      </c>
      <c r="K62" s="38">
        <v>3138147</v>
      </c>
      <c r="L62" s="37">
        <v>194157</v>
      </c>
      <c r="M62" s="37"/>
      <c r="N62" s="38">
        <v>1005679</v>
      </c>
      <c r="O62" s="38">
        <v>4585462</v>
      </c>
      <c r="P62" s="38">
        <v>0</v>
      </c>
      <c r="Q62" s="37">
        <v>137999</v>
      </c>
      <c r="R62" s="37"/>
      <c r="S62" s="38">
        <v>4076771</v>
      </c>
      <c r="T62" s="39">
        <v>63197</v>
      </c>
      <c r="U62" s="39">
        <v>4139968</v>
      </c>
    </row>
    <row r="63" spans="1:21">
      <c r="A63" s="35">
        <v>22000</v>
      </c>
      <c r="B63" s="36" t="s">
        <v>49</v>
      </c>
      <c r="C63" s="41">
        <v>3.8665000000000001E-3</v>
      </c>
      <c r="D63" s="41">
        <v>4.1340999999999999E-3</v>
      </c>
      <c r="E63" s="37">
        <v>5790351.4700000007</v>
      </c>
      <c r="F63" s="37">
        <v>15234977</v>
      </c>
      <c r="G63" s="37">
        <v>35537129</v>
      </c>
      <c r="H63" s="37"/>
      <c r="I63" s="38">
        <v>0</v>
      </c>
      <c r="J63" s="38">
        <v>20331631</v>
      </c>
      <c r="K63" s="38">
        <v>5240863</v>
      </c>
      <c r="L63" s="37">
        <v>525345</v>
      </c>
      <c r="M63" s="37"/>
      <c r="N63" s="38">
        <v>1679534</v>
      </c>
      <c r="O63" s="38">
        <v>7657951</v>
      </c>
      <c r="P63" s="38">
        <v>0</v>
      </c>
      <c r="Q63" s="37">
        <v>710995</v>
      </c>
      <c r="R63" s="37"/>
      <c r="S63" s="38">
        <v>6808412</v>
      </c>
      <c r="T63" s="39">
        <v>46137</v>
      </c>
      <c r="U63" s="39">
        <v>6854548</v>
      </c>
    </row>
    <row r="64" spans="1:21">
      <c r="A64" s="35">
        <v>23000</v>
      </c>
      <c r="B64" s="36" t="s">
        <v>50</v>
      </c>
      <c r="C64" s="41">
        <v>1.1896000000000001E-3</v>
      </c>
      <c r="D64" s="41">
        <v>1.1814E-3</v>
      </c>
      <c r="E64" s="37">
        <v>1693791.54</v>
      </c>
      <c r="F64" s="37">
        <v>4353693</v>
      </c>
      <c r="G64" s="37">
        <v>10933653</v>
      </c>
      <c r="H64" s="37"/>
      <c r="I64" s="38">
        <v>0</v>
      </c>
      <c r="J64" s="38">
        <v>6255401</v>
      </c>
      <c r="K64" s="38">
        <v>1612448</v>
      </c>
      <c r="L64" s="37">
        <v>514641</v>
      </c>
      <c r="M64" s="37"/>
      <c r="N64" s="38">
        <v>516740</v>
      </c>
      <c r="O64" s="38">
        <v>2356110</v>
      </c>
      <c r="P64" s="38">
        <v>0</v>
      </c>
      <c r="Q64" s="37">
        <v>0</v>
      </c>
      <c r="R64" s="37"/>
      <c r="S64" s="38">
        <v>2094733</v>
      </c>
      <c r="T64" s="39">
        <v>224563</v>
      </c>
      <c r="U64" s="39">
        <v>2319296</v>
      </c>
    </row>
    <row r="65" spans="1:21">
      <c r="A65" s="35">
        <v>23100</v>
      </c>
      <c r="B65" s="36" t="s">
        <v>51</v>
      </c>
      <c r="C65" s="41">
        <v>6.6102000000000001E-3</v>
      </c>
      <c r="D65" s="41">
        <v>6.7044000000000001E-3</v>
      </c>
      <c r="E65" s="37">
        <v>9303817.6699999999</v>
      </c>
      <c r="F65" s="37">
        <v>24707041</v>
      </c>
      <c r="G65" s="37">
        <v>60754566</v>
      </c>
      <c r="H65" s="37"/>
      <c r="I65" s="38">
        <v>0</v>
      </c>
      <c r="J65" s="38">
        <v>34759122</v>
      </c>
      <c r="K65" s="38">
        <v>8959822</v>
      </c>
      <c r="L65" s="37">
        <v>949749</v>
      </c>
      <c r="M65" s="37"/>
      <c r="N65" s="38">
        <v>2871345</v>
      </c>
      <c r="O65" s="38">
        <v>13092096</v>
      </c>
      <c r="P65" s="38">
        <v>0</v>
      </c>
      <c r="Q65" s="37">
        <v>0</v>
      </c>
      <c r="R65" s="37"/>
      <c r="S65" s="38">
        <v>11639716</v>
      </c>
      <c r="T65" s="39">
        <v>426689</v>
      </c>
      <c r="U65" s="39">
        <v>12066405</v>
      </c>
    </row>
    <row r="66" spans="1:21">
      <c r="A66" s="35">
        <v>23200</v>
      </c>
      <c r="B66" s="36" t="s">
        <v>52</v>
      </c>
      <c r="C66" s="41">
        <v>3.5978E-3</v>
      </c>
      <c r="D66" s="41">
        <v>3.5723E-3</v>
      </c>
      <c r="E66" s="37">
        <v>4896074.54</v>
      </c>
      <c r="F66" s="37">
        <v>13164633</v>
      </c>
      <c r="G66" s="37">
        <v>33067499</v>
      </c>
      <c r="H66" s="37"/>
      <c r="I66" s="38">
        <v>0</v>
      </c>
      <c r="J66" s="38">
        <v>18918697</v>
      </c>
      <c r="K66" s="38">
        <v>4876652</v>
      </c>
      <c r="L66" s="37">
        <v>337196</v>
      </c>
      <c r="M66" s="37"/>
      <c r="N66" s="38">
        <v>1562816</v>
      </c>
      <c r="O66" s="38">
        <v>7125767</v>
      </c>
      <c r="P66" s="38">
        <v>0</v>
      </c>
      <c r="Q66" s="37">
        <v>304802</v>
      </c>
      <c r="R66" s="37"/>
      <c r="S66" s="38">
        <v>6335265</v>
      </c>
      <c r="T66" s="39">
        <v>-71938</v>
      </c>
      <c r="U66" s="39">
        <v>6263327</v>
      </c>
    </row>
    <row r="67" spans="1:21">
      <c r="A67" s="35">
        <v>30000</v>
      </c>
      <c r="B67" s="36" t="s">
        <v>53</v>
      </c>
      <c r="C67" s="41">
        <v>1.0038E-3</v>
      </c>
      <c r="D67" s="41">
        <v>1.0149E-3</v>
      </c>
      <c r="E67" s="37">
        <v>1219677.1400000001</v>
      </c>
      <c r="F67" s="37">
        <v>3740107</v>
      </c>
      <c r="G67" s="37">
        <v>9225959</v>
      </c>
      <c r="H67" s="37"/>
      <c r="I67" s="38">
        <v>0</v>
      </c>
      <c r="J67" s="38">
        <v>5278389</v>
      </c>
      <c r="K67" s="38">
        <v>1360605</v>
      </c>
      <c r="L67" s="37">
        <v>0</v>
      </c>
      <c r="M67" s="37"/>
      <c r="N67" s="38">
        <v>436032</v>
      </c>
      <c r="O67" s="38">
        <v>1988116</v>
      </c>
      <c r="P67" s="38">
        <v>0</v>
      </c>
      <c r="Q67" s="37">
        <v>213016</v>
      </c>
      <c r="R67" s="37"/>
      <c r="S67" s="38">
        <v>1767563</v>
      </c>
      <c r="T67" s="39">
        <v>-89518</v>
      </c>
      <c r="U67" s="39">
        <v>1678045</v>
      </c>
    </row>
    <row r="68" spans="1:21">
      <c r="A68" s="35">
        <v>30100</v>
      </c>
      <c r="B68" s="36" t="s">
        <v>54</v>
      </c>
      <c r="C68" s="41">
        <v>8.8232999999999992E-3</v>
      </c>
      <c r="D68" s="41">
        <v>8.5774000000000006E-3</v>
      </c>
      <c r="E68" s="37">
        <v>10432012.620000001</v>
      </c>
      <c r="F68" s="37">
        <v>31609417</v>
      </c>
      <c r="G68" s="37">
        <v>81095241</v>
      </c>
      <c r="H68" s="37"/>
      <c r="I68" s="38">
        <v>0</v>
      </c>
      <c r="J68" s="38">
        <v>46396502</v>
      </c>
      <c r="K68" s="38">
        <v>11959577</v>
      </c>
      <c r="L68" s="37">
        <v>373040</v>
      </c>
      <c r="M68" s="37"/>
      <c r="N68" s="38">
        <v>3832674</v>
      </c>
      <c r="O68" s="38">
        <v>17475340</v>
      </c>
      <c r="P68" s="38">
        <v>0</v>
      </c>
      <c r="Q68" s="37">
        <v>657861</v>
      </c>
      <c r="R68" s="37"/>
      <c r="S68" s="38">
        <v>15536702</v>
      </c>
      <c r="T68" s="39">
        <v>-248207</v>
      </c>
      <c r="U68" s="39">
        <v>15288495</v>
      </c>
    </row>
    <row r="69" spans="1:21">
      <c r="A69" s="35">
        <v>30102</v>
      </c>
      <c r="B69" s="36" t="s">
        <v>55</v>
      </c>
      <c r="C69" s="41">
        <v>1.5970000000000001E-4</v>
      </c>
      <c r="D69" s="41">
        <v>1.407E-4</v>
      </c>
      <c r="E69" s="37">
        <v>181617.28999999998</v>
      </c>
      <c r="F69" s="37">
        <v>518507</v>
      </c>
      <c r="G69" s="37">
        <v>1467808</v>
      </c>
      <c r="H69" s="37"/>
      <c r="I69" s="38">
        <v>0</v>
      </c>
      <c r="J69" s="38">
        <v>839768</v>
      </c>
      <c r="K69" s="38">
        <v>216466</v>
      </c>
      <c r="L69" s="37">
        <v>102898</v>
      </c>
      <c r="M69" s="37"/>
      <c r="N69" s="38">
        <v>69371</v>
      </c>
      <c r="O69" s="38">
        <v>316300</v>
      </c>
      <c r="P69" s="38">
        <v>0</v>
      </c>
      <c r="Q69" s="37">
        <v>0</v>
      </c>
      <c r="R69" s="37"/>
      <c r="S69" s="38">
        <v>281211</v>
      </c>
      <c r="T69" s="39">
        <v>36558</v>
      </c>
      <c r="U69" s="39">
        <v>317769</v>
      </c>
    </row>
    <row r="70" spans="1:21">
      <c r="A70" s="35">
        <v>30103</v>
      </c>
      <c r="B70" s="36" t="s">
        <v>56</v>
      </c>
      <c r="C70" s="41">
        <v>1.8699999999999999E-4</v>
      </c>
      <c r="D70" s="41">
        <v>1.8760000000000001E-4</v>
      </c>
      <c r="E70" s="37">
        <v>211589.10000000003</v>
      </c>
      <c r="F70" s="37">
        <v>691343</v>
      </c>
      <c r="G70" s="37">
        <v>1718723</v>
      </c>
      <c r="H70" s="37"/>
      <c r="I70" s="38">
        <v>0</v>
      </c>
      <c r="J70" s="38">
        <v>983322</v>
      </c>
      <c r="K70" s="38">
        <v>253470</v>
      </c>
      <c r="L70" s="37">
        <v>59739</v>
      </c>
      <c r="M70" s="37"/>
      <c r="N70" s="38">
        <v>81229</v>
      </c>
      <c r="O70" s="38">
        <v>370370</v>
      </c>
      <c r="P70" s="38">
        <v>0</v>
      </c>
      <c r="Q70" s="37">
        <v>22552</v>
      </c>
      <c r="R70" s="37"/>
      <c r="S70" s="38">
        <v>329283</v>
      </c>
      <c r="T70" s="39">
        <v>21929</v>
      </c>
      <c r="U70" s="39">
        <v>351212</v>
      </c>
    </row>
    <row r="71" spans="1:21">
      <c r="A71" s="35">
        <v>30104</v>
      </c>
      <c r="B71" s="36" t="s">
        <v>57</v>
      </c>
      <c r="C71" s="41">
        <v>1.081E-4</v>
      </c>
      <c r="D71" s="41">
        <v>8.6700000000000007E-5</v>
      </c>
      <c r="E71" s="37">
        <v>118103.81999999998</v>
      </c>
      <c r="F71" s="37">
        <v>319507</v>
      </c>
      <c r="G71" s="37">
        <v>993551</v>
      </c>
      <c r="H71" s="37"/>
      <c r="I71" s="38">
        <v>0</v>
      </c>
      <c r="J71" s="38">
        <v>568434</v>
      </c>
      <c r="K71" s="38">
        <v>146525</v>
      </c>
      <c r="L71" s="37">
        <v>137326</v>
      </c>
      <c r="M71" s="37"/>
      <c r="N71" s="38">
        <v>46957</v>
      </c>
      <c r="O71" s="38">
        <v>214102</v>
      </c>
      <c r="P71" s="38">
        <v>0</v>
      </c>
      <c r="Q71" s="37">
        <v>0</v>
      </c>
      <c r="R71" s="37"/>
      <c r="S71" s="38">
        <v>190350</v>
      </c>
      <c r="T71" s="39">
        <v>52746</v>
      </c>
      <c r="U71" s="39">
        <v>243097</v>
      </c>
    </row>
    <row r="72" spans="1:21">
      <c r="A72" s="35">
        <v>30105</v>
      </c>
      <c r="B72" s="36" t="s">
        <v>58</v>
      </c>
      <c r="C72" s="41">
        <v>8.5320000000000003E-4</v>
      </c>
      <c r="D72" s="41">
        <v>8.1840000000000005E-4</v>
      </c>
      <c r="E72" s="37">
        <v>1143841.04</v>
      </c>
      <c r="F72" s="37">
        <v>3015966</v>
      </c>
      <c r="G72" s="37">
        <v>7841789</v>
      </c>
      <c r="H72" s="37"/>
      <c r="I72" s="38">
        <v>0</v>
      </c>
      <c r="J72" s="38">
        <v>4486473</v>
      </c>
      <c r="K72" s="38">
        <v>1156473</v>
      </c>
      <c r="L72" s="37">
        <v>264743</v>
      </c>
      <c r="M72" s="37"/>
      <c r="N72" s="38">
        <v>370614</v>
      </c>
      <c r="O72" s="38">
        <v>1689839</v>
      </c>
      <c r="P72" s="38">
        <v>0</v>
      </c>
      <c r="Q72" s="37">
        <v>0</v>
      </c>
      <c r="R72" s="37"/>
      <c r="S72" s="38">
        <v>1502376</v>
      </c>
      <c r="T72" s="39">
        <v>98522</v>
      </c>
      <c r="U72" s="39">
        <v>1600898</v>
      </c>
    </row>
    <row r="73" spans="1:21">
      <c r="A73" s="35">
        <v>30200</v>
      </c>
      <c r="B73" s="36" t="s">
        <v>59</v>
      </c>
      <c r="C73" s="41">
        <v>1.9545000000000001E-3</v>
      </c>
      <c r="D73" s="41">
        <v>2.0178000000000001E-3</v>
      </c>
      <c r="E73" s="37">
        <v>2394754.19</v>
      </c>
      <c r="F73" s="37">
        <v>7435993</v>
      </c>
      <c r="G73" s="37">
        <v>17963874</v>
      </c>
      <c r="H73" s="37"/>
      <c r="I73" s="38">
        <v>0</v>
      </c>
      <c r="J73" s="38">
        <v>10277556</v>
      </c>
      <c r="K73" s="38">
        <v>2649235</v>
      </c>
      <c r="L73" s="37">
        <v>0</v>
      </c>
      <c r="M73" s="37"/>
      <c r="N73" s="38">
        <v>848998</v>
      </c>
      <c r="O73" s="38">
        <v>3871063</v>
      </c>
      <c r="P73" s="38">
        <v>0</v>
      </c>
      <c r="Q73" s="37">
        <v>523572</v>
      </c>
      <c r="R73" s="37"/>
      <c r="S73" s="38">
        <v>3441624</v>
      </c>
      <c r="T73" s="39">
        <v>-199493</v>
      </c>
      <c r="U73" s="39">
        <v>3242131</v>
      </c>
    </row>
    <row r="74" spans="1:21">
      <c r="A74" s="35">
        <v>30300</v>
      </c>
      <c r="B74" s="36" t="s">
        <v>60</v>
      </c>
      <c r="C74" s="41">
        <v>6.8050000000000001E-4</v>
      </c>
      <c r="D74" s="41">
        <v>6.734E-4</v>
      </c>
      <c r="E74" s="37">
        <v>839107.02</v>
      </c>
      <c r="F74" s="37">
        <v>2481612</v>
      </c>
      <c r="G74" s="37">
        <v>6254498</v>
      </c>
      <c r="H74" s="37"/>
      <c r="I74" s="38">
        <v>0</v>
      </c>
      <c r="J74" s="38">
        <v>3578346</v>
      </c>
      <c r="K74" s="38">
        <v>922386</v>
      </c>
      <c r="L74" s="37">
        <v>4161</v>
      </c>
      <c r="M74" s="37"/>
      <c r="N74" s="38">
        <v>295596</v>
      </c>
      <c r="O74" s="38">
        <v>1347791</v>
      </c>
      <c r="P74" s="38">
        <v>0</v>
      </c>
      <c r="Q74" s="37">
        <v>18103</v>
      </c>
      <c r="R74" s="37"/>
      <c r="S74" s="38">
        <v>1198273</v>
      </c>
      <c r="T74" s="39">
        <v>-8476</v>
      </c>
      <c r="U74" s="39">
        <v>1189797</v>
      </c>
    </row>
    <row r="75" spans="1:21">
      <c r="A75" s="35">
        <v>30400</v>
      </c>
      <c r="B75" s="36" t="s">
        <v>61</v>
      </c>
      <c r="C75" s="41">
        <v>1.2626E-3</v>
      </c>
      <c r="D75" s="41">
        <v>1.3213000000000001E-3</v>
      </c>
      <c r="E75" s="37">
        <v>1698373.8399999999</v>
      </c>
      <c r="F75" s="37">
        <v>4869252</v>
      </c>
      <c r="G75" s="37">
        <v>11604598</v>
      </c>
      <c r="H75" s="37"/>
      <c r="I75" s="38">
        <v>0</v>
      </c>
      <c r="J75" s="38">
        <v>6639265</v>
      </c>
      <c r="K75" s="38">
        <v>1711396</v>
      </c>
      <c r="L75" s="37">
        <v>187296</v>
      </c>
      <c r="M75" s="37"/>
      <c r="N75" s="38">
        <v>548449</v>
      </c>
      <c r="O75" s="38">
        <v>2500693</v>
      </c>
      <c r="P75" s="38">
        <v>0</v>
      </c>
      <c r="Q75" s="37">
        <v>273573</v>
      </c>
      <c r="R75" s="37"/>
      <c r="S75" s="38">
        <v>2223277</v>
      </c>
      <c r="T75" s="39">
        <v>-44639</v>
      </c>
      <c r="U75" s="39">
        <v>2178638</v>
      </c>
    </row>
    <row r="76" spans="1:21">
      <c r="A76" s="35">
        <v>30405</v>
      </c>
      <c r="B76" s="36" t="s">
        <v>62</v>
      </c>
      <c r="C76" s="41">
        <v>8.2660000000000003E-4</v>
      </c>
      <c r="D76" s="41">
        <v>8.0889999999999998E-4</v>
      </c>
      <c r="E76" s="37">
        <v>1030942.5799999998</v>
      </c>
      <c r="F76" s="37">
        <v>2980957</v>
      </c>
      <c r="G76" s="37">
        <v>7597308</v>
      </c>
      <c r="H76" s="37"/>
      <c r="I76" s="38">
        <v>0</v>
      </c>
      <c r="J76" s="38">
        <v>4346599</v>
      </c>
      <c r="K76" s="38">
        <v>1120418</v>
      </c>
      <c r="L76" s="37">
        <v>353578</v>
      </c>
      <c r="M76" s="37"/>
      <c r="N76" s="38">
        <v>359059</v>
      </c>
      <c r="O76" s="38">
        <v>1637156</v>
      </c>
      <c r="P76" s="38">
        <v>0</v>
      </c>
      <c r="Q76" s="37">
        <v>0</v>
      </c>
      <c r="R76" s="37"/>
      <c r="S76" s="38">
        <v>1455537</v>
      </c>
      <c r="T76" s="39">
        <v>154877</v>
      </c>
      <c r="U76" s="39">
        <v>1610414</v>
      </c>
    </row>
    <row r="77" spans="1:21">
      <c r="A77" s="35">
        <v>30500</v>
      </c>
      <c r="B77" s="36" t="s">
        <v>63</v>
      </c>
      <c r="C77" s="41">
        <v>1.3144000000000001E-3</v>
      </c>
      <c r="D77" s="41">
        <v>1.3231E-3</v>
      </c>
      <c r="E77" s="37">
        <v>1632441.9199999997</v>
      </c>
      <c r="F77" s="37">
        <v>4875885</v>
      </c>
      <c r="G77" s="37">
        <v>12080694</v>
      </c>
      <c r="H77" s="37"/>
      <c r="I77" s="38">
        <v>0</v>
      </c>
      <c r="J77" s="38">
        <v>6911650</v>
      </c>
      <c r="K77" s="38">
        <v>1781609</v>
      </c>
      <c r="L77" s="37">
        <v>38990</v>
      </c>
      <c r="M77" s="37"/>
      <c r="N77" s="38">
        <v>570950</v>
      </c>
      <c r="O77" s="38">
        <v>2603287</v>
      </c>
      <c r="P77" s="38">
        <v>0</v>
      </c>
      <c r="Q77" s="37">
        <v>150326</v>
      </c>
      <c r="R77" s="37"/>
      <c r="S77" s="38">
        <v>2314490</v>
      </c>
      <c r="T77" s="39">
        <v>-52351</v>
      </c>
      <c r="U77" s="39">
        <v>2262139</v>
      </c>
    </row>
    <row r="78" spans="1:21">
      <c r="A78" s="35">
        <v>30600</v>
      </c>
      <c r="B78" s="36" t="s">
        <v>64</v>
      </c>
      <c r="C78" s="41">
        <v>1.0258999999999999E-3</v>
      </c>
      <c r="D78" s="41">
        <v>1.0248E-3</v>
      </c>
      <c r="E78" s="37">
        <v>1274945.5900000001</v>
      </c>
      <c r="F78" s="37">
        <v>3776591</v>
      </c>
      <c r="G78" s="37">
        <v>9429081</v>
      </c>
      <c r="H78" s="37"/>
      <c r="I78" s="38">
        <v>0</v>
      </c>
      <c r="J78" s="38">
        <v>5394600</v>
      </c>
      <c r="K78" s="38">
        <v>1390560</v>
      </c>
      <c r="L78" s="37">
        <v>43081</v>
      </c>
      <c r="M78" s="37"/>
      <c r="N78" s="38">
        <v>445631</v>
      </c>
      <c r="O78" s="38">
        <v>2031887</v>
      </c>
      <c r="P78" s="38">
        <v>0</v>
      </c>
      <c r="Q78" s="37">
        <v>19622</v>
      </c>
      <c r="R78" s="37"/>
      <c r="S78" s="38">
        <v>1806479</v>
      </c>
      <c r="T78" s="39">
        <v>12199</v>
      </c>
      <c r="U78" s="39">
        <v>1818677</v>
      </c>
    </row>
    <row r="79" spans="1:21">
      <c r="A79" s="35">
        <v>30601</v>
      </c>
      <c r="B79" s="36" t="s">
        <v>65</v>
      </c>
      <c r="C79" s="41">
        <v>2.3099999999999999E-5</v>
      </c>
      <c r="D79" s="41">
        <v>2.51E-5</v>
      </c>
      <c r="E79" s="37">
        <v>27323.84</v>
      </c>
      <c r="F79" s="37">
        <v>92498</v>
      </c>
      <c r="G79" s="37">
        <v>212313</v>
      </c>
      <c r="H79" s="37"/>
      <c r="I79" s="38">
        <v>0</v>
      </c>
      <c r="J79" s="38">
        <v>121469</v>
      </c>
      <c r="K79" s="38">
        <v>31311</v>
      </c>
      <c r="L79" s="37">
        <v>9773</v>
      </c>
      <c r="M79" s="37"/>
      <c r="N79" s="38">
        <v>10034</v>
      </c>
      <c r="O79" s="38">
        <v>45752</v>
      </c>
      <c r="P79" s="38">
        <v>0</v>
      </c>
      <c r="Q79" s="37">
        <v>9199</v>
      </c>
      <c r="R79" s="37"/>
      <c r="S79" s="38">
        <v>40676</v>
      </c>
      <c r="T79" s="39">
        <v>947</v>
      </c>
      <c r="U79" s="39">
        <v>41623</v>
      </c>
    </row>
    <row r="80" spans="1:21">
      <c r="A80" s="35">
        <v>30700</v>
      </c>
      <c r="B80" s="36" t="s">
        <v>66</v>
      </c>
      <c r="C80" s="41">
        <v>2.6148999999999999E-3</v>
      </c>
      <c r="D80" s="41">
        <v>2.6264000000000001E-3</v>
      </c>
      <c r="E80" s="37">
        <v>3368691.9099999997</v>
      </c>
      <c r="F80" s="37">
        <v>9678804</v>
      </c>
      <c r="G80" s="37">
        <v>24033632</v>
      </c>
      <c r="H80" s="37"/>
      <c r="I80" s="38">
        <v>0</v>
      </c>
      <c r="J80" s="38">
        <v>13750208</v>
      </c>
      <c r="K80" s="38">
        <v>3544377</v>
      </c>
      <c r="L80" s="37">
        <v>171016</v>
      </c>
      <c r="M80" s="37"/>
      <c r="N80" s="38">
        <v>1135863</v>
      </c>
      <c r="O80" s="38">
        <v>5179045</v>
      </c>
      <c r="P80" s="38">
        <v>0</v>
      </c>
      <c r="Q80" s="37">
        <v>7585</v>
      </c>
      <c r="R80" s="37"/>
      <c r="S80" s="38">
        <v>4604504</v>
      </c>
      <c r="T80" s="39">
        <v>68464</v>
      </c>
      <c r="U80" s="39">
        <v>4672969</v>
      </c>
    </row>
    <row r="81" spans="1:21">
      <c r="A81" s="35">
        <v>30705</v>
      </c>
      <c r="B81" s="36" t="s">
        <v>67</v>
      </c>
      <c r="C81" s="41">
        <v>5.3589999999999996E-4</v>
      </c>
      <c r="D81" s="41">
        <v>4.9689999999999999E-4</v>
      </c>
      <c r="E81" s="37">
        <v>700449.64</v>
      </c>
      <c r="F81" s="37">
        <v>1831175</v>
      </c>
      <c r="G81" s="37">
        <v>4925475</v>
      </c>
      <c r="H81" s="37"/>
      <c r="I81" s="38">
        <v>0</v>
      </c>
      <c r="J81" s="38">
        <v>2817980</v>
      </c>
      <c r="K81" s="38">
        <v>726388</v>
      </c>
      <c r="L81" s="37">
        <v>220334</v>
      </c>
      <c r="M81" s="37"/>
      <c r="N81" s="38">
        <v>232785</v>
      </c>
      <c r="O81" s="38">
        <v>1061398</v>
      </c>
      <c r="P81" s="38">
        <v>0</v>
      </c>
      <c r="Q81" s="37">
        <v>5288</v>
      </c>
      <c r="R81" s="37"/>
      <c r="S81" s="38">
        <v>943651</v>
      </c>
      <c r="T81" s="39">
        <v>79964</v>
      </c>
      <c r="U81" s="39">
        <v>1023615</v>
      </c>
    </row>
    <row r="82" spans="1:21">
      <c r="A82" s="35">
        <v>30800</v>
      </c>
      <c r="B82" s="36" t="s">
        <v>68</v>
      </c>
      <c r="C82" s="41">
        <v>1.0441999999999999E-3</v>
      </c>
      <c r="D82" s="41">
        <v>1.1248E-3</v>
      </c>
      <c r="E82" s="37">
        <v>1371376.91</v>
      </c>
      <c r="F82" s="37">
        <v>4145111</v>
      </c>
      <c r="G82" s="37">
        <v>9597277</v>
      </c>
      <c r="H82" s="37"/>
      <c r="I82" s="38">
        <v>0</v>
      </c>
      <c r="J82" s="38">
        <v>5490829</v>
      </c>
      <c r="K82" s="38">
        <v>1415365</v>
      </c>
      <c r="L82" s="37">
        <v>129367</v>
      </c>
      <c r="M82" s="37"/>
      <c r="N82" s="38">
        <v>453581</v>
      </c>
      <c r="O82" s="38">
        <v>2068132</v>
      </c>
      <c r="P82" s="38">
        <v>0</v>
      </c>
      <c r="Q82" s="37">
        <v>304479</v>
      </c>
      <c r="R82" s="37"/>
      <c r="S82" s="38">
        <v>1838703</v>
      </c>
      <c r="T82" s="39">
        <v>-20355</v>
      </c>
      <c r="U82" s="39">
        <v>1818348</v>
      </c>
    </row>
    <row r="83" spans="1:21">
      <c r="A83" s="35">
        <v>30900</v>
      </c>
      <c r="B83" s="36" t="s">
        <v>69</v>
      </c>
      <c r="C83" s="41">
        <v>1.7328000000000001E-3</v>
      </c>
      <c r="D83" s="41">
        <v>1.7661E-3</v>
      </c>
      <c r="E83" s="37">
        <v>2245056.1</v>
      </c>
      <c r="F83" s="37">
        <v>6508428</v>
      </c>
      <c r="G83" s="37">
        <v>15926222</v>
      </c>
      <c r="H83" s="37"/>
      <c r="I83" s="38">
        <v>0</v>
      </c>
      <c r="J83" s="38">
        <v>9111768</v>
      </c>
      <c r="K83" s="38">
        <v>2348731</v>
      </c>
      <c r="L83" s="37">
        <v>0</v>
      </c>
      <c r="M83" s="37"/>
      <c r="N83" s="38">
        <v>752695</v>
      </c>
      <c r="O83" s="38">
        <v>3431966</v>
      </c>
      <c r="P83" s="38">
        <v>0</v>
      </c>
      <c r="Q83" s="37">
        <v>310651</v>
      </c>
      <c r="R83" s="37"/>
      <c r="S83" s="38">
        <v>3051239</v>
      </c>
      <c r="T83" s="39">
        <v>-122011</v>
      </c>
      <c r="U83" s="39">
        <v>2929228</v>
      </c>
    </row>
    <row r="84" spans="1:21">
      <c r="A84" s="35">
        <v>30905</v>
      </c>
      <c r="B84" s="36" t="s">
        <v>70</v>
      </c>
      <c r="C84" s="41">
        <v>3.5169999999999998E-4</v>
      </c>
      <c r="D84" s="41">
        <v>3.7520000000000001E-4</v>
      </c>
      <c r="E84" s="37">
        <v>515129.81000000006</v>
      </c>
      <c r="F84" s="37">
        <v>1382686</v>
      </c>
      <c r="G84" s="37">
        <v>3232486</v>
      </c>
      <c r="H84" s="37"/>
      <c r="I84" s="38">
        <v>0</v>
      </c>
      <c r="J84" s="38">
        <v>1849382</v>
      </c>
      <c r="K84" s="38">
        <v>476713</v>
      </c>
      <c r="L84" s="37">
        <v>871</v>
      </c>
      <c r="M84" s="37"/>
      <c r="N84" s="38">
        <v>152772</v>
      </c>
      <c r="O84" s="38">
        <v>696574</v>
      </c>
      <c r="P84" s="38">
        <v>0</v>
      </c>
      <c r="Q84" s="37">
        <v>90580</v>
      </c>
      <c r="R84" s="37"/>
      <c r="S84" s="38">
        <v>619299</v>
      </c>
      <c r="T84" s="39">
        <v>-31355</v>
      </c>
      <c r="U84" s="39">
        <v>587944</v>
      </c>
    </row>
    <row r="85" spans="1:21">
      <c r="A85" s="35">
        <v>31000</v>
      </c>
      <c r="B85" s="36" t="s">
        <v>71</v>
      </c>
      <c r="C85" s="41">
        <v>4.8155000000000003E-3</v>
      </c>
      <c r="D85" s="41">
        <v>4.8412000000000004E-3</v>
      </c>
      <c r="E85" s="37">
        <v>6024227.25</v>
      </c>
      <c r="F85" s="37">
        <v>17840781</v>
      </c>
      <c r="G85" s="37">
        <v>44259419</v>
      </c>
      <c r="H85" s="37"/>
      <c r="I85" s="38">
        <v>0</v>
      </c>
      <c r="J85" s="38">
        <v>25321859</v>
      </c>
      <c r="K85" s="38">
        <v>6527189</v>
      </c>
      <c r="L85" s="37">
        <v>516552</v>
      </c>
      <c r="M85" s="37"/>
      <c r="N85" s="38">
        <v>2091762</v>
      </c>
      <c r="O85" s="38">
        <v>9537531</v>
      </c>
      <c r="P85" s="38">
        <v>0</v>
      </c>
      <c r="Q85" s="37">
        <v>169263</v>
      </c>
      <c r="R85" s="37"/>
      <c r="S85" s="38">
        <v>8479479</v>
      </c>
      <c r="T85" s="39">
        <v>206780</v>
      </c>
      <c r="U85" s="39">
        <v>8686259</v>
      </c>
    </row>
    <row r="86" spans="1:21">
      <c r="A86" s="35">
        <v>31005</v>
      </c>
      <c r="B86" s="36" t="s">
        <v>72</v>
      </c>
      <c r="C86" s="41">
        <v>4.8200000000000001E-4</v>
      </c>
      <c r="D86" s="41">
        <v>4.6559999999999999E-4</v>
      </c>
      <c r="E86" s="37">
        <v>700886.58</v>
      </c>
      <c r="F86" s="37">
        <v>1715828</v>
      </c>
      <c r="G86" s="37">
        <v>4430078</v>
      </c>
      <c r="H86" s="37"/>
      <c r="I86" s="38">
        <v>0</v>
      </c>
      <c r="J86" s="38">
        <v>2534552</v>
      </c>
      <c r="K86" s="38">
        <v>653329</v>
      </c>
      <c r="L86" s="37">
        <v>138803</v>
      </c>
      <c r="M86" s="37"/>
      <c r="N86" s="38">
        <v>209372</v>
      </c>
      <c r="O86" s="38">
        <v>954644.38</v>
      </c>
      <c r="P86" s="38">
        <v>0</v>
      </c>
      <c r="Q86" s="37">
        <v>17553</v>
      </c>
      <c r="R86" s="37"/>
      <c r="S86" s="38">
        <v>848740</v>
      </c>
      <c r="T86" s="39">
        <v>31244</v>
      </c>
      <c r="U86" s="39">
        <v>879984</v>
      </c>
    </row>
    <row r="87" spans="1:21">
      <c r="A87" s="35">
        <v>31100</v>
      </c>
      <c r="B87" s="36" t="s">
        <v>73</v>
      </c>
      <c r="C87" s="41">
        <v>9.9386000000000006E-3</v>
      </c>
      <c r="D87" s="41">
        <v>9.9407000000000002E-3</v>
      </c>
      <c r="E87" s="37">
        <v>12146133.370000001</v>
      </c>
      <c r="F87" s="37">
        <v>36633448</v>
      </c>
      <c r="G87" s="37">
        <v>91346001</v>
      </c>
      <c r="H87" s="37"/>
      <c r="I87" s="38">
        <v>0</v>
      </c>
      <c r="J87" s="38">
        <v>52261204</v>
      </c>
      <c r="K87" s="38">
        <v>13471315</v>
      </c>
      <c r="L87" s="37">
        <v>0</v>
      </c>
      <c r="M87" s="37"/>
      <c r="N87" s="38">
        <v>4317139</v>
      </c>
      <c r="O87" s="38">
        <v>19684292</v>
      </c>
      <c r="P87" s="38">
        <v>0</v>
      </c>
      <c r="Q87" s="37">
        <v>797515</v>
      </c>
      <c r="R87" s="37"/>
      <c r="S87" s="38">
        <v>17500602</v>
      </c>
      <c r="T87" s="39">
        <v>-303786</v>
      </c>
      <c r="U87" s="39">
        <v>17196817</v>
      </c>
    </row>
    <row r="88" spans="1:21">
      <c r="A88" s="35">
        <v>31101</v>
      </c>
      <c r="B88" s="36" t="s">
        <v>74</v>
      </c>
      <c r="C88" s="41">
        <v>6.7299999999999996E-5</v>
      </c>
      <c r="D88" s="41">
        <v>6.86E-5</v>
      </c>
      <c r="E88" s="37">
        <v>71654.200000000012</v>
      </c>
      <c r="F88" s="37">
        <v>252805</v>
      </c>
      <c r="G88" s="37">
        <v>618557</v>
      </c>
      <c r="H88" s="37"/>
      <c r="I88" s="38">
        <v>0</v>
      </c>
      <c r="J88" s="38">
        <v>353891</v>
      </c>
      <c r="K88" s="38">
        <v>91222</v>
      </c>
      <c r="L88" s="37">
        <v>0</v>
      </c>
      <c r="M88" s="37"/>
      <c r="N88" s="38">
        <v>29234</v>
      </c>
      <c r="O88" s="38">
        <v>133294</v>
      </c>
      <c r="P88" s="38">
        <v>0</v>
      </c>
      <c r="Q88" s="37">
        <v>53374</v>
      </c>
      <c r="R88" s="37"/>
      <c r="S88" s="38">
        <v>118507</v>
      </c>
      <c r="T88" s="39">
        <v>-19578</v>
      </c>
      <c r="U88" s="39">
        <v>98929</v>
      </c>
    </row>
    <row r="89" spans="1:21">
      <c r="A89" s="35">
        <v>31102</v>
      </c>
      <c r="B89" s="36" t="s">
        <v>75</v>
      </c>
      <c r="C89" s="41">
        <v>1.5300000000000001E-4</v>
      </c>
      <c r="D89" s="41">
        <v>1.5589999999999999E-4</v>
      </c>
      <c r="E89" s="37">
        <v>164728.73000000001</v>
      </c>
      <c r="F89" s="37">
        <v>574522</v>
      </c>
      <c r="G89" s="37">
        <v>1406228</v>
      </c>
      <c r="H89" s="37"/>
      <c r="I89" s="38">
        <v>0</v>
      </c>
      <c r="J89" s="38">
        <v>804536</v>
      </c>
      <c r="K89" s="38">
        <v>207384</v>
      </c>
      <c r="L89" s="37">
        <v>0</v>
      </c>
      <c r="M89" s="37"/>
      <c r="N89" s="38">
        <v>66460</v>
      </c>
      <c r="O89" s="38">
        <v>303030.27</v>
      </c>
      <c r="P89" s="38">
        <v>0</v>
      </c>
      <c r="Q89" s="37">
        <v>114676</v>
      </c>
      <c r="R89" s="37"/>
      <c r="S89" s="38">
        <v>269413</v>
      </c>
      <c r="T89" s="39">
        <v>-51538</v>
      </c>
      <c r="U89" s="39">
        <v>217875</v>
      </c>
    </row>
    <row r="90" spans="1:21">
      <c r="A90" s="35">
        <v>31105</v>
      </c>
      <c r="B90" s="36" t="s">
        <v>76</v>
      </c>
      <c r="C90" s="41">
        <v>1.5401E-3</v>
      </c>
      <c r="D90" s="41">
        <v>1.6336E-3</v>
      </c>
      <c r="E90" s="37">
        <v>2068384.7399999998</v>
      </c>
      <c r="F90" s="37">
        <v>6020139</v>
      </c>
      <c r="G90" s="37">
        <v>14155110</v>
      </c>
      <c r="H90" s="37"/>
      <c r="I90" s="38">
        <v>0</v>
      </c>
      <c r="J90" s="38">
        <v>8098473</v>
      </c>
      <c r="K90" s="38">
        <v>2087535</v>
      </c>
      <c r="L90" s="37">
        <v>298531</v>
      </c>
      <c r="M90" s="37"/>
      <c r="N90" s="38">
        <v>668990</v>
      </c>
      <c r="O90" s="38">
        <v>3050307</v>
      </c>
      <c r="P90" s="38">
        <v>0</v>
      </c>
      <c r="Q90" s="37">
        <v>242509</v>
      </c>
      <c r="R90" s="37"/>
      <c r="S90" s="38">
        <v>2711919</v>
      </c>
      <c r="T90" s="39">
        <v>53333</v>
      </c>
      <c r="U90" s="39">
        <v>2765252</v>
      </c>
    </row>
    <row r="91" spans="1:21">
      <c r="A91" s="35">
        <v>31110</v>
      </c>
      <c r="B91" s="36" t="s">
        <v>77</v>
      </c>
      <c r="C91" s="41">
        <v>2.3018000000000001E-3</v>
      </c>
      <c r="D91" s="41">
        <v>2.3462000000000001E-3</v>
      </c>
      <c r="E91" s="37">
        <v>2663672.4600000004</v>
      </c>
      <c r="F91" s="37">
        <v>8646212</v>
      </c>
      <c r="G91" s="37">
        <v>21155920</v>
      </c>
      <c r="H91" s="37"/>
      <c r="I91" s="38">
        <v>0</v>
      </c>
      <c r="J91" s="38">
        <v>12103801</v>
      </c>
      <c r="K91" s="38">
        <v>3119984</v>
      </c>
      <c r="L91" s="37">
        <v>201088</v>
      </c>
      <c r="M91" s="37"/>
      <c r="N91" s="38">
        <v>999858</v>
      </c>
      <c r="O91" s="38">
        <v>4558922</v>
      </c>
      <c r="P91" s="38">
        <v>0</v>
      </c>
      <c r="Q91" s="37">
        <v>361139</v>
      </c>
      <c r="R91" s="37"/>
      <c r="S91" s="38">
        <v>4053175</v>
      </c>
      <c r="T91" s="39">
        <v>-22160</v>
      </c>
      <c r="U91" s="39">
        <v>4031015</v>
      </c>
    </row>
    <row r="92" spans="1:21">
      <c r="A92" s="35">
        <v>31200</v>
      </c>
      <c r="B92" s="36" t="s">
        <v>78</v>
      </c>
      <c r="C92" s="41">
        <v>4.7600000000000003E-3</v>
      </c>
      <c r="D92" s="41">
        <v>4.8599000000000003E-3</v>
      </c>
      <c r="E92" s="37">
        <v>5837120.2100000009</v>
      </c>
      <c r="F92" s="37">
        <v>17909694</v>
      </c>
      <c r="G92" s="37">
        <v>43749317</v>
      </c>
      <c r="H92" s="37"/>
      <c r="I92" s="38">
        <v>0</v>
      </c>
      <c r="J92" s="38">
        <v>25030017</v>
      </c>
      <c r="K92" s="38">
        <v>6451961</v>
      </c>
      <c r="L92" s="37">
        <v>0</v>
      </c>
      <c r="M92" s="37"/>
      <c r="N92" s="38">
        <v>2067653.56</v>
      </c>
      <c r="O92" s="38">
        <v>9427608</v>
      </c>
      <c r="P92" s="38">
        <v>0</v>
      </c>
      <c r="Q92" s="37">
        <v>1535883</v>
      </c>
      <c r="R92" s="37"/>
      <c r="S92" s="38">
        <v>8381751</v>
      </c>
      <c r="T92" s="39">
        <v>-584566</v>
      </c>
      <c r="U92" s="39">
        <v>7797185</v>
      </c>
    </row>
    <row r="93" spans="1:21">
      <c r="A93" s="35">
        <v>31205</v>
      </c>
      <c r="B93" s="36" t="s">
        <v>79</v>
      </c>
      <c r="C93" s="41">
        <v>5.8929999999999996E-4</v>
      </c>
      <c r="D93" s="41">
        <v>6.2350000000000003E-4</v>
      </c>
      <c r="E93" s="37">
        <v>815299.16</v>
      </c>
      <c r="F93" s="37">
        <v>2297721</v>
      </c>
      <c r="G93" s="37">
        <v>5416276</v>
      </c>
      <c r="H93" s="37"/>
      <c r="I93" s="38">
        <v>0</v>
      </c>
      <c r="J93" s="38">
        <v>3098779</v>
      </c>
      <c r="K93" s="38">
        <v>798769</v>
      </c>
      <c r="L93" s="37">
        <v>0</v>
      </c>
      <c r="M93" s="37"/>
      <c r="N93" s="38">
        <v>255981</v>
      </c>
      <c r="O93" s="38">
        <v>1167162</v>
      </c>
      <c r="P93" s="38">
        <v>0</v>
      </c>
      <c r="Q93" s="37">
        <v>312082</v>
      </c>
      <c r="R93" s="37"/>
      <c r="S93" s="38">
        <v>1037682</v>
      </c>
      <c r="T93" s="39">
        <v>-127738</v>
      </c>
      <c r="U93" s="39">
        <v>909943</v>
      </c>
    </row>
    <row r="94" spans="1:21">
      <c r="A94" s="35">
        <v>31300</v>
      </c>
      <c r="B94" s="36" t="s">
        <v>80</v>
      </c>
      <c r="C94" s="41">
        <v>1.1785500000000001E-2</v>
      </c>
      <c r="D94" s="41">
        <v>1.12263E-2</v>
      </c>
      <c r="E94" s="37">
        <v>13640746.890000001</v>
      </c>
      <c r="F94" s="37">
        <v>41371138</v>
      </c>
      <c r="G94" s="37">
        <v>108320919</v>
      </c>
      <c r="H94" s="37"/>
      <c r="I94" s="38">
        <v>0</v>
      </c>
      <c r="J94" s="38">
        <v>61972956</v>
      </c>
      <c r="K94" s="38">
        <v>15974703</v>
      </c>
      <c r="L94" s="37">
        <v>2044914</v>
      </c>
      <c r="M94" s="37"/>
      <c r="N94" s="38">
        <v>5119397</v>
      </c>
      <c r="O94" s="38">
        <v>23342243</v>
      </c>
      <c r="P94" s="38">
        <v>0</v>
      </c>
      <c r="Q94" s="37">
        <v>838689</v>
      </c>
      <c r="R94" s="37"/>
      <c r="S94" s="38">
        <v>20752757</v>
      </c>
      <c r="T94" s="39">
        <v>227420</v>
      </c>
      <c r="U94" s="39">
        <v>20980177</v>
      </c>
    </row>
    <row r="95" spans="1:21">
      <c r="A95" s="35">
        <v>31301</v>
      </c>
      <c r="B95" s="36" t="s">
        <v>81</v>
      </c>
      <c r="C95" s="41">
        <v>2.3729999999999999E-4</v>
      </c>
      <c r="D95" s="41">
        <v>1.9369999999999999E-4</v>
      </c>
      <c r="E95" s="37">
        <v>261806.38999999998</v>
      </c>
      <c r="F95" s="37">
        <v>713823</v>
      </c>
      <c r="G95" s="37">
        <v>2181032</v>
      </c>
      <c r="H95" s="37"/>
      <c r="I95" s="38">
        <v>0</v>
      </c>
      <c r="J95" s="38">
        <v>1247820</v>
      </c>
      <c r="K95" s="38">
        <v>321649</v>
      </c>
      <c r="L95" s="37">
        <v>166752</v>
      </c>
      <c r="M95" s="37"/>
      <c r="N95" s="38">
        <v>103079</v>
      </c>
      <c r="O95" s="38">
        <v>469994</v>
      </c>
      <c r="P95" s="38">
        <v>0</v>
      </c>
      <c r="Q95" s="37">
        <v>0</v>
      </c>
      <c r="R95" s="37"/>
      <c r="S95" s="38">
        <v>417855</v>
      </c>
      <c r="T95" s="39">
        <v>56215</v>
      </c>
      <c r="U95" s="39">
        <v>474070</v>
      </c>
    </row>
    <row r="96" spans="1:21">
      <c r="A96" s="35">
        <v>31320</v>
      </c>
      <c r="B96" s="36" t="s">
        <v>82</v>
      </c>
      <c r="C96" s="41">
        <v>2.2084000000000001E-3</v>
      </c>
      <c r="D96" s="41">
        <v>2.2095000000000001E-3</v>
      </c>
      <c r="E96" s="37">
        <v>2577748.19</v>
      </c>
      <c r="F96" s="37">
        <v>8142445</v>
      </c>
      <c r="G96" s="37">
        <v>20297477</v>
      </c>
      <c r="H96" s="37"/>
      <c r="I96" s="38">
        <v>0</v>
      </c>
      <c r="J96" s="38">
        <v>11612666</v>
      </c>
      <c r="K96" s="38">
        <v>2993385</v>
      </c>
      <c r="L96" s="37">
        <v>0</v>
      </c>
      <c r="M96" s="37"/>
      <c r="N96" s="38">
        <v>959287</v>
      </c>
      <c r="O96" s="38">
        <v>4373935</v>
      </c>
      <c r="P96" s="38">
        <v>0</v>
      </c>
      <c r="Q96" s="37">
        <v>538165</v>
      </c>
      <c r="R96" s="37"/>
      <c r="S96" s="38">
        <v>3888710</v>
      </c>
      <c r="T96" s="39">
        <v>-231373</v>
      </c>
      <c r="U96" s="39">
        <v>3657337</v>
      </c>
    </row>
    <row r="97" spans="1:21">
      <c r="A97" s="35">
        <v>31400</v>
      </c>
      <c r="B97" s="36" t="s">
        <v>83</v>
      </c>
      <c r="C97" s="41">
        <v>4.731E-3</v>
      </c>
      <c r="D97" s="41">
        <v>4.7343000000000003E-3</v>
      </c>
      <c r="E97" s="37">
        <v>5877573.2699999996</v>
      </c>
      <c r="F97" s="37">
        <v>17446833</v>
      </c>
      <c r="G97" s="37">
        <v>43482777</v>
      </c>
      <c r="H97" s="37"/>
      <c r="I97" s="38">
        <v>0</v>
      </c>
      <c r="J97" s="38">
        <v>24877524</v>
      </c>
      <c r="K97" s="38">
        <v>6412653</v>
      </c>
      <c r="L97" s="37">
        <v>0</v>
      </c>
      <c r="M97" s="37"/>
      <c r="N97" s="38">
        <v>2055057</v>
      </c>
      <c r="O97" s="38">
        <v>9370171</v>
      </c>
      <c r="P97" s="38">
        <v>0</v>
      </c>
      <c r="Q97" s="37">
        <v>422982</v>
      </c>
      <c r="R97" s="37"/>
      <c r="S97" s="38">
        <v>8330685</v>
      </c>
      <c r="T97" s="39">
        <v>-192193</v>
      </c>
      <c r="U97" s="39">
        <v>8138493</v>
      </c>
    </row>
    <row r="98" spans="1:21">
      <c r="A98" s="35">
        <v>31405</v>
      </c>
      <c r="B98" s="36" t="s">
        <v>84</v>
      </c>
      <c r="C98" s="41">
        <v>9.4410000000000002E-4</v>
      </c>
      <c r="D98" s="41">
        <v>9.8060000000000009E-4</v>
      </c>
      <c r="E98" s="37">
        <v>1348309.2700000003</v>
      </c>
      <c r="F98" s="37">
        <v>3613705</v>
      </c>
      <c r="G98" s="37">
        <v>8677254</v>
      </c>
      <c r="H98" s="37"/>
      <c r="I98" s="38">
        <v>0</v>
      </c>
      <c r="J98" s="38">
        <v>4964462</v>
      </c>
      <c r="K98" s="38">
        <v>1279684</v>
      </c>
      <c r="L98" s="37">
        <v>0</v>
      </c>
      <c r="M98" s="37"/>
      <c r="N98" s="38">
        <v>410099</v>
      </c>
      <c r="O98" s="38">
        <v>1869875</v>
      </c>
      <c r="P98" s="38">
        <v>0</v>
      </c>
      <c r="Q98" s="37">
        <v>227378</v>
      </c>
      <c r="R98" s="37"/>
      <c r="S98" s="38">
        <v>1662439</v>
      </c>
      <c r="T98" s="39">
        <v>-95727</v>
      </c>
      <c r="U98" s="39">
        <v>1566713</v>
      </c>
    </row>
    <row r="99" spans="1:21">
      <c r="A99" s="35">
        <v>31500</v>
      </c>
      <c r="B99" s="36" t="s">
        <v>85</v>
      </c>
      <c r="C99" s="41">
        <v>7.2920000000000005E-4</v>
      </c>
      <c r="D99" s="41">
        <v>7.4350000000000002E-4</v>
      </c>
      <c r="E99" s="37">
        <v>953251.6399999999</v>
      </c>
      <c r="F99" s="37">
        <v>2739945</v>
      </c>
      <c r="G99" s="37">
        <v>6702101</v>
      </c>
      <c r="H99" s="37"/>
      <c r="I99" s="38">
        <v>0</v>
      </c>
      <c r="J99" s="38">
        <v>3834430</v>
      </c>
      <c r="K99" s="38">
        <v>988397</v>
      </c>
      <c r="L99" s="37">
        <v>0</v>
      </c>
      <c r="M99" s="37"/>
      <c r="N99" s="38">
        <v>316751</v>
      </c>
      <c r="O99" s="38">
        <v>1444246</v>
      </c>
      <c r="P99" s="38">
        <v>0</v>
      </c>
      <c r="Q99" s="37">
        <v>126500</v>
      </c>
      <c r="R99" s="37"/>
      <c r="S99" s="38">
        <v>1284028</v>
      </c>
      <c r="T99" s="39">
        <v>-47532</v>
      </c>
      <c r="U99" s="39">
        <v>1236496</v>
      </c>
    </row>
    <row r="100" spans="1:21">
      <c r="A100" s="35">
        <v>31600</v>
      </c>
      <c r="B100" s="36" t="s">
        <v>86</v>
      </c>
      <c r="C100" s="41">
        <v>3.2935999999999998E-3</v>
      </c>
      <c r="D100" s="41">
        <v>3.2607000000000001E-3</v>
      </c>
      <c r="E100" s="37">
        <v>4145193.6500000004</v>
      </c>
      <c r="F100" s="37">
        <v>12016325</v>
      </c>
      <c r="G100" s="37">
        <v>30271586</v>
      </c>
      <c r="H100" s="37"/>
      <c r="I100" s="38">
        <v>0</v>
      </c>
      <c r="J100" s="38">
        <v>17319089</v>
      </c>
      <c r="K100" s="38">
        <v>4464323</v>
      </c>
      <c r="L100" s="37">
        <v>391819</v>
      </c>
      <c r="M100" s="37"/>
      <c r="N100" s="38">
        <v>1430677</v>
      </c>
      <c r="O100" s="38">
        <v>6523271</v>
      </c>
      <c r="P100" s="38">
        <v>0</v>
      </c>
      <c r="Q100" s="37">
        <v>0</v>
      </c>
      <c r="R100" s="37"/>
      <c r="S100" s="38">
        <v>5799608</v>
      </c>
      <c r="T100" s="39">
        <v>177894</v>
      </c>
      <c r="U100" s="39">
        <v>5977502</v>
      </c>
    </row>
    <row r="101" spans="1:21">
      <c r="A101" s="35">
        <v>31601</v>
      </c>
      <c r="B101" s="36" t="s">
        <v>284</v>
      </c>
      <c r="C101" s="41">
        <v>0</v>
      </c>
      <c r="D101" s="41">
        <v>0</v>
      </c>
      <c r="E101" s="37"/>
      <c r="F101" s="37">
        <v>0</v>
      </c>
      <c r="G101" s="37">
        <v>0</v>
      </c>
      <c r="H101" s="37"/>
      <c r="I101" s="38">
        <v>0</v>
      </c>
      <c r="J101" s="38">
        <v>0</v>
      </c>
      <c r="K101" s="38">
        <v>0</v>
      </c>
      <c r="L101" s="37">
        <v>0</v>
      </c>
      <c r="M101" s="37"/>
      <c r="N101" s="38">
        <v>0</v>
      </c>
      <c r="O101" s="38">
        <v>0</v>
      </c>
      <c r="P101" s="38">
        <v>0</v>
      </c>
      <c r="Q101" s="37">
        <v>31472</v>
      </c>
      <c r="R101" s="37"/>
      <c r="S101" s="38">
        <v>0</v>
      </c>
      <c r="T101" s="39">
        <v>-12747</v>
      </c>
      <c r="U101" s="39">
        <v>-12747</v>
      </c>
    </row>
    <row r="102" spans="1:21">
      <c r="A102" s="35">
        <v>31605</v>
      </c>
      <c r="B102" s="36" t="s">
        <v>87</v>
      </c>
      <c r="C102" s="41">
        <v>4.7249999999999999E-4</v>
      </c>
      <c r="D102" s="41">
        <v>4.7429999999999998E-4</v>
      </c>
      <c r="E102" s="37">
        <v>682594.32000000007</v>
      </c>
      <c r="F102" s="37">
        <v>1747889</v>
      </c>
      <c r="G102" s="37">
        <v>4342763</v>
      </c>
      <c r="H102" s="37"/>
      <c r="I102" s="38">
        <v>0</v>
      </c>
      <c r="J102" s="38">
        <v>2484597</v>
      </c>
      <c r="K102" s="38">
        <v>640452</v>
      </c>
      <c r="L102" s="37">
        <v>80559</v>
      </c>
      <c r="M102" s="37"/>
      <c r="N102" s="38">
        <v>205245</v>
      </c>
      <c r="O102" s="38">
        <v>935829</v>
      </c>
      <c r="P102" s="38">
        <v>0</v>
      </c>
      <c r="Q102" s="37">
        <v>9017</v>
      </c>
      <c r="R102" s="37"/>
      <c r="S102" s="38">
        <v>832012.02</v>
      </c>
      <c r="T102" s="39">
        <v>20318</v>
      </c>
      <c r="U102" s="39">
        <v>852330</v>
      </c>
    </row>
    <row r="103" spans="1:21">
      <c r="A103" s="35">
        <v>31700</v>
      </c>
      <c r="B103" s="36" t="s">
        <v>88</v>
      </c>
      <c r="C103" s="41">
        <v>9.8649999999999996E-4</v>
      </c>
      <c r="D103" s="41">
        <v>9.8630000000000007E-4</v>
      </c>
      <c r="E103" s="37">
        <v>1325133.3800000001</v>
      </c>
      <c r="F103" s="37">
        <v>3634711</v>
      </c>
      <c r="G103" s="37">
        <v>9066954</v>
      </c>
      <c r="H103" s="37"/>
      <c r="I103" s="38">
        <v>0</v>
      </c>
      <c r="J103" s="38">
        <v>5187419</v>
      </c>
      <c r="K103" s="38">
        <v>1337155</v>
      </c>
      <c r="L103" s="37">
        <v>205470</v>
      </c>
      <c r="M103" s="37"/>
      <c r="N103" s="38">
        <v>428517</v>
      </c>
      <c r="O103" s="38">
        <v>1953852</v>
      </c>
      <c r="P103" s="38">
        <v>0</v>
      </c>
      <c r="Q103" s="37">
        <v>43026</v>
      </c>
      <c r="R103" s="37"/>
      <c r="S103" s="38">
        <v>1737100</v>
      </c>
      <c r="T103" s="39">
        <v>49355</v>
      </c>
      <c r="U103" s="39">
        <v>1786455</v>
      </c>
    </row>
    <row r="104" spans="1:21">
      <c r="A104" s="35">
        <v>31800</v>
      </c>
      <c r="B104" s="36" t="s">
        <v>89</v>
      </c>
      <c r="C104" s="41">
        <v>6.1303E-3</v>
      </c>
      <c r="D104" s="41">
        <v>6.2585999999999996E-3</v>
      </c>
      <c r="E104" s="37">
        <v>7617114.8900000015</v>
      </c>
      <c r="F104" s="37">
        <v>23064180</v>
      </c>
      <c r="G104" s="37">
        <v>56343790</v>
      </c>
      <c r="H104" s="37"/>
      <c r="I104" s="38">
        <v>0</v>
      </c>
      <c r="J104" s="38">
        <v>32235612</v>
      </c>
      <c r="K104" s="38">
        <v>8309340</v>
      </c>
      <c r="L104" s="37">
        <v>41346</v>
      </c>
      <c r="M104" s="37"/>
      <c r="N104" s="38">
        <v>2662886</v>
      </c>
      <c r="O104" s="38">
        <v>12141611</v>
      </c>
      <c r="P104" s="38">
        <v>0</v>
      </c>
      <c r="Q104" s="37">
        <v>668257</v>
      </c>
      <c r="R104" s="37"/>
      <c r="S104" s="38">
        <v>10794674</v>
      </c>
      <c r="T104" s="39">
        <v>-196815</v>
      </c>
      <c r="U104" s="39">
        <v>10597859</v>
      </c>
    </row>
    <row r="105" spans="1:21">
      <c r="A105" s="35">
        <v>31805</v>
      </c>
      <c r="B105" s="36" t="s">
        <v>90</v>
      </c>
      <c r="C105" s="41">
        <v>1.1666999999999999E-3</v>
      </c>
      <c r="D105" s="41">
        <v>1.1642E-3</v>
      </c>
      <c r="E105" s="37">
        <v>1606789.14</v>
      </c>
      <c r="F105" s="37">
        <v>4290308</v>
      </c>
      <c r="G105" s="37">
        <v>10723178</v>
      </c>
      <c r="H105" s="37"/>
      <c r="I105" s="38">
        <v>0</v>
      </c>
      <c r="J105" s="38">
        <v>6134983</v>
      </c>
      <c r="K105" s="38">
        <v>1581408</v>
      </c>
      <c r="L105" s="37">
        <v>127717</v>
      </c>
      <c r="M105" s="37"/>
      <c r="N105" s="38">
        <v>506792</v>
      </c>
      <c r="O105" s="38">
        <v>2310754</v>
      </c>
      <c r="P105" s="38">
        <v>0</v>
      </c>
      <c r="Q105" s="37">
        <v>129796</v>
      </c>
      <c r="R105" s="37"/>
      <c r="S105" s="38">
        <v>2054409</v>
      </c>
      <c r="T105" s="39">
        <v>-6677</v>
      </c>
      <c r="U105" s="39">
        <v>2047733</v>
      </c>
    </row>
    <row r="106" spans="1:21">
      <c r="A106" s="35">
        <v>31810</v>
      </c>
      <c r="B106" s="36" t="s">
        <v>91</v>
      </c>
      <c r="C106" s="41">
        <v>1.5257999999999999E-3</v>
      </c>
      <c r="D106" s="41">
        <v>1.4873E-3</v>
      </c>
      <c r="E106" s="37">
        <v>1900263.9399999997</v>
      </c>
      <c r="F106" s="37">
        <v>5480995</v>
      </c>
      <c r="G106" s="37">
        <v>14023678</v>
      </c>
      <c r="H106" s="37"/>
      <c r="I106" s="38">
        <v>0</v>
      </c>
      <c r="J106" s="38">
        <v>8023277</v>
      </c>
      <c r="K106" s="38">
        <v>2068152</v>
      </c>
      <c r="L106" s="37">
        <v>103016</v>
      </c>
      <c r="M106" s="37"/>
      <c r="N106" s="38">
        <v>662779</v>
      </c>
      <c r="O106" s="38">
        <v>3021984</v>
      </c>
      <c r="P106" s="38">
        <v>0</v>
      </c>
      <c r="Q106" s="37">
        <v>249459</v>
      </c>
      <c r="R106" s="37"/>
      <c r="S106" s="38">
        <v>2686738</v>
      </c>
      <c r="T106" s="39">
        <v>-103973</v>
      </c>
      <c r="U106" s="39">
        <v>2582765</v>
      </c>
    </row>
    <row r="107" spans="1:21">
      <c r="A107" s="35">
        <v>31820</v>
      </c>
      <c r="B107" s="36" t="s">
        <v>92</v>
      </c>
      <c r="C107" s="41">
        <v>1.3676999999999999E-3</v>
      </c>
      <c r="D107" s="41">
        <v>1.2941999999999999E-3</v>
      </c>
      <c r="E107" s="37">
        <v>1579175.12</v>
      </c>
      <c r="F107" s="37">
        <v>4769383</v>
      </c>
      <c r="G107" s="37">
        <v>12570576</v>
      </c>
      <c r="H107" s="37"/>
      <c r="I107" s="38">
        <v>0</v>
      </c>
      <c r="J107" s="38">
        <v>7191923</v>
      </c>
      <c r="K107" s="38">
        <v>1853854</v>
      </c>
      <c r="L107" s="37">
        <v>187338</v>
      </c>
      <c r="M107" s="37"/>
      <c r="N107" s="38">
        <v>594103</v>
      </c>
      <c r="O107" s="38">
        <v>2708853</v>
      </c>
      <c r="P107" s="38">
        <v>0</v>
      </c>
      <c r="Q107" s="37">
        <v>22402</v>
      </c>
      <c r="R107" s="37"/>
      <c r="S107" s="38">
        <v>2408345</v>
      </c>
      <c r="T107" s="39">
        <v>46481</v>
      </c>
      <c r="U107" s="39">
        <v>2454826</v>
      </c>
    </row>
    <row r="108" spans="1:21">
      <c r="A108" s="35">
        <v>31900</v>
      </c>
      <c r="B108" s="36" t="s">
        <v>93</v>
      </c>
      <c r="C108" s="41">
        <v>3.5163999999999998E-3</v>
      </c>
      <c r="D108" s="41">
        <v>3.5747999999999999E-3</v>
      </c>
      <c r="E108" s="37">
        <v>4335787.4700000007</v>
      </c>
      <c r="F108" s="37">
        <v>13173846</v>
      </c>
      <c r="G108" s="37">
        <v>32319348</v>
      </c>
      <c r="H108" s="37"/>
      <c r="I108" s="38">
        <v>0</v>
      </c>
      <c r="J108" s="38">
        <v>18490662</v>
      </c>
      <c r="K108" s="38">
        <v>4766318</v>
      </c>
      <c r="L108" s="37">
        <v>207860</v>
      </c>
      <c r="M108" s="37"/>
      <c r="N108" s="38">
        <v>1527457</v>
      </c>
      <c r="O108" s="38">
        <v>6964547</v>
      </c>
      <c r="P108" s="38">
        <v>0</v>
      </c>
      <c r="Q108" s="37">
        <v>363990</v>
      </c>
      <c r="R108" s="37"/>
      <c r="S108" s="38">
        <v>6191930</v>
      </c>
      <c r="T108" s="39">
        <v>-38939</v>
      </c>
      <c r="U108" s="39">
        <v>6152992</v>
      </c>
    </row>
    <row r="109" spans="1:21">
      <c r="A109" s="35">
        <v>32000</v>
      </c>
      <c r="B109" s="36" t="s">
        <v>94</v>
      </c>
      <c r="C109" s="41">
        <v>1.4400999999999999E-3</v>
      </c>
      <c r="D109" s="41">
        <v>1.3655E-3</v>
      </c>
      <c r="E109" s="37">
        <v>1776395.42</v>
      </c>
      <c r="F109" s="37">
        <v>5032138</v>
      </c>
      <c r="G109" s="37">
        <v>13236007</v>
      </c>
      <c r="H109" s="37"/>
      <c r="I109" s="38">
        <v>0</v>
      </c>
      <c r="J109" s="38">
        <v>7572632</v>
      </c>
      <c r="K109" s="38">
        <v>1951989</v>
      </c>
      <c r="L109" s="37">
        <v>279209</v>
      </c>
      <c r="M109" s="37"/>
      <c r="N109" s="38">
        <v>625552</v>
      </c>
      <c r="O109" s="38">
        <v>2852248</v>
      </c>
      <c r="P109" s="38">
        <v>0</v>
      </c>
      <c r="Q109" s="37">
        <v>35013</v>
      </c>
      <c r="R109" s="37"/>
      <c r="S109" s="38">
        <v>2535832</v>
      </c>
      <c r="T109" s="39">
        <v>66370</v>
      </c>
      <c r="U109" s="39">
        <v>2602202</v>
      </c>
    </row>
    <row r="110" spans="1:21">
      <c r="A110" s="35">
        <v>32005</v>
      </c>
      <c r="B110" s="36" t="s">
        <v>95</v>
      </c>
      <c r="C110" s="41">
        <v>3.2870000000000002E-4</v>
      </c>
      <c r="D110" s="41">
        <v>3.4200000000000002E-4</v>
      </c>
      <c r="E110" s="37">
        <v>446094.88</v>
      </c>
      <c r="F110" s="37">
        <v>1260338</v>
      </c>
      <c r="G110" s="37">
        <v>3021093</v>
      </c>
      <c r="H110" s="37"/>
      <c r="I110" s="38">
        <v>0</v>
      </c>
      <c r="J110" s="38">
        <v>1728438</v>
      </c>
      <c r="K110" s="38">
        <v>445538</v>
      </c>
      <c r="L110" s="37">
        <v>116428</v>
      </c>
      <c r="M110" s="37"/>
      <c r="N110" s="38">
        <v>142781</v>
      </c>
      <c r="O110" s="38">
        <v>651020</v>
      </c>
      <c r="P110" s="38">
        <v>0</v>
      </c>
      <c r="Q110" s="37">
        <v>24851</v>
      </c>
      <c r="R110" s="37"/>
      <c r="S110" s="38">
        <v>578799</v>
      </c>
      <c r="T110" s="39">
        <v>45414</v>
      </c>
      <c r="U110" s="39">
        <v>624213</v>
      </c>
    </row>
    <row r="111" spans="1:21">
      <c r="A111" s="35">
        <v>32100</v>
      </c>
      <c r="B111" s="36" t="s">
        <v>96</v>
      </c>
      <c r="C111" s="41">
        <v>8.8730000000000005E-4</v>
      </c>
      <c r="D111" s="41">
        <v>9.3099999999999997E-4</v>
      </c>
      <c r="E111" s="37">
        <v>1144657.6499999999</v>
      </c>
      <c r="F111" s="37">
        <v>3430919</v>
      </c>
      <c r="G111" s="37">
        <v>8155204</v>
      </c>
      <c r="H111" s="37"/>
      <c r="I111" s="38">
        <v>0</v>
      </c>
      <c r="J111" s="38">
        <v>4665785</v>
      </c>
      <c r="K111" s="38">
        <v>1202694</v>
      </c>
      <c r="L111" s="37">
        <v>0</v>
      </c>
      <c r="M111" s="37"/>
      <c r="N111" s="38">
        <v>385426</v>
      </c>
      <c r="O111" s="38">
        <v>1757378</v>
      </c>
      <c r="P111" s="38">
        <v>0</v>
      </c>
      <c r="Q111" s="37">
        <v>265622</v>
      </c>
      <c r="R111" s="37"/>
      <c r="S111" s="38">
        <v>1562422</v>
      </c>
      <c r="T111" s="39">
        <v>-93209</v>
      </c>
      <c r="U111" s="39">
        <v>1469213</v>
      </c>
    </row>
    <row r="112" spans="1:21">
      <c r="A112" s="35">
        <v>32200</v>
      </c>
      <c r="B112" s="36" t="s">
        <v>97</v>
      </c>
      <c r="C112" s="41">
        <v>5.4869999999999995E-4</v>
      </c>
      <c r="D112" s="41">
        <v>5.4440000000000001E-4</v>
      </c>
      <c r="E112" s="37">
        <v>690658.81</v>
      </c>
      <c r="F112" s="37">
        <v>2006222</v>
      </c>
      <c r="G112" s="37">
        <v>5043120</v>
      </c>
      <c r="H112" s="37"/>
      <c r="I112" s="38">
        <v>0</v>
      </c>
      <c r="J112" s="38">
        <v>2885288</v>
      </c>
      <c r="K112" s="38">
        <v>743738</v>
      </c>
      <c r="L112" s="37">
        <v>76014</v>
      </c>
      <c r="M112" s="37"/>
      <c r="N112" s="38">
        <v>238345</v>
      </c>
      <c r="O112" s="38">
        <v>1086750</v>
      </c>
      <c r="P112" s="38">
        <v>0</v>
      </c>
      <c r="Q112" s="37">
        <v>0</v>
      </c>
      <c r="R112" s="37"/>
      <c r="S112" s="38">
        <v>966190</v>
      </c>
      <c r="T112" s="39">
        <v>34493</v>
      </c>
      <c r="U112" s="39">
        <v>1000684</v>
      </c>
    </row>
    <row r="113" spans="1:21">
      <c r="A113" s="35">
        <v>32300</v>
      </c>
      <c r="B113" s="36" t="s">
        <v>98</v>
      </c>
      <c r="C113" s="41">
        <v>6.2827999999999998E-3</v>
      </c>
      <c r="D113" s="41">
        <v>6.3115999999999997E-3</v>
      </c>
      <c r="E113" s="37">
        <v>7508107.1500000004</v>
      </c>
      <c r="F113" s="37">
        <v>23259496</v>
      </c>
      <c r="G113" s="37">
        <v>57745422</v>
      </c>
      <c r="H113" s="37"/>
      <c r="I113" s="38">
        <v>0</v>
      </c>
      <c r="J113" s="38">
        <v>33037519</v>
      </c>
      <c r="K113" s="38">
        <v>8516046</v>
      </c>
      <c r="L113" s="37">
        <v>0</v>
      </c>
      <c r="M113" s="37"/>
      <c r="N113" s="38">
        <v>2729129</v>
      </c>
      <c r="O113" s="38">
        <v>12443651</v>
      </c>
      <c r="P113" s="38">
        <v>0</v>
      </c>
      <c r="Q113" s="37">
        <v>1075020</v>
      </c>
      <c r="R113" s="37"/>
      <c r="S113" s="38">
        <v>11063207</v>
      </c>
      <c r="T113" s="39">
        <v>-433060</v>
      </c>
      <c r="U113" s="39">
        <v>10630146</v>
      </c>
    </row>
    <row r="114" spans="1:21">
      <c r="A114" s="35">
        <v>32305</v>
      </c>
      <c r="B114" s="36" t="s">
        <v>99</v>
      </c>
      <c r="C114" s="41">
        <v>6.2580000000000003E-4</v>
      </c>
      <c r="D114" s="41">
        <v>6.3920000000000003E-4</v>
      </c>
      <c r="E114" s="37">
        <v>918561.46999999986</v>
      </c>
      <c r="F114" s="37">
        <v>2355579</v>
      </c>
      <c r="G114" s="37">
        <v>5751748</v>
      </c>
      <c r="H114" s="37"/>
      <c r="I114" s="38">
        <v>0</v>
      </c>
      <c r="J114" s="38">
        <v>3290711</v>
      </c>
      <c r="K114" s="38">
        <v>848243</v>
      </c>
      <c r="L114" s="37">
        <v>286194</v>
      </c>
      <c r="M114" s="37"/>
      <c r="N114" s="38">
        <v>271836</v>
      </c>
      <c r="O114" s="38">
        <v>1239453</v>
      </c>
      <c r="P114" s="38">
        <v>0</v>
      </c>
      <c r="Q114" s="37">
        <v>0</v>
      </c>
      <c r="R114" s="37"/>
      <c r="S114" s="38">
        <v>1101954</v>
      </c>
      <c r="T114" s="39">
        <v>120157</v>
      </c>
      <c r="U114" s="39">
        <v>1222110</v>
      </c>
    </row>
    <row r="115" spans="1:21">
      <c r="A115" s="35">
        <v>32400</v>
      </c>
      <c r="B115" s="36" t="s">
        <v>100</v>
      </c>
      <c r="C115" s="41">
        <v>2.2591999999999998E-3</v>
      </c>
      <c r="D115" s="41">
        <v>2.2606000000000002E-3</v>
      </c>
      <c r="E115" s="37">
        <v>2943165.73</v>
      </c>
      <c r="F115" s="37">
        <v>8330759</v>
      </c>
      <c r="G115" s="37">
        <v>20764382</v>
      </c>
      <c r="H115" s="37"/>
      <c r="I115" s="38">
        <v>0</v>
      </c>
      <c r="J115" s="38">
        <v>11879793</v>
      </c>
      <c r="K115" s="38">
        <v>3062242</v>
      </c>
      <c r="L115" s="37">
        <v>299023</v>
      </c>
      <c r="M115" s="37"/>
      <c r="N115" s="38">
        <v>981354</v>
      </c>
      <c r="O115" s="38">
        <v>4474549</v>
      </c>
      <c r="P115" s="38">
        <v>0</v>
      </c>
      <c r="Q115" s="37">
        <v>212188</v>
      </c>
      <c r="R115" s="37"/>
      <c r="S115" s="38">
        <v>3978162</v>
      </c>
      <c r="T115" s="39">
        <v>-8682</v>
      </c>
      <c r="U115" s="39">
        <v>3969480</v>
      </c>
    </row>
    <row r="116" spans="1:21">
      <c r="A116" s="35">
        <v>32405</v>
      </c>
      <c r="B116" s="36" t="s">
        <v>101</v>
      </c>
      <c r="C116" s="41">
        <v>5.6479999999999996E-4</v>
      </c>
      <c r="D116" s="41">
        <v>5.7660000000000003E-4</v>
      </c>
      <c r="E116" s="37">
        <v>797184.42</v>
      </c>
      <c r="F116" s="37">
        <v>2124885</v>
      </c>
      <c r="G116" s="37">
        <v>5191095</v>
      </c>
      <c r="H116" s="37"/>
      <c r="I116" s="38">
        <v>0</v>
      </c>
      <c r="J116" s="38">
        <v>2969948</v>
      </c>
      <c r="K116" s="38">
        <v>765560</v>
      </c>
      <c r="L116" s="37">
        <v>19827</v>
      </c>
      <c r="M116" s="37"/>
      <c r="N116" s="38">
        <v>245338</v>
      </c>
      <c r="O116" s="38">
        <v>1118637</v>
      </c>
      <c r="P116" s="38">
        <v>0</v>
      </c>
      <c r="Q116" s="37">
        <v>105824</v>
      </c>
      <c r="R116" s="37"/>
      <c r="S116" s="38">
        <v>994541</v>
      </c>
      <c r="T116" s="39">
        <v>-39643</v>
      </c>
      <c r="U116" s="39">
        <v>954898</v>
      </c>
    </row>
    <row r="117" spans="1:21">
      <c r="A117" s="35">
        <v>32410</v>
      </c>
      <c r="B117" s="36" t="s">
        <v>102</v>
      </c>
      <c r="C117" s="41">
        <v>8.92E-4</v>
      </c>
      <c r="D117" s="41">
        <v>8.9840000000000004E-4</v>
      </c>
      <c r="E117" s="37">
        <v>1182060.2000000002</v>
      </c>
      <c r="F117" s="37">
        <v>3310782</v>
      </c>
      <c r="G117" s="37">
        <v>8198401</v>
      </c>
      <c r="H117" s="37"/>
      <c r="I117" s="38">
        <v>0</v>
      </c>
      <c r="J117" s="38">
        <v>4690499</v>
      </c>
      <c r="K117" s="38">
        <v>1209065</v>
      </c>
      <c r="L117" s="37">
        <v>219046</v>
      </c>
      <c r="M117" s="37"/>
      <c r="N117" s="38">
        <v>387468</v>
      </c>
      <c r="O117" s="38">
        <v>1766686.28</v>
      </c>
      <c r="P117" s="38">
        <v>0</v>
      </c>
      <c r="Q117" s="37">
        <v>0</v>
      </c>
      <c r="R117" s="37"/>
      <c r="S117" s="38">
        <v>1570698</v>
      </c>
      <c r="T117" s="39">
        <v>94446</v>
      </c>
      <c r="U117" s="39">
        <v>1665144</v>
      </c>
    </row>
    <row r="118" spans="1:21">
      <c r="A118" s="35">
        <v>32420</v>
      </c>
      <c r="B118" s="36" t="s">
        <v>103</v>
      </c>
      <c r="C118" s="41">
        <v>0</v>
      </c>
      <c r="D118" s="41">
        <v>2.69E-5</v>
      </c>
      <c r="E118" s="37"/>
      <c r="F118" s="37">
        <v>99132</v>
      </c>
      <c r="G118" s="37">
        <v>0</v>
      </c>
      <c r="H118" s="37"/>
      <c r="I118" s="38">
        <v>0</v>
      </c>
      <c r="J118" s="38">
        <v>0</v>
      </c>
      <c r="K118" s="38">
        <v>0</v>
      </c>
      <c r="L118" s="37">
        <v>46024</v>
      </c>
      <c r="M118" s="37"/>
      <c r="N118" s="38">
        <v>0</v>
      </c>
      <c r="O118" s="38">
        <v>0</v>
      </c>
      <c r="P118" s="38">
        <v>0</v>
      </c>
      <c r="Q118" s="37">
        <v>98697</v>
      </c>
      <c r="R118" s="37"/>
      <c r="S118" s="38">
        <v>0</v>
      </c>
      <c r="T118" s="39">
        <v>-3006</v>
      </c>
      <c r="U118" s="39">
        <v>-3006</v>
      </c>
    </row>
    <row r="119" spans="1:21">
      <c r="A119" s="35">
        <v>32500</v>
      </c>
      <c r="B119" s="36" t="s">
        <v>104</v>
      </c>
      <c r="C119" s="41">
        <v>5.0733000000000002E-3</v>
      </c>
      <c r="D119" s="41">
        <v>5.0863999999999996E-3</v>
      </c>
      <c r="E119" s="37">
        <v>6297867.6799999997</v>
      </c>
      <c r="F119" s="37">
        <v>18744391</v>
      </c>
      <c r="G119" s="37">
        <v>46628868</v>
      </c>
      <c r="H119" s="37"/>
      <c r="I119" s="38">
        <v>0</v>
      </c>
      <c r="J119" s="38">
        <v>26677476</v>
      </c>
      <c r="K119" s="38">
        <v>6876625</v>
      </c>
      <c r="L119" s="37">
        <v>0</v>
      </c>
      <c r="M119" s="37"/>
      <c r="N119" s="38">
        <v>2203745</v>
      </c>
      <c r="O119" s="38">
        <v>10048127</v>
      </c>
      <c r="P119" s="38">
        <v>0</v>
      </c>
      <c r="Q119" s="37">
        <v>311856</v>
      </c>
      <c r="R119" s="37"/>
      <c r="S119" s="38">
        <v>8933432</v>
      </c>
      <c r="T119" s="39">
        <v>-121508</v>
      </c>
      <c r="U119" s="39">
        <v>8811924</v>
      </c>
    </row>
    <row r="120" spans="1:21">
      <c r="A120" s="35">
        <v>32505</v>
      </c>
      <c r="B120" s="36" t="s">
        <v>105</v>
      </c>
      <c r="C120" s="41">
        <v>7.2650000000000004E-4</v>
      </c>
      <c r="D120" s="41">
        <v>7.4890000000000004E-4</v>
      </c>
      <c r="E120" s="37">
        <v>938171.16999999993</v>
      </c>
      <c r="F120" s="37">
        <v>2759845</v>
      </c>
      <c r="G120" s="37">
        <v>6677285</v>
      </c>
      <c r="H120" s="37"/>
      <c r="I120" s="38">
        <v>0</v>
      </c>
      <c r="J120" s="38">
        <v>3820233</v>
      </c>
      <c r="K120" s="38">
        <v>984737</v>
      </c>
      <c r="L120" s="37">
        <v>92322</v>
      </c>
      <c r="M120" s="37"/>
      <c r="N120" s="38">
        <v>315578</v>
      </c>
      <c r="O120" s="38">
        <v>1438899</v>
      </c>
      <c r="P120" s="38">
        <v>0</v>
      </c>
      <c r="Q120" s="37">
        <v>122957</v>
      </c>
      <c r="R120" s="37"/>
      <c r="S120" s="38">
        <v>1279274</v>
      </c>
      <c r="T120" s="39">
        <v>-14926</v>
      </c>
      <c r="U120" s="39">
        <v>1264348</v>
      </c>
    </row>
    <row r="121" spans="1:21">
      <c r="A121" s="35">
        <v>32600</v>
      </c>
      <c r="B121" s="36" t="s">
        <v>106</v>
      </c>
      <c r="C121" s="41">
        <v>1.77521E-2</v>
      </c>
      <c r="D121" s="41">
        <v>1.8608900000000001E-2</v>
      </c>
      <c r="E121" s="37">
        <v>22076842.57</v>
      </c>
      <c r="F121" s="37">
        <v>68577481</v>
      </c>
      <c r="G121" s="37">
        <v>163160137</v>
      </c>
      <c r="H121" s="37"/>
      <c r="I121" s="38">
        <v>0</v>
      </c>
      <c r="J121" s="38">
        <v>93347767</v>
      </c>
      <c r="K121" s="38">
        <v>24062155</v>
      </c>
      <c r="L121" s="37">
        <v>0</v>
      </c>
      <c r="M121" s="37"/>
      <c r="N121" s="38">
        <v>7711175</v>
      </c>
      <c r="O121" s="38">
        <v>35159632</v>
      </c>
      <c r="P121" s="38">
        <v>0</v>
      </c>
      <c r="Q121" s="37">
        <v>5883524</v>
      </c>
      <c r="R121" s="37"/>
      <c r="S121" s="38">
        <v>31259176</v>
      </c>
      <c r="T121" s="39">
        <v>-2193616</v>
      </c>
      <c r="U121" s="39">
        <v>29065559</v>
      </c>
    </row>
    <row r="122" spans="1:21">
      <c r="A122" s="35">
        <v>32605</v>
      </c>
      <c r="B122" s="36" t="s">
        <v>107</v>
      </c>
      <c r="C122" s="41">
        <v>2.5571999999999999E-3</v>
      </c>
      <c r="D122" s="41">
        <v>2.5182E-3</v>
      </c>
      <c r="E122" s="37">
        <v>3480031.61</v>
      </c>
      <c r="F122" s="37">
        <v>9280066</v>
      </c>
      <c r="G122" s="37">
        <v>23503310</v>
      </c>
      <c r="H122" s="37"/>
      <c r="I122" s="38">
        <v>0</v>
      </c>
      <c r="J122" s="38">
        <v>13446798</v>
      </c>
      <c r="K122" s="38">
        <v>3466167</v>
      </c>
      <c r="L122" s="37">
        <v>595896</v>
      </c>
      <c r="M122" s="37"/>
      <c r="N122" s="38">
        <v>1110799</v>
      </c>
      <c r="O122" s="38">
        <v>5064765</v>
      </c>
      <c r="P122" s="38">
        <v>0</v>
      </c>
      <c r="Q122" s="37">
        <v>0</v>
      </c>
      <c r="R122" s="37"/>
      <c r="S122" s="38">
        <v>4502902</v>
      </c>
      <c r="T122" s="39">
        <v>217107</v>
      </c>
      <c r="U122" s="39">
        <v>4720009</v>
      </c>
    </row>
    <row r="123" spans="1:21">
      <c r="A123" s="35">
        <v>32700</v>
      </c>
      <c r="B123" s="36" t="s">
        <v>108</v>
      </c>
      <c r="C123" s="41">
        <v>1.5617999999999999E-3</v>
      </c>
      <c r="D123" s="41">
        <v>1.5299000000000001E-3</v>
      </c>
      <c r="E123" s="37">
        <v>1971249.8299999996</v>
      </c>
      <c r="F123" s="37">
        <v>5637984</v>
      </c>
      <c r="G123" s="37">
        <v>14354555</v>
      </c>
      <c r="H123" s="37"/>
      <c r="I123" s="38">
        <v>0</v>
      </c>
      <c r="J123" s="38">
        <v>8212580</v>
      </c>
      <c r="K123" s="38">
        <v>2116948</v>
      </c>
      <c r="L123" s="37">
        <v>335246</v>
      </c>
      <c r="M123" s="37"/>
      <c r="N123" s="38">
        <v>678416</v>
      </c>
      <c r="O123" s="38">
        <v>3093285</v>
      </c>
      <c r="P123" s="38">
        <v>0</v>
      </c>
      <c r="Q123" s="37">
        <v>0</v>
      </c>
      <c r="R123" s="37"/>
      <c r="S123" s="38">
        <v>2750130</v>
      </c>
      <c r="T123" s="39">
        <v>125234</v>
      </c>
      <c r="U123" s="39">
        <v>2875364</v>
      </c>
    </row>
    <row r="124" spans="1:21">
      <c r="A124" s="35">
        <v>32800</v>
      </c>
      <c r="B124" s="36" t="s">
        <v>109</v>
      </c>
      <c r="C124" s="41">
        <v>2.1503999999999998E-3</v>
      </c>
      <c r="D124" s="41">
        <v>2.1009000000000002E-3</v>
      </c>
      <c r="E124" s="37">
        <v>2958483.7099999995</v>
      </c>
      <c r="F124" s="37">
        <v>7742232</v>
      </c>
      <c r="G124" s="37">
        <v>19764397</v>
      </c>
      <c r="H124" s="37"/>
      <c r="I124" s="38">
        <v>0</v>
      </c>
      <c r="J124" s="38">
        <v>11307678</v>
      </c>
      <c r="K124" s="38">
        <v>2914768</v>
      </c>
      <c r="L124" s="37">
        <v>519677</v>
      </c>
      <c r="M124" s="37"/>
      <c r="N124" s="38">
        <v>934093</v>
      </c>
      <c r="O124" s="38">
        <v>4259061</v>
      </c>
      <c r="P124" s="38">
        <v>0</v>
      </c>
      <c r="Q124" s="37">
        <v>0</v>
      </c>
      <c r="R124" s="37"/>
      <c r="S124" s="38">
        <v>3786579</v>
      </c>
      <c r="T124" s="39">
        <v>174785</v>
      </c>
      <c r="U124" s="39">
        <v>3961364</v>
      </c>
    </row>
    <row r="125" spans="1:21">
      <c r="A125" s="35">
        <v>32900</v>
      </c>
      <c r="B125" s="36" t="s">
        <v>110</v>
      </c>
      <c r="C125" s="41">
        <v>6.633E-3</v>
      </c>
      <c r="D125" s="41">
        <v>6.5848E-3</v>
      </c>
      <c r="E125" s="37">
        <v>8107247.4899999984</v>
      </c>
      <c r="F125" s="37">
        <v>24266292</v>
      </c>
      <c r="G125" s="37">
        <v>60964122</v>
      </c>
      <c r="H125" s="37"/>
      <c r="I125" s="38">
        <v>0</v>
      </c>
      <c r="J125" s="38">
        <v>34879014</v>
      </c>
      <c r="K125" s="38">
        <v>8990726</v>
      </c>
      <c r="L125" s="37">
        <v>32332</v>
      </c>
      <c r="M125" s="37"/>
      <c r="N125" s="38">
        <v>2881249</v>
      </c>
      <c r="O125" s="38">
        <v>13137253</v>
      </c>
      <c r="P125" s="38">
        <v>0</v>
      </c>
      <c r="Q125" s="37">
        <v>379780</v>
      </c>
      <c r="R125" s="37"/>
      <c r="S125" s="38">
        <v>11679864</v>
      </c>
      <c r="T125" s="39">
        <v>-175635</v>
      </c>
      <c r="U125" s="39">
        <v>11504229</v>
      </c>
    </row>
    <row r="126" spans="1:21">
      <c r="A126" s="35">
        <v>32901</v>
      </c>
      <c r="B126" s="36" t="s">
        <v>285</v>
      </c>
      <c r="C126" s="41">
        <v>1.9560000000000001E-4</v>
      </c>
      <c r="D126" s="41">
        <v>1.707E-4</v>
      </c>
      <c r="E126" s="37">
        <v>201794.83999999997</v>
      </c>
      <c r="F126" s="37">
        <v>629063</v>
      </c>
      <c r="G126" s="37">
        <v>1797766</v>
      </c>
      <c r="H126" s="37"/>
      <c r="I126" s="38">
        <v>0</v>
      </c>
      <c r="J126" s="38">
        <v>1028544</v>
      </c>
      <c r="K126" s="38">
        <v>265127</v>
      </c>
      <c r="L126" s="37">
        <v>537559</v>
      </c>
      <c r="M126" s="37"/>
      <c r="N126" s="38">
        <v>84965</v>
      </c>
      <c r="O126" s="38">
        <v>387403</v>
      </c>
      <c r="P126" s="38">
        <v>0</v>
      </c>
      <c r="Q126" s="37">
        <v>0</v>
      </c>
      <c r="R126" s="37"/>
      <c r="S126" s="38">
        <v>344427</v>
      </c>
      <c r="T126" s="39">
        <v>208399</v>
      </c>
      <c r="U126" s="39">
        <v>552826</v>
      </c>
    </row>
    <row r="127" spans="1:21">
      <c r="A127" s="35">
        <v>32905</v>
      </c>
      <c r="B127" s="36" t="s">
        <v>111</v>
      </c>
      <c r="C127" s="41">
        <v>9.3849999999999999E-4</v>
      </c>
      <c r="D127" s="41">
        <v>9.433E-4</v>
      </c>
      <c r="E127" s="37">
        <v>1254575.6900000002</v>
      </c>
      <c r="F127" s="37">
        <v>3476247</v>
      </c>
      <c r="G127" s="37">
        <v>8625784</v>
      </c>
      <c r="H127" s="37"/>
      <c r="I127" s="38">
        <v>0</v>
      </c>
      <c r="J127" s="38">
        <v>4935015</v>
      </c>
      <c r="K127" s="38">
        <v>1272094</v>
      </c>
      <c r="L127" s="37">
        <v>30318</v>
      </c>
      <c r="M127" s="37"/>
      <c r="N127" s="38">
        <v>407667</v>
      </c>
      <c r="O127" s="38">
        <v>1858784</v>
      </c>
      <c r="P127" s="38">
        <v>0</v>
      </c>
      <c r="Q127" s="37">
        <v>254259</v>
      </c>
      <c r="R127" s="37"/>
      <c r="S127" s="38">
        <v>1652578</v>
      </c>
      <c r="T127" s="39">
        <v>-95614</v>
      </c>
      <c r="U127" s="39">
        <v>1556964</v>
      </c>
    </row>
    <row r="128" spans="1:21">
      <c r="A128" s="35">
        <v>32910</v>
      </c>
      <c r="B128" s="36" t="s">
        <v>112</v>
      </c>
      <c r="C128" s="41">
        <v>1.2221000000000001E-3</v>
      </c>
      <c r="D128" s="41">
        <v>1.2444999999999999E-3</v>
      </c>
      <c r="E128" s="37">
        <v>1563319.5600000003</v>
      </c>
      <c r="F128" s="37">
        <v>4586229</v>
      </c>
      <c r="G128" s="37">
        <v>11232361</v>
      </c>
      <c r="H128" s="37"/>
      <c r="I128" s="38">
        <v>0</v>
      </c>
      <c r="J128" s="38">
        <v>6426299</v>
      </c>
      <c r="K128" s="38">
        <v>1656500</v>
      </c>
      <c r="L128" s="37">
        <v>0</v>
      </c>
      <c r="M128" s="37"/>
      <c r="N128" s="38">
        <v>530857</v>
      </c>
      <c r="O128" s="38">
        <v>2420479</v>
      </c>
      <c r="P128" s="38">
        <v>0</v>
      </c>
      <c r="Q128" s="37">
        <v>266053</v>
      </c>
      <c r="R128" s="37"/>
      <c r="S128" s="38">
        <v>2151962</v>
      </c>
      <c r="T128" s="39">
        <v>-100976</v>
      </c>
      <c r="U128" s="39">
        <v>2050986</v>
      </c>
    </row>
    <row r="129" spans="1:21">
      <c r="A129" s="35">
        <v>32920</v>
      </c>
      <c r="B129" s="36" t="s">
        <v>113</v>
      </c>
      <c r="C129" s="41">
        <v>1.0083E-3</v>
      </c>
      <c r="D129" s="41">
        <v>1.0342000000000001E-3</v>
      </c>
      <c r="E129" s="37">
        <v>1250999.8600000001</v>
      </c>
      <c r="F129" s="37">
        <v>3811232</v>
      </c>
      <c r="G129" s="37">
        <v>9267319</v>
      </c>
      <c r="H129" s="37"/>
      <c r="I129" s="38">
        <v>0</v>
      </c>
      <c r="J129" s="38">
        <v>5302052</v>
      </c>
      <c r="K129" s="38">
        <v>1366704</v>
      </c>
      <c r="L129" s="37">
        <v>56423</v>
      </c>
      <c r="M129" s="37"/>
      <c r="N129" s="38">
        <v>437986</v>
      </c>
      <c r="O129" s="38">
        <v>1997029</v>
      </c>
      <c r="P129" s="38">
        <v>0</v>
      </c>
      <c r="Q129" s="37">
        <v>245712</v>
      </c>
      <c r="R129" s="37"/>
      <c r="S129" s="38">
        <v>1775487</v>
      </c>
      <c r="T129" s="39">
        <v>-84263</v>
      </c>
      <c r="U129" s="39">
        <v>1691224</v>
      </c>
    </row>
    <row r="130" spans="1:21">
      <c r="A130" s="35">
        <v>33000</v>
      </c>
      <c r="B130" s="36" t="s">
        <v>114</v>
      </c>
      <c r="C130" s="41">
        <v>2.5539E-3</v>
      </c>
      <c r="D130" s="41">
        <v>2.5566999999999999E-3</v>
      </c>
      <c r="E130" s="37">
        <v>3038235.93</v>
      </c>
      <c r="F130" s="37">
        <v>9421946</v>
      </c>
      <c r="G130" s="37">
        <v>23472979</v>
      </c>
      <c r="H130" s="37"/>
      <c r="I130" s="38">
        <v>0</v>
      </c>
      <c r="J130" s="38">
        <v>13429446</v>
      </c>
      <c r="K130" s="38">
        <v>3461694</v>
      </c>
      <c r="L130" s="37">
        <v>0</v>
      </c>
      <c r="M130" s="37"/>
      <c r="N130" s="38">
        <v>1109366</v>
      </c>
      <c r="O130" s="38">
        <v>5058229</v>
      </c>
      <c r="P130" s="38">
        <v>0</v>
      </c>
      <c r="Q130" s="37">
        <v>374154</v>
      </c>
      <c r="R130" s="37"/>
      <c r="S130" s="38">
        <v>4497091</v>
      </c>
      <c r="T130" s="39">
        <v>-143725</v>
      </c>
      <c r="U130" s="39">
        <v>4353366</v>
      </c>
    </row>
    <row r="131" spans="1:21">
      <c r="A131" s="35">
        <v>33001</v>
      </c>
      <c r="B131" s="36" t="s">
        <v>115</v>
      </c>
      <c r="C131" s="41">
        <v>7.1699999999999995E-5</v>
      </c>
      <c r="D131" s="41">
        <v>6.0399999999999998E-5</v>
      </c>
      <c r="E131" s="37">
        <v>81123.91</v>
      </c>
      <c r="F131" s="37">
        <v>222586</v>
      </c>
      <c r="G131" s="37">
        <v>658997</v>
      </c>
      <c r="H131" s="37"/>
      <c r="I131" s="38">
        <v>0</v>
      </c>
      <c r="J131" s="38">
        <v>377028</v>
      </c>
      <c r="K131" s="38">
        <v>97186</v>
      </c>
      <c r="L131" s="37">
        <v>127277</v>
      </c>
      <c r="M131" s="37"/>
      <c r="N131" s="38">
        <v>31145</v>
      </c>
      <c r="O131" s="38">
        <v>142008</v>
      </c>
      <c r="P131" s="38">
        <v>0</v>
      </c>
      <c r="Q131" s="37">
        <v>0</v>
      </c>
      <c r="R131" s="37"/>
      <c r="S131" s="38">
        <v>126255</v>
      </c>
      <c r="T131" s="39">
        <v>54629</v>
      </c>
      <c r="U131" s="39">
        <v>180883</v>
      </c>
    </row>
    <row r="132" spans="1:21">
      <c r="A132" s="35">
        <v>33027</v>
      </c>
      <c r="B132" s="36" t="s">
        <v>116</v>
      </c>
      <c r="C132" s="41">
        <v>2.377E-4</v>
      </c>
      <c r="D132" s="41">
        <v>1.9379999999999999E-4</v>
      </c>
      <c r="E132" s="37">
        <v>250770.05</v>
      </c>
      <c r="F132" s="37">
        <v>714191</v>
      </c>
      <c r="G132" s="37">
        <v>2184709</v>
      </c>
      <c r="H132" s="37"/>
      <c r="I132" s="38">
        <v>0</v>
      </c>
      <c r="J132" s="38">
        <v>1249923</v>
      </c>
      <c r="K132" s="38">
        <v>322191</v>
      </c>
      <c r="L132" s="37">
        <v>322789</v>
      </c>
      <c r="M132" s="37"/>
      <c r="N132" s="38">
        <v>103252</v>
      </c>
      <c r="O132" s="38">
        <v>470786</v>
      </c>
      <c r="P132" s="38">
        <v>0</v>
      </c>
      <c r="Q132" s="37">
        <v>0</v>
      </c>
      <c r="R132" s="37"/>
      <c r="S132" s="38">
        <v>418559</v>
      </c>
      <c r="T132" s="39">
        <v>125184</v>
      </c>
      <c r="U132" s="39">
        <v>543743</v>
      </c>
    </row>
    <row r="133" spans="1:21">
      <c r="A133" s="35">
        <v>33100</v>
      </c>
      <c r="B133" s="36" t="s">
        <v>117</v>
      </c>
      <c r="C133" s="41">
        <v>3.6789000000000001E-3</v>
      </c>
      <c r="D133" s="41">
        <v>3.6050000000000001E-3</v>
      </c>
      <c r="E133" s="37">
        <v>4595070.8599999994</v>
      </c>
      <c r="F133" s="37">
        <v>13285139</v>
      </c>
      <c r="G133" s="37">
        <v>33812891</v>
      </c>
      <c r="H133" s="37"/>
      <c r="I133" s="38">
        <v>0</v>
      </c>
      <c r="J133" s="38">
        <v>19345154</v>
      </c>
      <c r="K133" s="38">
        <v>4986580</v>
      </c>
      <c r="L133" s="37">
        <v>994968</v>
      </c>
      <c r="M133" s="37"/>
      <c r="N133" s="38">
        <v>1598044</v>
      </c>
      <c r="O133" s="38">
        <v>7286393</v>
      </c>
      <c r="P133" s="38">
        <v>0</v>
      </c>
      <c r="Q133" s="37">
        <v>0</v>
      </c>
      <c r="R133" s="37"/>
      <c r="S133" s="38">
        <v>6478072</v>
      </c>
      <c r="T133" s="39">
        <v>421432</v>
      </c>
      <c r="U133" s="39">
        <v>6899504</v>
      </c>
    </row>
    <row r="134" spans="1:21">
      <c r="A134" s="35">
        <v>33105</v>
      </c>
      <c r="B134" s="36" t="s">
        <v>118</v>
      </c>
      <c r="C134" s="41">
        <v>3.9419999999999999E-4</v>
      </c>
      <c r="D134" s="41">
        <v>4.281E-4</v>
      </c>
      <c r="E134" s="37">
        <v>531748.04</v>
      </c>
      <c r="F134" s="37">
        <v>1577633</v>
      </c>
      <c r="G134" s="37">
        <v>3623105</v>
      </c>
      <c r="H134" s="37"/>
      <c r="I134" s="38">
        <v>0</v>
      </c>
      <c r="J134" s="38">
        <v>2072864</v>
      </c>
      <c r="K134" s="38">
        <v>534320</v>
      </c>
      <c r="L134" s="37">
        <v>0</v>
      </c>
      <c r="M134" s="37"/>
      <c r="N134" s="38">
        <v>171233</v>
      </c>
      <c r="O134" s="38">
        <v>780749</v>
      </c>
      <c r="P134" s="38">
        <v>0</v>
      </c>
      <c r="Q134" s="37">
        <v>187955</v>
      </c>
      <c r="R134" s="37"/>
      <c r="S134" s="38">
        <v>694136</v>
      </c>
      <c r="T134" s="39">
        <v>-65525</v>
      </c>
      <c r="U134" s="39">
        <v>628610</v>
      </c>
    </row>
    <row r="135" spans="1:21">
      <c r="A135" s="35">
        <v>33200</v>
      </c>
      <c r="B135" s="36" t="s">
        <v>119</v>
      </c>
      <c r="C135" s="41">
        <v>1.57856E-2</v>
      </c>
      <c r="D135" s="41">
        <v>1.54092E-2</v>
      </c>
      <c r="E135" s="37">
        <v>18831502.330000002</v>
      </c>
      <c r="F135" s="37">
        <v>56785953</v>
      </c>
      <c r="G135" s="37">
        <v>145085971</v>
      </c>
      <c r="H135" s="37"/>
      <c r="I135" s="38">
        <v>0</v>
      </c>
      <c r="J135" s="38">
        <v>83007110</v>
      </c>
      <c r="K135" s="38">
        <v>21396655</v>
      </c>
      <c r="L135" s="37">
        <v>1631592</v>
      </c>
      <c r="M135" s="37"/>
      <c r="N135" s="38">
        <v>6856965</v>
      </c>
      <c r="O135" s="38">
        <v>31264802</v>
      </c>
      <c r="P135" s="38">
        <v>0</v>
      </c>
      <c r="Q135" s="37">
        <v>683251</v>
      </c>
      <c r="R135" s="37"/>
      <c r="S135" s="38">
        <v>27796421</v>
      </c>
      <c r="T135" s="39">
        <v>210066</v>
      </c>
      <c r="U135" s="39">
        <v>28006487</v>
      </c>
    </row>
    <row r="136" spans="1:21">
      <c r="A136" s="35">
        <v>33202</v>
      </c>
      <c r="B136" s="36" t="s">
        <v>120</v>
      </c>
      <c r="C136" s="41">
        <v>1.8359999999999999E-4</v>
      </c>
      <c r="D136" s="41">
        <v>1.5779999999999999E-4</v>
      </c>
      <c r="E136" s="37">
        <v>211201.21000000002</v>
      </c>
      <c r="F136" s="37">
        <v>581524</v>
      </c>
      <c r="G136" s="37">
        <v>1687474</v>
      </c>
      <c r="H136" s="37"/>
      <c r="I136" s="38">
        <v>0</v>
      </c>
      <c r="J136" s="38">
        <v>965444</v>
      </c>
      <c r="K136" s="38">
        <v>248861</v>
      </c>
      <c r="L136" s="37">
        <v>114579</v>
      </c>
      <c r="M136" s="37"/>
      <c r="N136" s="38">
        <v>79752</v>
      </c>
      <c r="O136" s="38">
        <v>363636</v>
      </c>
      <c r="P136" s="38">
        <v>0</v>
      </c>
      <c r="Q136" s="37">
        <v>0</v>
      </c>
      <c r="R136" s="37"/>
      <c r="S136" s="38">
        <v>323296</v>
      </c>
      <c r="T136" s="39">
        <v>41498</v>
      </c>
      <c r="U136" s="39">
        <v>364794</v>
      </c>
    </row>
    <row r="137" spans="1:21">
      <c r="A137" s="35">
        <v>33203</v>
      </c>
      <c r="B137" s="36" t="s">
        <v>121</v>
      </c>
      <c r="C137" s="41">
        <v>1.3540000000000001E-4</v>
      </c>
      <c r="D137" s="41">
        <v>1.3689999999999999E-4</v>
      </c>
      <c r="E137" s="37">
        <v>129371.63</v>
      </c>
      <c r="F137" s="37">
        <v>504504</v>
      </c>
      <c r="G137" s="37">
        <v>1244466</v>
      </c>
      <c r="H137" s="37"/>
      <c r="I137" s="38">
        <v>0</v>
      </c>
      <c r="J137" s="38">
        <v>711988</v>
      </c>
      <c r="K137" s="38">
        <v>183528</v>
      </c>
      <c r="L137" s="37">
        <v>38777</v>
      </c>
      <c r="M137" s="37"/>
      <c r="N137" s="38">
        <v>58815</v>
      </c>
      <c r="O137" s="38">
        <v>268172</v>
      </c>
      <c r="P137" s="38">
        <v>0</v>
      </c>
      <c r="Q137" s="37">
        <v>38583</v>
      </c>
      <c r="R137" s="37"/>
      <c r="S137" s="38">
        <v>238422</v>
      </c>
      <c r="T137" s="39">
        <v>4244</v>
      </c>
      <c r="U137" s="39">
        <v>242666</v>
      </c>
    </row>
    <row r="138" spans="1:21">
      <c r="A138" s="35">
        <v>33204</v>
      </c>
      <c r="B138" s="36" t="s">
        <v>122</v>
      </c>
      <c r="C138" s="41">
        <v>4.4210000000000001E-4</v>
      </c>
      <c r="D138" s="41">
        <v>4.1550000000000002E-4</v>
      </c>
      <c r="E138" s="37">
        <v>463866.53</v>
      </c>
      <c r="F138" s="37">
        <v>1531200</v>
      </c>
      <c r="G138" s="37">
        <v>4063356</v>
      </c>
      <c r="H138" s="37"/>
      <c r="I138" s="38">
        <v>0</v>
      </c>
      <c r="J138" s="38">
        <v>2324742</v>
      </c>
      <c r="K138" s="38">
        <v>599246</v>
      </c>
      <c r="L138" s="37">
        <v>16495</v>
      </c>
      <c r="M138" s="37"/>
      <c r="N138" s="38">
        <v>192040</v>
      </c>
      <c r="O138" s="38">
        <v>875619</v>
      </c>
      <c r="P138" s="38">
        <v>0</v>
      </c>
      <c r="Q138" s="37">
        <v>34590</v>
      </c>
      <c r="R138" s="37"/>
      <c r="S138" s="38">
        <v>778482</v>
      </c>
      <c r="T138" s="39">
        <v>-13666</v>
      </c>
      <c r="U138" s="39">
        <v>764816</v>
      </c>
    </row>
    <row r="139" spans="1:21">
      <c r="A139" s="35">
        <v>33205</v>
      </c>
      <c r="B139" s="36" t="s">
        <v>123</v>
      </c>
      <c r="C139" s="41">
        <v>1.2955E-3</v>
      </c>
      <c r="D139" s="41">
        <v>1.2324E-3</v>
      </c>
      <c r="E139" s="37">
        <v>1674309.3800000001</v>
      </c>
      <c r="F139" s="37">
        <v>4541638</v>
      </c>
      <c r="G139" s="37">
        <v>11906983</v>
      </c>
      <c r="H139" s="37"/>
      <c r="I139" s="38">
        <v>0</v>
      </c>
      <c r="J139" s="38">
        <v>6812266</v>
      </c>
      <c r="K139" s="38">
        <v>1755991</v>
      </c>
      <c r="L139" s="37">
        <v>307018</v>
      </c>
      <c r="M139" s="37"/>
      <c r="N139" s="38">
        <v>562741</v>
      </c>
      <c r="O139" s="38">
        <v>2565854</v>
      </c>
      <c r="P139" s="38">
        <v>0</v>
      </c>
      <c r="Q139" s="37">
        <v>0</v>
      </c>
      <c r="R139" s="37"/>
      <c r="S139" s="38">
        <v>2281210</v>
      </c>
      <c r="T139" s="39">
        <v>97447</v>
      </c>
      <c r="U139" s="39">
        <v>2378656</v>
      </c>
    </row>
    <row r="140" spans="1:21">
      <c r="A140" s="35">
        <v>33206</v>
      </c>
      <c r="B140" s="36" t="s">
        <v>124</v>
      </c>
      <c r="C140" s="41">
        <v>1.032E-4</v>
      </c>
      <c r="D140" s="41">
        <v>1.032E-4</v>
      </c>
      <c r="E140" s="37">
        <v>117887.69</v>
      </c>
      <c r="F140" s="37">
        <v>380312</v>
      </c>
      <c r="G140" s="37">
        <v>948515</v>
      </c>
      <c r="H140" s="37"/>
      <c r="I140" s="38">
        <v>0</v>
      </c>
      <c r="J140" s="38">
        <v>542668</v>
      </c>
      <c r="K140" s="38">
        <v>139883</v>
      </c>
      <c r="L140" s="37">
        <v>25894</v>
      </c>
      <c r="M140" s="37"/>
      <c r="N140" s="38">
        <v>44828</v>
      </c>
      <c r="O140" s="38">
        <v>204397</v>
      </c>
      <c r="P140" s="38">
        <v>0</v>
      </c>
      <c r="Q140" s="37">
        <v>10418</v>
      </c>
      <c r="R140" s="37"/>
      <c r="S140" s="38">
        <v>181722</v>
      </c>
      <c r="T140" s="39">
        <v>10105</v>
      </c>
      <c r="U140" s="39">
        <v>191827</v>
      </c>
    </row>
    <row r="141" spans="1:21">
      <c r="A141" s="35">
        <v>33207</v>
      </c>
      <c r="B141" s="36" t="s">
        <v>343</v>
      </c>
      <c r="C141" s="41">
        <v>2.231E-4</v>
      </c>
      <c r="D141" s="41">
        <v>1.02E-4</v>
      </c>
      <c r="E141" s="37">
        <v>224821.17</v>
      </c>
      <c r="F141" s="37">
        <v>375890</v>
      </c>
      <c r="G141" s="37">
        <v>2050519</v>
      </c>
      <c r="H141" s="37"/>
      <c r="I141" s="38">
        <v>0</v>
      </c>
      <c r="J141" s="38">
        <v>1173151</v>
      </c>
      <c r="K141" s="38">
        <v>302402</v>
      </c>
      <c r="L141" s="37">
        <v>672464</v>
      </c>
      <c r="M141" s="37"/>
      <c r="N141" s="38">
        <v>96910</v>
      </c>
      <c r="O141" s="38">
        <v>441870</v>
      </c>
      <c r="P141" s="38">
        <v>0</v>
      </c>
      <c r="Q141" s="37">
        <v>0</v>
      </c>
      <c r="R141" s="37"/>
      <c r="S141" s="38">
        <v>392851</v>
      </c>
      <c r="T141" s="39">
        <v>221127</v>
      </c>
      <c r="U141" s="39">
        <v>613977</v>
      </c>
    </row>
    <row r="142" spans="1:21">
      <c r="A142" s="35">
        <v>33208</v>
      </c>
      <c r="B142" s="36" t="s">
        <v>344</v>
      </c>
      <c r="C142" s="41">
        <v>3.6999999999999998E-5</v>
      </c>
      <c r="D142" s="41">
        <v>3.2299999999999999E-5</v>
      </c>
      <c r="E142" s="37"/>
      <c r="F142" s="37">
        <v>119032</v>
      </c>
      <c r="G142" s="37">
        <v>340068</v>
      </c>
      <c r="H142" s="37"/>
      <c r="I142" s="38">
        <v>0</v>
      </c>
      <c r="J142" s="38">
        <v>194561</v>
      </c>
      <c r="K142" s="38">
        <v>50152</v>
      </c>
      <c r="L142" s="37">
        <v>94103</v>
      </c>
      <c r="M142" s="37"/>
      <c r="N142" s="38">
        <v>16072</v>
      </c>
      <c r="O142" s="38">
        <v>73281.83</v>
      </c>
      <c r="P142" s="38">
        <v>0</v>
      </c>
      <c r="Q142" s="37">
        <v>20135</v>
      </c>
      <c r="R142" s="37"/>
      <c r="S142" s="38">
        <v>65152</v>
      </c>
      <c r="T142" s="39">
        <v>30285</v>
      </c>
      <c r="U142" s="39">
        <v>95438</v>
      </c>
    </row>
    <row r="143" spans="1:21">
      <c r="A143" s="35">
        <v>33209</v>
      </c>
      <c r="B143" s="36" t="s">
        <v>345</v>
      </c>
      <c r="C143" s="41">
        <v>6.5599999999999995E-5</v>
      </c>
      <c r="D143" s="41">
        <v>5.7000000000000003E-5</v>
      </c>
      <c r="E143" s="37">
        <v>73590.16</v>
      </c>
      <c r="F143" s="37">
        <v>210056</v>
      </c>
      <c r="G143" s="37">
        <v>602932</v>
      </c>
      <c r="H143" s="37"/>
      <c r="I143" s="38">
        <v>0</v>
      </c>
      <c r="J143" s="38">
        <v>344951</v>
      </c>
      <c r="K143" s="38">
        <v>88918</v>
      </c>
      <c r="L143" s="37">
        <v>187728</v>
      </c>
      <c r="M143" s="37"/>
      <c r="N143" s="38">
        <v>28495</v>
      </c>
      <c r="O143" s="38">
        <v>129927</v>
      </c>
      <c r="P143" s="38">
        <v>0</v>
      </c>
      <c r="Q143" s="37">
        <v>0</v>
      </c>
      <c r="R143" s="37"/>
      <c r="S143" s="38">
        <v>115513</v>
      </c>
      <c r="T143" s="39">
        <v>69759</v>
      </c>
      <c r="U143" s="39">
        <v>185272</v>
      </c>
    </row>
    <row r="144" spans="1:21">
      <c r="A144" s="35">
        <v>33300</v>
      </c>
      <c r="B144" s="36" t="s">
        <v>125</v>
      </c>
      <c r="C144" s="41">
        <v>2.2869000000000001E-3</v>
      </c>
      <c r="D144" s="41">
        <v>2.2807000000000001E-3</v>
      </c>
      <c r="E144" s="37">
        <v>2814395.46</v>
      </c>
      <c r="F144" s="37">
        <v>8404831</v>
      </c>
      <c r="G144" s="37">
        <v>21018973</v>
      </c>
      <c r="H144" s="37"/>
      <c r="I144" s="38">
        <v>0</v>
      </c>
      <c r="J144" s="38">
        <v>12025451</v>
      </c>
      <c r="K144" s="38">
        <v>3099788</v>
      </c>
      <c r="L144" s="37">
        <v>0</v>
      </c>
      <c r="M144" s="37"/>
      <c r="N144" s="38">
        <v>993386</v>
      </c>
      <c r="O144" s="38">
        <v>4529411</v>
      </c>
      <c r="P144" s="38">
        <v>0</v>
      </c>
      <c r="Q144" s="37">
        <v>355175</v>
      </c>
      <c r="R144" s="37"/>
      <c r="S144" s="38">
        <v>4026938</v>
      </c>
      <c r="T144" s="39">
        <v>-181238</v>
      </c>
      <c r="U144" s="39">
        <v>3845700</v>
      </c>
    </row>
    <row r="145" spans="1:21">
      <c r="A145" s="35">
        <v>33305</v>
      </c>
      <c r="B145" s="36" t="s">
        <v>126</v>
      </c>
      <c r="C145" s="41">
        <v>6.0360000000000003E-4</v>
      </c>
      <c r="D145" s="41">
        <v>6.2299999999999996E-4</v>
      </c>
      <c r="E145" s="37">
        <v>903728.02999999991</v>
      </c>
      <c r="F145" s="37">
        <v>2295878</v>
      </c>
      <c r="G145" s="37">
        <v>5547708</v>
      </c>
      <c r="H145" s="37"/>
      <c r="I145" s="38">
        <v>0</v>
      </c>
      <c r="J145" s="38">
        <v>3173974</v>
      </c>
      <c r="K145" s="38">
        <v>818152</v>
      </c>
      <c r="L145" s="37">
        <v>37671</v>
      </c>
      <c r="M145" s="37"/>
      <c r="N145" s="38">
        <v>262192</v>
      </c>
      <c r="O145" s="38">
        <v>1195484</v>
      </c>
      <c r="P145" s="38">
        <v>0</v>
      </c>
      <c r="Q145" s="37">
        <v>80010</v>
      </c>
      <c r="R145" s="37"/>
      <c r="S145" s="38">
        <v>1062862</v>
      </c>
      <c r="T145" s="39">
        <v>-32495</v>
      </c>
      <c r="U145" s="39">
        <v>1030368</v>
      </c>
    </row>
    <row r="146" spans="1:21">
      <c r="A146" s="35">
        <v>33400</v>
      </c>
      <c r="B146" s="36" t="s">
        <v>127</v>
      </c>
      <c r="C146" s="41">
        <v>2.05119E-2</v>
      </c>
      <c r="D146" s="41">
        <v>2.0228599999999999E-2</v>
      </c>
      <c r="E146" s="37">
        <v>25648363.949999999</v>
      </c>
      <c r="F146" s="37">
        <v>74546396</v>
      </c>
      <c r="G146" s="37">
        <v>188525550</v>
      </c>
      <c r="H146" s="37"/>
      <c r="I146" s="38">
        <v>0</v>
      </c>
      <c r="J146" s="38">
        <v>107859919</v>
      </c>
      <c r="K146" s="38">
        <v>27802937</v>
      </c>
      <c r="L146" s="37">
        <v>1992776</v>
      </c>
      <c r="M146" s="37"/>
      <c r="N146" s="38">
        <v>8909980</v>
      </c>
      <c r="O146" s="38">
        <v>40625664</v>
      </c>
      <c r="P146" s="38">
        <v>0</v>
      </c>
      <c r="Q146" s="37">
        <v>0</v>
      </c>
      <c r="R146" s="37"/>
      <c r="S146" s="38">
        <v>36118830</v>
      </c>
      <c r="T146" s="39">
        <v>789457</v>
      </c>
      <c r="U146" s="39">
        <v>36908287</v>
      </c>
    </row>
    <row r="147" spans="1:21">
      <c r="A147" s="35">
        <v>33402</v>
      </c>
      <c r="B147" s="36" t="s">
        <v>128</v>
      </c>
      <c r="C147" s="41">
        <v>1.585E-4</v>
      </c>
      <c r="D147" s="41">
        <v>1.459E-4</v>
      </c>
      <c r="E147" s="37">
        <v>168912.39</v>
      </c>
      <c r="F147" s="37">
        <v>537670</v>
      </c>
      <c r="G147" s="37">
        <v>1456779</v>
      </c>
      <c r="H147" s="37"/>
      <c r="I147" s="38">
        <v>0</v>
      </c>
      <c r="J147" s="38">
        <v>833458</v>
      </c>
      <c r="K147" s="38">
        <v>214839</v>
      </c>
      <c r="L147" s="37">
        <v>45067</v>
      </c>
      <c r="M147" s="37"/>
      <c r="N147" s="38">
        <v>68849</v>
      </c>
      <c r="O147" s="38">
        <v>313924</v>
      </c>
      <c r="P147" s="38">
        <v>0</v>
      </c>
      <c r="Q147" s="37">
        <v>3136</v>
      </c>
      <c r="R147" s="37"/>
      <c r="S147" s="38">
        <v>279098</v>
      </c>
      <c r="T147" s="39">
        <v>18897</v>
      </c>
      <c r="U147" s="39">
        <v>297995</v>
      </c>
    </row>
    <row r="148" spans="1:21">
      <c r="A148" s="42">
        <v>33403</v>
      </c>
      <c r="B148" s="36" t="s">
        <v>286</v>
      </c>
      <c r="C148" s="41">
        <v>0</v>
      </c>
      <c r="D148" s="41">
        <v>0</v>
      </c>
      <c r="E148" s="37"/>
      <c r="F148" s="37">
        <v>0</v>
      </c>
      <c r="G148" s="37">
        <v>0</v>
      </c>
      <c r="H148" s="37"/>
      <c r="I148" s="38">
        <v>0</v>
      </c>
      <c r="J148" s="38">
        <v>0</v>
      </c>
      <c r="K148" s="38">
        <v>0</v>
      </c>
      <c r="L148" s="37">
        <v>0</v>
      </c>
      <c r="M148" s="37"/>
      <c r="N148" s="38">
        <v>0</v>
      </c>
      <c r="O148" s="38">
        <v>0</v>
      </c>
      <c r="P148" s="38">
        <v>0</v>
      </c>
      <c r="Q148" s="37">
        <v>90748</v>
      </c>
      <c r="R148" s="37"/>
      <c r="S148" s="38">
        <v>0</v>
      </c>
      <c r="T148" s="39">
        <v>-50697</v>
      </c>
      <c r="U148" s="39">
        <v>-50697</v>
      </c>
    </row>
    <row r="149" spans="1:21">
      <c r="A149" s="42">
        <v>33405</v>
      </c>
      <c r="B149" s="36" t="s">
        <v>129</v>
      </c>
      <c r="C149" s="41">
        <v>2.0352E-3</v>
      </c>
      <c r="D149" s="41">
        <v>2.0105000000000001E-3</v>
      </c>
      <c r="E149" s="37">
        <v>2740410.83</v>
      </c>
      <c r="F149" s="37">
        <v>7409091</v>
      </c>
      <c r="G149" s="37">
        <v>18705590</v>
      </c>
      <c r="H149" s="37"/>
      <c r="I149" s="38">
        <v>0</v>
      </c>
      <c r="J149" s="38">
        <v>10701910</v>
      </c>
      <c r="K149" s="38">
        <v>2758620</v>
      </c>
      <c r="L149" s="37">
        <v>601289</v>
      </c>
      <c r="M149" s="37"/>
      <c r="N149" s="38">
        <v>884052</v>
      </c>
      <c r="O149" s="38">
        <v>4030897</v>
      </c>
      <c r="P149" s="38">
        <v>0</v>
      </c>
      <c r="Q149" s="37">
        <v>28655</v>
      </c>
      <c r="R149" s="37"/>
      <c r="S149" s="38">
        <v>3583727</v>
      </c>
      <c r="T149" s="39">
        <v>269418</v>
      </c>
      <c r="U149" s="39">
        <v>3853145</v>
      </c>
    </row>
    <row r="150" spans="1:21">
      <c r="A150" s="42">
        <v>33500</v>
      </c>
      <c r="B150" s="36" t="s">
        <v>130</v>
      </c>
      <c r="C150" s="41">
        <v>3.3923E-3</v>
      </c>
      <c r="D150" s="41">
        <v>3.3027E-3</v>
      </c>
      <c r="E150" s="37">
        <v>4126368.2399999998</v>
      </c>
      <c r="F150" s="37">
        <v>12171103</v>
      </c>
      <c r="G150" s="37">
        <v>31178741</v>
      </c>
      <c r="H150" s="37"/>
      <c r="I150" s="38">
        <v>0</v>
      </c>
      <c r="J150" s="38">
        <v>17838094</v>
      </c>
      <c r="K150" s="38">
        <v>4598107</v>
      </c>
      <c r="L150" s="37">
        <v>524838</v>
      </c>
      <c r="M150" s="37"/>
      <c r="N150" s="38">
        <v>1473551</v>
      </c>
      <c r="O150" s="38">
        <v>6718755</v>
      </c>
      <c r="P150" s="38">
        <v>0</v>
      </c>
      <c r="Q150" s="37">
        <v>0</v>
      </c>
      <c r="R150" s="37"/>
      <c r="S150" s="38">
        <v>5973406</v>
      </c>
      <c r="T150" s="39">
        <v>223143</v>
      </c>
      <c r="U150" s="39">
        <v>6196549</v>
      </c>
    </row>
    <row r="151" spans="1:21">
      <c r="A151" s="35">
        <v>33501</v>
      </c>
      <c r="B151" s="36" t="s">
        <v>131</v>
      </c>
      <c r="C151" s="41">
        <v>7.0699999999999997E-5</v>
      </c>
      <c r="D151" s="41">
        <v>6.86E-5</v>
      </c>
      <c r="E151" s="37">
        <v>80075.009999999995</v>
      </c>
      <c r="F151" s="37">
        <v>252805</v>
      </c>
      <c r="G151" s="37">
        <v>649806</v>
      </c>
      <c r="H151" s="37"/>
      <c r="I151" s="38">
        <v>0</v>
      </c>
      <c r="J151" s="38">
        <v>371769</v>
      </c>
      <c r="K151" s="38">
        <v>95831</v>
      </c>
      <c r="L151" s="37">
        <v>15156</v>
      </c>
      <c r="M151" s="37"/>
      <c r="N151" s="38">
        <v>30711</v>
      </c>
      <c r="O151" s="38">
        <v>140028</v>
      </c>
      <c r="P151" s="38">
        <v>0</v>
      </c>
      <c r="Q151" s="37">
        <v>10890</v>
      </c>
      <c r="R151" s="37"/>
      <c r="S151" s="38">
        <v>124494</v>
      </c>
      <c r="T151" s="39">
        <v>-190</v>
      </c>
      <c r="U151" s="39">
        <v>124304</v>
      </c>
    </row>
    <row r="152" spans="1:21">
      <c r="A152" s="35">
        <v>33600</v>
      </c>
      <c r="B152" s="36" t="s">
        <v>132</v>
      </c>
      <c r="C152" s="41">
        <v>1.0871499999999999E-2</v>
      </c>
      <c r="D152" s="41">
        <v>1.0561299999999999E-2</v>
      </c>
      <c r="E152" s="37">
        <v>13148406.130000001</v>
      </c>
      <c r="F152" s="37">
        <v>38920482</v>
      </c>
      <c r="G152" s="37">
        <v>99920315</v>
      </c>
      <c r="H152" s="37"/>
      <c r="I152" s="38">
        <v>0</v>
      </c>
      <c r="J152" s="38">
        <v>57166772</v>
      </c>
      <c r="K152" s="38">
        <v>14735818</v>
      </c>
      <c r="L152" s="37">
        <v>1020271</v>
      </c>
      <c r="M152" s="37"/>
      <c r="N152" s="38">
        <v>4722373</v>
      </c>
      <c r="O152" s="38">
        <v>21531984</v>
      </c>
      <c r="P152" s="38">
        <v>0</v>
      </c>
      <c r="Q152" s="37">
        <v>387970</v>
      </c>
      <c r="R152" s="37"/>
      <c r="S152" s="38">
        <v>19143320</v>
      </c>
      <c r="T152" s="39">
        <v>120495</v>
      </c>
      <c r="U152" s="39">
        <v>19263815</v>
      </c>
    </row>
    <row r="153" spans="1:21">
      <c r="A153" s="35">
        <v>33605</v>
      </c>
      <c r="B153" s="36" t="s">
        <v>133</v>
      </c>
      <c r="C153" s="41">
        <v>1.4801E-3</v>
      </c>
      <c r="D153" s="41">
        <v>1.4997000000000001E-3</v>
      </c>
      <c r="E153" s="37">
        <v>2087359.0799999998</v>
      </c>
      <c r="F153" s="37">
        <v>5526691</v>
      </c>
      <c r="G153" s="37">
        <v>13603648</v>
      </c>
      <c r="H153" s="37"/>
      <c r="I153" s="38">
        <v>0</v>
      </c>
      <c r="J153" s="38">
        <v>7782968</v>
      </c>
      <c r="K153" s="38">
        <v>2006207</v>
      </c>
      <c r="L153" s="37">
        <v>180059</v>
      </c>
      <c r="M153" s="37"/>
      <c r="N153" s="38">
        <v>642927</v>
      </c>
      <c r="O153" s="38">
        <v>2931471</v>
      </c>
      <c r="P153" s="38">
        <v>0</v>
      </c>
      <c r="Q153" s="37">
        <v>0</v>
      </c>
      <c r="R153" s="37"/>
      <c r="S153" s="38">
        <v>2606267</v>
      </c>
      <c r="T153" s="39">
        <v>66361</v>
      </c>
      <c r="U153" s="39">
        <v>2672627</v>
      </c>
    </row>
    <row r="154" spans="1:21">
      <c r="A154" s="35">
        <v>33700</v>
      </c>
      <c r="B154" s="36" t="s">
        <v>134</v>
      </c>
      <c r="C154" s="41">
        <v>7.9049999999999997E-4</v>
      </c>
      <c r="D154" s="41">
        <v>8.1840000000000005E-4</v>
      </c>
      <c r="E154" s="37">
        <v>949580.70000000007</v>
      </c>
      <c r="F154" s="37">
        <v>3015966</v>
      </c>
      <c r="G154" s="37">
        <v>7265512</v>
      </c>
      <c r="H154" s="37"/>
      <c r="I154" s="38">
        <v>0</v>
      </c>
      <c r="J154" s="38">
        <v>4156771</v>
      </c>
      <c r="K154" s="38">
        <v>1071486</v>
      </c>
      <c r="L154" s="37">
        <v>28615</v>
      </c>
      <c r="M154" s="37"/>
      <c r="N154" s="38">
        <v>343378</v>
      </c>
      <c r="O154" s="38">
        <v>1565656</v>
      </c>
      <c r="P154" s="38">
        <v>0</v>
      </c>
      <c r="Q154" s="37">
        <v>141260</v>
      </c>
      <c r="R154" s="37"/>
      <c r="S154" s="38">
        <v>1391969</v>
      </c>
      <c r="T154" s="39">
        <v>-26311</v>
      </c>
      <c r="U154" s="39">
        <v>1365658</v>
      </c>
    </row>
    <row r="155" spans="1:21">
      <c r="A155" s="35">
        <v>33800</v>
      </c>
      <c r="B155" s="36" t="s">
        <v>135</v>
      </c>
      <c r="C155" s="41">
        <v>5.8219999999999995E-4</v>
      </c>
      <c r="D155" s="41">
        <v>5.754E-4</v>
      </c>
      <c r="E155" s="37">
        <v>731235.97</v>
      </c>
      <c r="F155" s="37">
        <v>2120463</v>
      </c>
      <c r="G155" s="37">
        <v>5351019</v>
      </c>
      <c r="H155" s="37"/>
      <c r="I155" s="38">
        <v>0</v>
      </c>
      <c r="J155" s="38">
        <v>3061445</v>
      </c>
      <c r="K155" s="38">
        <v>789145</v>
      </c>
      <c r="L155" s="37">
        <v>67842</v>
      </c>
      <c r="M155" s="37"/>
      <c r="N155" s="38">
        <v>252897</v>
      </c>
      <c r="O155" s="38">
        <v>1153099</v>
      </c>
      <c r="P155" s="38">
        <v>0</v>
      </c>
      <c r="Q155" s="37">
        <v>18448</v>
      </c>
      <c r="R155" s="37"/>
      <c r="S155" s="38">
        <v>1025180</v>
      </c>
      <c r="T155" s="39">
        <v>14096</v>
      </c>
      <c r="U155" s="39">
        <v>1039275</v>
      </c>
    </row>
    <row r="156" spans="1:21">
      <c r="A156" s="35">
        <v>33900</v>
      </c>
      <c r="B156" s="36" t="s">
        <v>136</v>
      </c>
      <c r="C156" s="41">
        <v>3.0546000000000002E-3</v>
      </c>
      <c r="D156" s="41">
        <v>2.9675999999999999E-3</v>
      </c>
      <c r="E156" s="37">
        <v>3789538.45</v>
      </c>
      <c r="F156" s="37">
        <v>10936194</v>
      </c>
      <c r="G156" s="37">
        <v>28074929</v>
      </c>
      <c r="H156" s="37"/>
      <c r="I156" s="38">
        <v>0</v>
      </c>
      <c r="J156" s="38">
        <v>16062330</v>
      </c>
      <c r="K156" s="38">
        <v>4140370</v>
      </c>
      <c r="L156" s="37">
        <v>229529</v>
      </c>
      <c r="M156" s="37"/>
      <c r="N156" s="38">
        <v>1326860</v>
      </c>
      <c r="O156" s="38">
        <v>6049910</v>
      </c>
      <c r="P156" s="38">
        <v>0</v>
      </c>
      <c r="Q156" s="37">
        <v>338961</v>
      </c>
      <c r="R156" s="37"/>
      <c r="S156" s="38">
        <v>5378760</v>
      </c>
      <c r="T156" s="39">
        <v>-83002</v>
      </c>
      <c r="U156" s="39">
        <v>5295757</v>
      </c>
    </row>
    <row r="157" spans="1:21">
      <c r="A157" s="35">
        <v>34000</v>
      </c>
      <c r="B157" s="36" t="s">
        <v>137</v>
      </c>
      <c r="C157" s="41">
        <v>1.3045000000000001E-3</v>
      </c>
      <c r="D157" s="41">
        <v>1.3382999999999999E-3</v>
      </c>
      <c r="E157" s="37">
        <v>1569651.7099999997</v>
      </c>
      <c r="F157" s="37">
        <v>4931900</v>
      </c>
      <c r="G157" s="37">
        <v>11989703</v>
      </c>
      <c r="H157" s="37"/>
      <c r="I157" s="38">
        <v>0</v>
      </c>
      <c r="J157" s="38">
        <v>6859592</v>
      </c>
      <c r="K157" s="38">
        <v>1768190</v>
      </c>
      <c r="L157" s="37">
        <v>0</v>
      </c>
      <c r="M157" s="37"/>
      <c r="N157" s="38">
        <v>566650</v>
      </c>
      <c r="O157" s="38">
        <v>2583680</v>
      </c>
      <c r="P157" s="38">
        <v>0</v>
      </c>
      <c r="Q157" s="37">
        <v>450003</v>
      </c>
      <c r="R157" s="37"/>
      <c r="S157" s="38">
        <v>2297058</v>
      </c>
      <c r="T157" s="39">
        <v>-174317</v>
      </c>
      <c r="U157" s="39">
        <v>2122740</v>
      </c>
    </row>
    <row r="158" spans="1:21">
      <c r="A158" s="35">
        <v>34100</v>
      </c>
      <c r="B158" s="36" t="s">
        <v>138</v>
      </c>
      <c r="C158" s="41">
        <v>2.9814299999999998E-2</v>
      </c>
      <c r="D158" s="41">
        <v>3.0440399999999999E-2</v>
      </c>
      <c r="E158" s="37">
        <v>35353748.640000008</v>
      </c>
      <c r="F158" s="37">
        <v>112178901</v>
      </c>
      <c r="G158" s="37">
        <v>274024215</v>
      </c>
      <c r="H158" s="37"/>
      <c r="I158" s="38">
        <v>0</v>
      </c>
      <c r="J158" s="38">
        <v>156775724</v>
      </c>
      <c r="K158" s="38">
        <v>40411912</v>
      </c>
      <c r="L158" s="37">
        <v>345334</v>
      </c>
      <c r="M158" s="37"/>
      <c r="N158" s="38">
        <v>12950765</v>
      </c>
      <c r="O158" s="38">
        <v>59049904</v>
      </c>
      <c r="P158" s="38">
        <v>0</v>
      </c>
      <c r="Q158" s="37">
        <v>5583362</v>
      </c>
      <c r="R158" s="37"/>
      <c r="S158" s="38">
        <v>52499166</v>
      </c>
      <c r="T158" s="39">
        <v>-1541138</v>
      </c>
      <c r="U158" s="39">
        <v>50958028</v>
      </c>
    </row>
    <row r="159" spans="1:21">
      <c r="A159" s="35">
        <v>34105</v>
      </c>
      <c r="B159" s="36" t="s">
        <v>139</v>
      </c>
      <c r="C159" s="41">
        <v>2.5124000000000001E-3</v>
      </c>
      <c r="D159" s="41">
        <v>2.6684E-3</v>
      </c>
      <c r="E159" s="37">
        <v>3317964.6499999994</v>
      </c>
      <c r="F159" s="37">
        <v>9833582</v>
      </c>
      <c r="G159" s="37">
        <v>23091551</v>
      </c>
      <c r="H159" s="37"/>
      <c r="I159" s="38">
        <v>0</v>
      </c>
      <c r="J159" s="38">
        <v>13211222</v>
      </c>
      <c r="K159" s="38">
        <v>3405443</v>
      </c>
      <c r="L159" s="37">
        <v>0</v>
      </c>
      <c r="M159" s="37"/>
      <c r="N159" s="38">
        <v>1091339</v>
      </c>
      <c r="O159" s="38">
        <v>4976034</v>
      </c>
      <c r="P159" s="38">
        <v>0</v>
      </c>
      <c r="Q159" s="37">
        <v>542902</v>
      </c>
      <c r="R159" s="37"/>
      <c r="S159" s="38">
        <v>4424015</v>
      </c>
      <c r="T159" s="39">
        <v>-172058</v>
      </c>
      <c r="U159" s="39">
        <v>4251957</v>
      </c>
    </row>
    <row r="160" spans="1:21">
      <c r="A160" s="35">
        <v>34200</v>
      </c>
      <c r="B160" s="36" t="s">
        <v>140</v>
      </c>
      <c r="C160" s="41">
        <v>1.1073999999999999E-3</v>
      </c>
      <c r="D160" s="41">
        <v>1.3571E-3</v>
      </c>
      <c r="E160" s="37">
        <v>1460986.2899999998</v>
      </c>
      <c r="F160" s="37">
        <v>5001182</v>
      </c>
      <c r="G160" s="37">
        <v>10178150</v>
      </c>
      <c r="H160" s="37"/>
      <c r="I160" s="38">
        <v>0</v>
      </c>
      <c r="J160" s="38">
        <v>5823160</v>
      </c>
      <c r="K160" s="38">
        <v>1501030</v>
      </c>
      <c r="L160" s="37">
        <v>0</v>
      </c>
      <c r="M160" s="37"/>
      <c r="N160" s="38">
        <v>481034</v>
      </c>
      <c r="O160" s="38">
        <v>2193305</v>
      </c>
      <c r="P160" s="38">
        <v>0</v>
      </c>
      <c r="Q160" s="37">
        <v>1364810</v>
      </c>
      <c r="R160" s="37"/>
      <c r="S160" s="38">
        <v>1949990</v>
      </c>
      <c r="T160" s="39">
        <v>-480769</v>
      </c>
      <c r="U160" s="39">
        <v>1469221</v>
      </c>
    </row>
    <row r="161" spans="1:21">
      <c r="A161" s="35">
        <v>34205</v>
      </c>
      <c r="B161" s="36" t="s">
        <v>141</v>
      </c>
      <c r="C161" s="41">
        <v>4.4920000000000002E-4</v>
      </c>
      <c r="D161" s="41">
        <v>4.8720000000000002E-4</v>
      </c>
      <c r="E161" s="37">
        <v>649935.43000000005</v>
      </c>
      <c r="F161" s="37">
        <v>1795428</v>
      </c>
      <c r="G161" s="37">
        <v>4128612</v>
      </c>
      <c r="H161" s="37"/>
      <c r="I161" s="38">
        <v>0</v>
      </c>
      <c r="J161" s="38">
        <v>2362076</v>
      </c>
      <c r="K161" s="38">
        <v>608870</v>
      </c>
      <c r="L161" s="37">
        <v>0</v>
      </c>
      <c r="M161" s="37"/>
      <c r="N161" s="38">
        <v>195124</v>
      </c>
      <c r="O161" s="38">
        <v>889681</v>
      </c>
      <c r="P161" s="38">
        <v>0</v>
      </c>
      <c r="Q161" s="37">
        <v>113846</v>
      </c>
      <c r="R161" s="37"/>
      <c r="S161" s="38">
        <v>790984</v>
      </c>
      <c r="T161" s="39">
        <v>-37805</v>
      </c>
      <c r="U161" s="39">
        <v>753179</v>
      </c>
    </row>
    <row r="162" spans="1:21">
      <c r="A162" s="35">
        <v>34220</v>
      </c>
      <c r="B162" s="36" t="s">
        <v>142</v>
      </c>
      <c r="C162" s="41">
        <v>1.0677E-3</v>
      </c>
      <c r="D162" s="41">
        <v>1.0639E-3</v>
      </c>
      <c r="E162" s="37">
        <v>1429741.4999999998</v>
      </c>
      <c r="F162" s="37">
        <v>3920682</v>
      </c>
      <c r="G162" s="37">
        <v>9813266</v>
      </c>
      <c r="H162" s="37"/>
      <c r="I162" s="38">
        <v>0</v>
      </c>
      <c r="J162" s="38">
        <v>5614401</v>
      </c>
      <c r="K162" s="38">
        <v>1447218</v>
      </c>
      <c r="L162" s="37">
        <v>84567</v>
      </c>
      <c r="M162" s="37"/>
      <c r="N162" s="38">
        <v>463789</v>
      </c>
      <c r="O162" s="38">
        <v>2114676</v>
      </c>
      <c r="P162" s="38">
        <v>0</v>
      </c>
      <c r="Q162" s="37">
        <v>12273</v>
      </c>
      <c r="R162" s="37"/>
      <c r="S162" s="38">
        <v>1880083</v>
      </c>
      <c r="T162" s="39">
        <v>18897</v>
      </c>
      <c r="U162" s="39">
        <v>1898980</v>
      </c>
    </row>
    <row r="163" spans="1:21">
      <c r="A163" s="35">
        <v>34230</v>
      </c>
      <c r="B163" s="36" t="s">
        <v>143</v>
      </c>
      <c r="C163" s="41">
        <v>4.9019999999999999E-4</v>
      </c>
      <c r="D163" s="41">
        <v>4.9819999999999997E-4</v>
      </c>
      <c r="E163" s="37">
        <v>625777.5</v>
      </c>
      <c r="F163" s="37">
        <v>1835966</v>
      </c>
      <c r="G163" s="37">
        <v>4505444</v>
      </c>
      <c r="H163" s="37"/>
      <c r="I163" s="38">
        <v>0</v>
      </c>
      <c r="J163" s="38">
        <v>2577671</v>
      </c>
      <c r="K163" s="38">
        <v>664444</v>
      </c>
      <c r="L163" s="37">
        <v>1190</v>
      </c>
      <c r="M163" s="37"/>
      <c r="N163" s="38">
        <v>212934</v>
      </c>
      <c r="O163" s="38">
        <v>970885</v>
      </c>
      <c r="P163" s="38">
        <v>0</v>
      </c>
      <c r="Q163" s="37">
        <v>34910</v>
      </c>
      <c r="R163" s="37"/>
      <c r="S163" s="38">
        <v>863179</v>
      </c>
      <c r="T163" s="39">
        <v>-10167</v>
      </c>
      <c r="U163" s="39">
        <v>853013</v>
      </c>
    </row>
    <row r="164" spans="1:21">
      <c r="A164" s="35">
        <v>34300</v>
      </c>
      <c r="B164" s="36" t="s">
        <v>144</v>
      </c>
      <c r="C164" s="41">
        <v>7.0816000000000004E-3</v>
      </c>
      <c r="D164" s="41">
        <v>7.0587000000000002E-3</v>
      </c>
      <c r="E164" s="37">
        <v>8398819.2200000007</v>
      </c>
      <c r="F164" s="37">
        <v>26012707</v>
      </c>
      <c r="G164" s="37">
        <v>65087219</v>
      </c>
      <c r="H164" s="37"/>
      <c r="I164" s="38">
        <v>0</v>
      </c>
      <c r="J164" s="38">
        <v>37237935</v>
      </c>
      <c r="K164" s="38">
        <v>9598783</v>
      </c>
      <c r="L164" s="37">
        <v>769878</v>
      </c>
      <c r="M164" s="37"/>
      <c r="N164" s="38">
        <v>3076112</v>
      </c>
      <c r="O164" s="38">
        <v>14025746</v>
      </c>
      <c r="P164" s="38">
        <v>0</v>
      </c>
      <c r="Q164" s="37">
        <v>1531401</v>
      </c>
      <c r="R164" s="37"/>
      <c r="S164" s="38">
        <v>12469791</v>
      </c>
      <c r="T164" s="39">
        <v>-118556</v>
      </c>
      <c r="U164" s="39">
        <v>12351235</v>
      </c>
    </row>
    <row r="165" spans="1:21">
      <c r="A165" s="35">
        <v>34400</v>
      </c>
      <c r="B165" s="36" t="s">
        <v>145</v>
      </c>
      <c r="C165" s="41">
        <v>2.9927E-3</v>
      </c>
      <c r="D165" s="41">
        <v>2.9892E-3</v>
      </c>
      <c r="E165" s="37">
        <v>3592331.59</v>
      </c>
      <c r="F165" s="37">
        <v>11015794</v>
      </c>
      <c r="G165" s="37">
        <v>27506004</v>
      </c>
      <c r="H165" s="37"/>
      <c r="I165" s="38">
        <v>0</v>
      </c>
      <c r="J165" s="38">
        <v>15736835</v>
      </c>
      <c r="K165" s="38">
        <v>4056467</v>
      </c>
      <c r="L165" s="37">
        <v>84697</v>
      </c>
      <c r="M165" s="37"/>
      <c r="N165" s="38">
        <v>1299972</v>
      </c>
      <c r="O165" s="38">
        <v>5927312</v>
      </c>
      <c r="P165" s="38">
        <v>0</v>
      </c>
      <c r="Q165" s="37">
        <v>251731</v>
      </c>
      <c r="R165" s="37"/>
      <c r="S165" s="38">
        <v>5269762</v>
      </c>
      <c r="T165" s="39">
        <v>-66046</v>
      </c>
      <c r="U165" s="39">
        <v>5203715</v>
      </c>
    </row>
    <row r="166" spans="1:21">
      <c r="A166" s="35">
        <v>34405</v>
      </c>
      <c r="B166" s="36" t="s">
        <v>146</v>
      </c>
      <c r="C166" s="41">
        <v>5.9949999999999999E-4</v>
      </c>
      <c r="D166" s="41">
        <v>6.3489999999999998E-4</v>
      </c>
      <c r="E166" s="37">
        <v>768545.36</v>
      </c>
      <c r="F166" s="37">
        <v>2339732</v>
      </c>
      <c r="G166" s="37">
        <v>5510024</v>
      </c>
      <c r="H166" s="37"/>
      <c r="I166" s="38">
        <v>0</v>
      </c>
      <c r="J166" s="38">
        <v>3152415</v>
      </c>
      <c r="K166" s="38">
        <v>812595</v>
      </c>
      <c r="L166" s="37">
        <v>6190</v>
      </c>
      <c r="M166" s="37"/>
      <c r="N166" s="38">
        <v>260411</v>
      </c>
      <c r="O166" s="38">
        <v>1187364</v>
      </c>
      <c r="P166" s="38">
        <v>0</v>
      </c>
      <c r="Q166" s="37">
        <v>144133</v>
      </c>
      <c r="R166" s="37"/>
      <c r="S166" s="38">
        <v>1055643</v>
      </c>
      <c r="T166" s="39">
        <v>-45669</v>
      </c>
      <c r="U166" s="39">
        <v>1009974</v>
      </c>
    </row>
    <row r="167" spans="1:21">
      <c r="A167" s="35">
        <v>34500</v>
      </c>
      <c r="B167" s="36" t="s">
        <v>147</v>
      </c>
      <c r="C167" s="41">
        <v>5.1397999999999999E-3</v>
      </c>
      <c r="D167" s="41">
        <v>5.0030999999999999E-3</v>
      </c>
      <c r="E167" s="37">
        <v>6236681.1900000004</v>
      </c>
      <c r="F167" s="37">
        <v>18437414</v>
      </c>
      <c r="G167" s="37">
        <v>47240071</v>
      </c>
      <c r="H167" s="37"/>
      <c r="I167" s="38">
        <v>0</v>
      </c>
      <c r="J167" s="38">
        <v>27027160</v>
      </c>
      <c r="K167" s="38">
        <v>6966762</v>
      </c>
      <c r="L167" s="37">
        <v>389011</v>
      </c>
      <c r="M167" s="37"/>
      <c r="N167" s="38">
        <v>2232631</v>
      </c>
      <c r="O167" s="38">
        <v>10179836</v>
      </c>
      <c r="P167" s="38">
        <v>0</v>
      </c>
      <c r="Q167" s="37">
        <v>104571</v>
      </c>
      <c r="R167" s="37"/>
      <c r="S167" s="38">
        <v>9050530</v>
      </c>
      <c r="T167" s="39">
        <v>67087</v>
      </c>
      <c r="U167" s="39">
        <v>9117617</v>
      </c>
    </row>
    <row r="168" spans="1:21">
      <c r="A168" s="35">
        <v>34501</v>
      </c>
      <c r="B168" s="36" t="s">
        <v>148</v>
      </c>
      <c r="C168" s="41">
        <v>6.19E-5</v>
      </c>
      <c r="D168" s="41">
        <v>6.2399999999999999E-5</v>
      </c>
      <c r="E168" s="37">
        <v>71406.880000000005</v>
      </c>
      <c r="F168" s="37">
        <v>229956</v>
      </c>
      <c r="G168" s="37">
        <v>568925</v>
      </c>
      <c r="H168" s="37"/>
      <c r="I168" s="38">
        <v>0</v>
      </c>
      <c r="J168" s="38">
        <v>325495</v>
      </c>
      <c r="K168" s="38">
        <v>83903</v>
      </c>
      <c r="L168" s="37">
        <v>12325</v>
      </c>
      <c r="M168" s="37"/>
      <c r="N168" s="38">
        <v>26888</v>
      </c>
      <c r="O168" s="38">
        <v>122599</v>
      </c>
      <c r="P168" s="38">
        <v>0</v>
      </c>
      <c r="Q168" s="37">
        <v>7457</v>
      </c>
      <c r="R168" s="37"/>
      <c r="S168" s="38">
        <v>108998</v>
      </c>
      <c r="T168" s="39">
        <v>2591</v>
      </c>
      <c r="U168" s="39">
        <v>111589</v>
      </c>
    </row>
    <row r="169" spans="1:21">
      <c r="A169" s="35">
        <v>34505</v>
      </c>
      <c r="B169" s="36" t="s">
        <v>149</v>
      </c>
      <c r="C169" s="41">
        <v>6.3159999999999996E-4</v>
      </c>
      <c r="D169" s="41">
        <v>6.1439999999999997E-4</v>
      </c>
      <c r="E169" s="37">
        <v>899053.49</v>
      </c>
      <c r="F169" s="37">
        <v>2264186</v>
      </c>
      <c r="G169" s="37">
        <v>5805056</v>
      </c>
      <c r="H169" s="37"/>
      <c r="I169" s="38">
        <v>0</v>
      </c>
      <c r="J169" s="38">
        <v>3321210</v>
      </c>
      <c r="K169" s="38">
        <v>856105</v>
      </c>
      <c r="L169" s="37">
        <v>216794</v>
      </c>
      <c r="M169" s="37"/>
      <c r="N169" s="38">
        <v>274355</v>
      </c>
      <c r="O169" s="38">
        <v>1250941</v>
      </c>
      <c r="P169" s="38">
        <v>0</v>
      </c>
      <c r="Q169" s="37">
        <v>23456</v>
      </c>
      <c r="R169" s="37"/>
      <c r="S169" s="38">
        <v>1112167</v>
      </c>
      <c r="T169" s="39">
        <v>75535</v>
      </c>
      <c r="U169" s="39">
        <v>1187702</v>
      </c>
    </row>
    <row r="170" spans="1:21">
      <c r="A170" s="35">
        <v>34600</v>
      </c>
      <c r="B170" s="36" t="s">
        <v>150</v>
      </c>
      <c r="C170" s="41">
        <v>1.2158E-3</v>
      </c>
      <c r="D170" s="41">
        <v>1.2436000000000001E-3</v>
      </c>
      <c r="E170" s="37">
        <v>1584755.27</v>
      </c>
      <c r="F170" s="37">
        <v>4582912</v>
      </c>
      <c r="G170" s="37">
        <v>11174458</v>
      </c>
      <c r="H170" s="37"/>
      <c r="I170" s="38">
        <v>0</v>
      </c>
      <c r="J170" s="38">
        <v>6393171</v>
      </c>
      <c r="K170" s="38">
        <v>1647961</v>
      </c>
      <c r="L170" s="37">
        <v>0</v>
      </c>
      <c r="M170" s="37"/>
      <c r="N170" s="38">
        <v>528120</v>
      </c>
      <c r="O170" s="38">
        <v>2408001</v>
      </c>
      <c r="P170" s="38">
        <v>0</v>
      </c>
      <c r="Q170" s="37">
        <v>248265</v>
      </c>
      <c r="R170" s="37"/>
      <c r="S170" s="38">
        <v>2140868</v>
      </c>
      <c r="T170" s="39">
        <v>-105690</v>
      </c>
      <c r="U170" s="39">
        <v>2035179</v>
      </c>
    </row>
    <row r="171" spans="1:21">
      <c r="A171" s="35">
        <v>34605</v>
      </c>
      <c r="B171" s="36" t="s">
        <v>151</v>
      </c>
      <c r="C171" s="41">
        <v>2.766E-4</v>
      </c>
      <c r="D171" s="41">
        <v>2.7379999999999999E-4</v>
      </c>
      <c r="E171" s="37">
        <v>394145.82999999996</v>
      </c>
      <c r="F171" s="37">
        <v>1009007</v>
      </c>
      <c r="G171" s="37">
        <v>2542240</v>
      </c>
      <c r="H171" s="37"/>
      <c r="I171" s="38">
        <v>0</v>
      </c>
      <c r="J171" s="38">
        <v>1454475</v>
      </c>
      <c r="K171" s="38">
        <v>374919</v>
      </c>
      <c r="L171" s="37">
        <v>53242</v>
      </c>
      <c r="M171" s="37"/>
      <c r="N171" s="38">
        <v>120150</v>
      </c>
      <c r="O171" s="38">
        <v>547831</v>
      </c>
      <c r="P171" s="38">
        <v>0</v>
      </c>
      <c r="Q171" s="37">
        <v>24363</v>
      </c>
      <c r="R171" s="37"/>
      <c r="S171" s="38">
        <v>487057</v>
      </c>
      <c r="T171" s="39">
        <v>8804</v>
      </c>
      <c r="U171" s="39">
        <v>495861</v>
      </c>
    </row>
    <row r="172" spans="1:21">
      <c r="A172" s="35">
        <v>34700</v>
      </c>
      <c r="B172" s="36" t="s">
        <v>152</v>
      </c>
      <c r="C172" s="41">
        <v>3.3E-3</v>
      </c>
      <c r="D172" s="41">
        <v>3.3221000000000001E-3</v>
      </c>
      <c r="E172" s="37">
        <v>3726768.48</v>
      </c>
      <c r="F172" s="37">
        <v>12242596</v>
      </c>
      <c r="G172" s="37">
        <v>30330409</v>
      </c>
      <c r="H172" s="37"/>
      <c r="I172" s="38">
        <v>0</v>
      </c>
      <c r="J172" s="38">
        <v>17352743</v>
      </c>
      <c r="K172" s="38">
        <v>4472998.2</v>
      </c>
      <c r="L172" s="37">
        <v>214101</v>
      </c>
      <c r="M172" s="37"/>
      <c r="N172" s="38">
        <v>1433457.3</v>
      </c>
      <c r="O172" s="38">
        <v>6535947</v>
      </c>
      <c r="P172" s="38">
        <v>0</v>
      </c>
      <c r="Q172" s="37">
        <v>443827</v>
      </c>
      <c r="R172" s="37"/>
      <c r="S172" s="38">
        <v>5810878</v>
      </c>
      <c r="T172" s="39">
        <v>-33151</v>
      </c>
      <c r="U172" s="39">
        <v>5777727</v>
      </c>
    </row>
    <row r="173" spans="1:21">
      <c r="A173" s="35">
        <v>34800</v>
      </c>
      <c r="B173" s="36" t="s">
        <v>153</v>
      </c>
      <c r="C173" s="41">
        <v>3.6390000000000001E-4</v>
      </c>
      <c r="D173" s="41">
        <v>3.2420000000000002E-4</v>
      </c>
      <c r="E173" s="37">
        <v>494524.79</v>
      </c>
      <c r="F173" s="37">
        <v>1194741</v>
      </c>
      <c r="G173" s="37">
        <v>3344617</v>
      </c>
      <c r="H173" s="37"/>
      <c r="I173" s="38">
        <v>0</v>
      </c>
      <c r="J173" s="38">
        <v>1913534</v>
      </c>
      <c r="K173" s="38">
        <v>493250</v>
      </c>
      <c r="L173" s="37">
        <v>192965</v>
      </c>
      <c r="M173" s="37"/>
      <c r="N173" s="38">
        <v>158071</v>
      </c>
      <c r="O173" s="38">
        <v>720737</v>
      </c>
      <c r="P173" s="38">
        <v>0</v>
      </c>
      <c r="Q173" s="37">
        <v>25591</v>
      </c>
      <c r="R173" s="37"/>
      <c r="S173" s="38">
        <v>640781</v>
      </c>
      <c r="T173" s="39">
        <v>53501</v>
      </c>
      <c r="U173" s="39">
        <v>694282</v>
      </c>
    </row>
    <row r="174" spans="1:21">
      <c r="A174" s="35">
        <v>34900</v>
      </c>
      <c r="B174" s="36" t="s">
        <v>287</v>
      </c>
      <c r="C174" s="41">
        <v>7.3692000000000002E-3</v>
      </c>
      <c r="D174" s="41">
        <v>7.5664E-3</v>
      </c>
      <c r="E174" s="37">
        <v>9002722.3800000027</v>
      </c>
      <c r="F174" s="37">
        <v>27883682</v>
      </c>
      <c r="G174" s="37">
        <v>67730560</v>
      </c>
      <c r="H174" s="37"/>
      <c r="I174" s="38">
        <v>0</v>
      </c>
      <c r="J174" s="38">
        <v>38750253</v>
      </c>
      <c r="K174" s="38">
        <v>9988612</v>
      </c>
      <c r="L174" s="37">
        <v>0</v>
      </c>
      <c r="M174" s="37"/>
      <c r="N174" s="38">
        <v>3201040</v>
      </c>
      <c r="O174" s="38">
        <v>14595364</v>
      </c>
      <c r="P174" s="38">
        <v>0</v>
      </c>
      <c r="Q174" s="37">
        <v>1710518</v>
      </c>
      <c r="R174" s="37"/>
      <c r="S174" s="38">
        <v>12976218</v>
      </c>
      <c r="T174" s="39">
        <v>-670298</v>
      </c>
      <c r="U174" s="39">
        <v>12305920</v>
      </c>
    </row>
    <row r="175" spans="1:21">
      <c r="A175" s="35">
        <v>34901</v>
      </c>
      <c r="B175" s="36" t="s">
        <v>288</v>
      </c>
      <c r="C175" s="41">
        <v>1.8909999999999999E-4</v>
      </c>
      <c r="D175" s="41">
        <v>1.8100000000000001E-4</v>
      </c>
      <c r="E175" s="37">
        <v>200083.26</v>
      </c>
      <c r="F175" s="37">
        <v>667021</v>
      </c>
      <c r="G175" s="37">
        <v>1738024</v>
      </c>
      <c r="H175" s="37"/>
      <c r="I175" s="38">
        <v>0</v>
      </c>
      <c r="J175" s="38">
        <v>994365</v>
      </c>
      <c r="K175" s="38">
        <v>256316</v>
      </c>
      <c r="L175" s="37">
        <v>10228</v>
      </c>
      <c r="M175" s="37"/>
      <c r="N175" s="38">
        <v>82141</v>
      </c>
      <c r="O175" s="38">
        <v>374530</v>
      </c>
      <c r="P175" s="38">
        <v>0</v>
      </c>
      <c r="Q175" s="37">
        <v>60342</v>
      </c>
      <c r="R175" s="37"/>
      <c r="S175" s="38">
        <v>332981</v>
      </c>
      <c r="T175" s="39">
        <v>-17104</v>
      </c>
      <c r="U175" s="39">
        <v>315876</v>
      </c>
    </row>
    <row r="176" spans="1:21">
      <c r="A176" s="35">
        <v>34903</v>
      </c>
      <c r="B176" s="36" t="s">
        <v>154</v>
      </c>
      <c r="C176" s="41">
        <v>1.34E-5</v>
      </c>
      <c r="D176" s="41">
        <v>2.02E-5</v>
      </c>
      <c r="E176" s="37">
        <v>24821.279999999995</v>
      </c>
      <c r="F176" s="37">
        <v>74441</v>
      </c>
      <c r="G176" s="37">
        <v>123160</v>
      </c>
      <c r="H176" s="37"/>
      <c r="I176" s="38">
        <v>0</v>
      </c>
      <c r="J176" s="38">
        <v>70463</v>
      </c>
      <c r="K176" s="38">
        <v>18163</v>
      </c>
      <c r="L176" s="37">
        <v>0</v>
      </c>
      <c r="M176" s="37"/>
      <c r="N176" s="38">
        <v>5821</v>
      </c>
      <c r="O176" s="38">
        <v>26540</v>
      </c>
      <c r="P176" s="38">
        <v>0</v>
      </c>
      <c r="Q176" s="37">
        <v>21256</v>
      </c>
      <c r="R176" s="37"/>
      <c r="S176" s="38">
        <v>23596</v>
      </c>
      <c r="T176" s="39">
        <v>-6784</v>
      </c>
      <c r="U176" s="39">
        <v>16812</v>
      </c>
    </row>
    <row r="177" spans="1:21">
      <c r="A177" s="35">
        <v>34905</v>
      </c>
      <c r="B177" s="36" t="s">
        <v>155</v>
      </c>
      <c r="C177" s="41">
        <v>7.2610000000000003E-4</v>
      </c>
      <c r="D177" s="41">
        <v>7.8080000000000001E-4</v>
      </c>
      <c r="E177" s="37">
        <v>938318.62999999966</v>
      </c>
      <c r="F177" s="37">
        <v>2877403</v>
      </c>
      <c r="G177" s="37">
        <v>6673609</v>
      </c>
      <c r="H177" s="37"/>
      <c r="I177" s="38">
        <v>0</v>
      </c>
      <c r="J177" s="38">
        <v>3818129</v>
      </c>
      <c r="K177" s="38">
        <v>984195</v>
      </c>
      <c r="L177" s="37">
        <v>31978</v>
      </c>
      <c r="M177" s="37"/>
      <c r="N177" s="38">
        <v>315404</v>
      </c>
      <c r="O177" s="38">
        <v>1438106</v>
      </c>
      <c r="P177" s="38">
        <v>0</v>
      </c>
      <c r="Q177" s="37">
        <v>187277</v>
      </c>
      <c r="R177" s="37"/>
      <c r="S177" s="38">
        <v>1278569</v>
      </c>
      <c r="T177" s="39">
        <v>-43350</v>
      </c>
      <c r="U177" s="39">
        <v>1235219</v>
      </c>
    </row>
    <row r="178" spans="1:21">
      <c r="A178" s="35">
        <v>34910</v>
      </c>
      <c r="B178" s="36" t="s">
        <v>156</v>
      </c>
      <c r="C178" s="41">
        <v>2.3143E-3</v>
      </c>
      <c r="D178" s="41">
        <v>2.2087999999999999E-3</v>
      </c>
      <c r="E178" s="37">
        <v>2713830.5099999993</v>
      </c>
      <c r="F178" s="37">
        <v>8139865</v>
      </c>
      <c r="G178" s="37">
        <v>21270808</v>
      </c>
      <c r="H178" s="37"/>
      <c r="I178" s="38">
        <v>0</v>
      </c>
      <c r="J178" s="38">
        <v>12169531</v>
      </c>
      <c r="K178" s="38">
        <v>3136927</v>
      </c>
      <c r="L178" s="37">
        <v>470343</v>
      </c>
      <c r="M178" s="37"/>
      <c r="N178" s="38">
        <v>1005288</v>
      </c>
      <c r="O178" s="38">
        <v>4583679</v>
      </c>
      <c r="P178" s="38">
        <v>0</v>
      </c>
      <c r="Q178" s="37">
        <v>0</v>
      </c>
      <c r="R178" s="37"/>
      <c r="S178" s="38">
        <v>4075186</v>
      </c>
      <c r="T178" s="39">
        <v>171108</v>
      </c>
      <c r="U178" s="39">
        <v>4246294</v>
      </c>
    </row>
    <row r="179" spans="1:21">
      <c r="A179" s="35">
        <v>35000</v>
      </c>
      <c r="B179" s="36" t="s">
        <v>157</v>
      </c>
      <c r="C179" s="41">
        <v>1.5556999999999999E-3</v>
      </c>
      <c r="D179" s="41">
        <v>1.5065E-3</v>
      </c>
      <c r="E179" s="37">
        <v>1833578.5599999996</v>
      </c>
      <c r="F179" s="37">
        <v>5551751</v>
      </c>
      <c r="G179" s="37">
        <v>14298490</v>
      </c>
      <c r="H179" s="37"/>
      <c r="I179" s="38">
        <v>0</v>
      </c>
      <c r="J179" s="38">
        <v>8180504</v>
      </c>
      <c r="K179" s="38">
        <v>2108680</v>
      </c>
      <c r="L179" s="37">
        <v>227205</v>
      </c>
      <c r="M179" s="37"/>
      <c r="N179" s="38">
        <v>675767</v>
      </c>
      <c r="O179" s="38">
        <v>3081204</v>
      </c>
      <c r="P179" s="38">
        <v>0</v>
      </c>
      <c r="Q179" s="37">
        <v>0</v>
      </c>
      <c r="R179" s="37"/>
      <c r="S179" s="38">
        <v>2739389</v>
      </c>
      <c r="T179" s="39">
        <v>81578</v>
      </c>
      <c r="U179" s="39">
        <v>2820966</v>
      </c>
    </row>
    <row r="180" spans="1:21">
      <c r="A180" s="35">
        <v>35005</v>
      </c>
      <c r="B180" s="36" t="s">
        <v>158</v>
      </c>
      <c r="C180" s="41">
        <v>7.0509999999999995E-4</v>
      </c>
      <c r="D180" s="41">
        <v>7.2009999999999999E-4</v>
      </c>
      <c r="E180" s="37">
        <v>892704.05999999994</v>
      </c>
      <c r="F180" s="37">
        <v>2653711</v>
      </c>
      <c r="G180" s="37">
        <v>6480597</v>
      </c>
      <c r="H180" s="37"/>
      <c r="I180" s="38">
        <v>0</v>
      </c>
      <c r="J180" s="38">
        <v>3707703</v>
      </c>
      <c r="K180" s="38">
        <v>955731</v>
      </c>
      <c r="L180" s="37">
        <v>113888</v>
      </c>
      <c r="M180" s="37"/>
      <c r="N180" s="38">
        <v>306282</v>
      </c>
      <c r="O180" s="38">
        <v>1396514</v>
      </c>
      <c r="P180" s="38">
        <v>0</v>
      </c>
      <c r="Q180" s="37">
        <v>55865</v>
      </c>
      <c r="R180" s="37"/>
      <c r="S180" s="38">
        <v>1241591</v>
      </c>
      <c r="T180" s="39">
        <v>42601</v>
      </c>
      <c r="U180" s="39">
        <v>1284192</v>
      </c>
    </row>
    <row r="181" spans="1:21">
      <c r="A181" s="35">
        <v>35100</v>
      </c>
      <c r="B181" s="36" t="s">
        <v>159</v>
      </c>
      <c r="C181" s="41">
        <v>1.29987E-2</v>
      </c>
      <c r="D181" s="41">
        <v>1.2978699999999999E-2</v>
      </c>
      <c r="E181" s="37">
        <v>15145032.690000001</v>
      </c>
      <c r="F181" s="37">
        <v>47829079</v>
      </c>
      <c r="G181" s="37">
        <v>119471481</v>
      </c>
      <c r="H181" s="37"/>
      <c r="I181" s="38">
        <v>0</v>
      </c>
      <c r="J181" s="38">
        <v>68352455</v>
      </c>
      <c r="K181" s="38">
        <v>17619140</v>
      </c>
      <c r="L181" s="37">
        <v>666082</v>
      </c>
      <c r="M181" s="37"/>
      <c r="N181" s="38">
        <v>5646388</v>
      </c>
      <c r="O181" s="38">
        <v>25745095</v>
      </c>
      <c r="P181" s="38">
        <v>0</v>
      </c>
      <c r="Q181" s="37">
        <v>2523009</v>
      </c>
      <c r="R181" s="37"/>
      <c r="S181" s="38">
        <v>22889047</v>
      </c>
      <c r="T181" s="39">
        <v>-878950</v>
      </c>
      <c r="U181" s="39">
        <v>22010097</v>
      </c>
    </row>
    <row r="182" spans="1:21">
      <c r="A182" s="35">
        <v>35105</v>
      </c>
      <c r="B182" s="36" t="s">
        <v>160</v>
      </c>
      <c r="C182" s="41">
        <v>1.1724999999999999E-3</v>
      </c>
      <c r="D182" s="41">
        <v>1.2034000000000001E-3</v>
      </c>
      <c r="E182" s="37">
        <v>1448372.9400000002</v>
      </c>
      <c r="F182" s="37">
        <v>4434767</v>
      </c>
      <c r="G182" s="37">
        <v>10776486</v>
      </c>
      <c r="H182" s="37"/>
      <c r="I182" s="38">
        <v>0</v>
      </c>
      <c r="J182" s="38">
        <v>6165482</v>
      </c>
      <c r="K182" s="38">
        <v>1589270</v>
      </c>
      <c r="L182" s="37">
        <v>94413</v>
      </c>
      <c r="M182" s="37"/>
      <c r="N182" s="38">
        <v>509312</v>
      </c>
      <c r="O182" s="38">
        <v>2322242</v>
      </c>
      <c r="P182" s="38">
        <v>0</v>
      </c>
      <c r="Q182" s="37">
        <v>203439</v>
      </c>
      <c r="R182" s="37"/>
      <c r="S182" s="38">
        <v>2064622.42</v>
      </c>
      <c r="T182" s="39">
        <v>-11502</v>
      </c>
      <c r="U182" s="39">
        <v>2053121</v>
      </c>
    </row>
    <row r="183" spans="1:21">
      <c r="A183" s="35">
        <v>35106</v>
      </c>
      <c r="B183" s="36" t="s">
        <v>161</v>
      </c>
      <c r="C183" s="41">
        <v>2.9930000000000001E-4</v>
      </c>
      <c r="D183" s="41">
        <v>2.6420000000000003E-4</v>
      </c>
      <c r="E183" s="37">
        <v>313261.80000000005</v>
      </c>
      <c r="F183" s="37">
        <v>973629</v>
      </c>
      <c r="G183" s="37">
        <v>2750876</v>
      </c>
      <c r="H183" s="37"/>
      <c r="I183" s="38">
        <v>0</v>
      </c>
      <c r="J183" s="38">
        <v>1573841</v>
      </c>
      <c r="K183" s="38">
        <v>405687</v>
      </c>
      <c r="L183" s="37">
        <v>223940</v>
      </c>
      <c r="M183" s="37"/>
      <c r="N183" s="38">
        <v>130010</v>
      </c>
      <c r="O183" s="38">
        <v>592791</v>
      </c>
      <c r="P183" s="38">
        <v>0</v>
      </c>
      <c r="Q183" s="37">
        <v>0</v>
      </c>
      <c r="R183" s="37"/>
      <c r="S183" s="38">
        <v>527029</v>
      </c>
      <c r="T183" s="39">
        <v>90741</v>
      </c>
      <c r="U183" s="39">
        <v>617770</v>
      </c>
    </row>
    <row r="184" spans="1:21">
      <c r="A184" s="35">
        <v>35200</v>
      </c>
      <c r="B184" s="36" t="s">
        <v>162</v>
      </c>
      <c r="C184" s="41">
        <v>5.8060000000000002E-4</v>
      </c>
      <c r="D184" s="41">
        <v>5.6170000000000005E-4</v>
      </c>
      <c r="E184" s="37">
        <v>777969.94</v>
      </c>
      <c r="F184" s="37">
        <v>2069976</v>
      </c>
      <c r="G184" s="37">
        <v>5336314</v>
      </c>
      <c r="H184" s="37"/>
      <c r="I184" s="38">
        <v>0</v>
      </c>
      <c r="J184" s="38">
        <v>3053031</v>
      </c>
      <c r="K184" s="38">
        <v>786977</v>
      </c>
      <c r="L184" s="37">
        <v>201070</v>
      </c>
      <c r="M184" s="37"/>
      <c r="N184" s="38">
        <v>252202</v>
      </c>
      <c r="O184" s="38">
        <v>1149931</v>
      </c>
      <c r="P184" s="38">
        <v>0</v>
      </c>
      <c r="Q184" s="37">
        <v>0</v>
      </c>
      <c r="R184" s="37"/>
      <c r="S184" s="38">
        <v>1022362</v>
      </c>
      <c r="T184" s="39">
        <v>77930</v>
      </c>
      <c r="U184" s="39">
        <v>1100292</v>
      </c>
    </row>
    <row r="185" spans="1:21">
      <c r="A185" s="35">
        <v>35300</v>
      </c>
      <c r="B185" s="36" t="s">
        <v>163</v>
      </c>
      <c r="C185" s="41">
        <v>3.8329000000000002E-3</v>
      </c>
      <c r="D185" s="41">
        <v>3.6911000000000001E-3</v>
      </c>
      <c r="E185" s="37">
        <v>4617867.83</v>
      </c>
      <c r="F185" s="37">
        <v>13602434</v>
      </c>
      <c r="G185" s="37">
        <v>35228310</v>
      </c>
      <c r="H185" s="37"/>
      <c r="I185" s="38">
        <v>0</v>
      </c>
      <c r="J185" s="38">
        <v>20154948</v>
      </c>
      <c r="K185" s="38">
        <v>5195320</v>
      </c>
      <c r="L185" s="37">
        <v>499060</v>
      </c>
      <c r="M185" s="37"/>
      <c r="N185" s="38">
        <v>1664939</v>
      </c>
      <c r="O185" s="38">
        <v>7591403</v>
      </c>
      <c r="P185" s="38">
        <v>0</v>
      </c>
      <c r="Q185" s="37">
        <v>246296</v>
      </c>
      <c r="R185" s="37"/>
      <c r="S185" s="38">
        <v>6749246</v>
      </c>
      <c r="T185" s="39">
        <v>25060</v>
      </c>
      <c r="U185" s="39">
        <v>6774306</v>
      </c>
    </row>
    <row r="186" spans="1:21">
      <c r="A186" s="35">
        <v>35305</v>
      </c>
      <c r="B186" s="36" t="s">
        <v>164</v>
      </c>
      <c r="C186" s="41">
        <v>1.42E-3</v>
      </c>
      <c r="D186" s="41">
        <v>1.3343999999999999E-3</v>
      </c>
      <c r="E186" s="37">
        <v>1830820.2000000002</v>
      </c>
      <c r="F186" s="37">
        <v>4917528</v>
      </c>
      <c r="G186" s="37">
        <v>13051267</v>
      </c>
      <c r="H186" s="37"/>
      <c r="I186" s="38">
        <v>0</v>
      </c>
      <c r="J186" s="38">
        <v>7466938</v>
      </c>
      <c r="K186" s="38">
        <v>1924745</v>
      </c>
      <c r="L186" s="37">
        <v>729730</v>
      </c>
      <c r="M186" s="37"/>
      <c r="N186" s="38">
        <v>616821.02</v>
      </c>
      <c r="O186" s="38">
        <v>2812438</v>
      </c>
      <c r="P186" s="38">
        <v>0</v>
      </c>
      <c r="Q186" s="37">
        <v>0</v>
      </c>
      <c r="R186" s="37"/>
      <c r="S186" s="38">
        <v>2500438</v>
      </c>
      <c r="T186" s="39">
        <v>261668</v>
      </c>
      <c r="U186" s="39">
        <v>2762106</v>
      </c>
    </row>
    <row r="187" spans="1:21">
      <c r="A187" s="35">
        <v>35400</v>
      </c>
      <c r="B187" s="36" t="s">
        <v>165</v>
      </c>
      <c r="C187" s="41">
        <v>3.0752000000000002E-3</v>
      </c>
      <c r="D187" s="41">
        <v>3.1616999999999999E-3</v>
      </c>
      <c r="E187" s="37">
        <v>3945927.1199999996</v>
      </c>
      <c r="F187" s="37">
        <v>11651491</v>
      </c>
      <c r="G187" s="37">
        <v>28264265</v>
      </c>
      <c r="H187" s="37"/>
      <c r="I187" s="38">
        <v>0</v>
      </c>
      <c r="J187" s="38">
        <v>16170653</v>
      </c>
      <c r="K187" s="38">
        <v>4168292</v>
      </c>
      <c r="L187" s="37">
        <v>28955</v>
      </c>
      <c r="M187" s="37"/>
      <c r="N187" s="38">
        <v>1335808</v>
      </c>
      <c r="O187" s="38">
        <v>6090710</v>
      </c>
      <c r="P187" s="38">
        <v>0</v>
      </c>
      <c r="Q187" s="37">
        <v>315819</v>
      </c>
      <c r="R187" s="37"/>
      <c r="S187" s="38">
        <v>5415034</v>
      </c>
      <c r="T187" s="39">
        <v>-90068</v>
      </c>
      <c r="U187" s="39">
        <v>5324966</v>
      </c>
    </row>
    <row r="188" spans="1:21">
      <c r="A188" s="35">
        <v>35401</v>
      </c>
      <c r="B188" s="36" t="s">
        <v>166</v>
      </c>
      <c r="C188" s="41">
        <v>2.7900000000000001E-5</v>
      </c>
      <c r="D188" s="41">
        <v>3.29E-5</v>
      </c>
      <c r="E188" s="37">
        <v>37047.659999999996</v>
      </c>
      <c r="F188" s="37">
        <v>121243</v>
      </c>
      <c r="G188" s="37">
        <v>256430</v>
      </c>
      <c r="H188" s="37"/>
      <c r="I188" s="38">
        <v>0</v>
      </c>
      <c r="J188" s="38">
        <v>146710</v>
      </c>
      <c r="K188" s="38">
        <v>37817</v>
      </c>
      <c r="L188" s="37">
        <v>27208</v>
      </c>
      <c r="M188" s="37"/>
      <c r="N188" s="38">
        <v>12119</v>
      </c>
      <c r="O188" s="38">
        <v>55258</v>
      </c>
      <c r="P188" s="38">
        <v>0</v>
      </c>
      <c r="Q188" s="37">
        <v>35444</v>
      </c>
      <c r="R188" s="37"/>
      <c r="S188" s="38">
        <v>49128</v>
      </c>
      <c r="T188" s="39">
        <v>-4942</v>
      </c>
      <c r="U188" s="39">
        <v>44186</v>
      </c>
    </row>
    <row r="189" spans="1:21">
      <c r="A189" s="35">
        <v>35402</v>
      </c>
      <c r="B189" s="36" t="s">
        <v>167</v>
      </c>
      <c r="C189" s="41">
        <v>0</v>
      </c>
      <c r="D189" s="41">
        <v>0</v>
      </c>
      <c r="E189" s="37">
        <v>0</v>
      </c>
      <c r="F189" s="37">
        <v>0</v>
      </c>
      <c r="G189" s="37">
        <v>0</v>
      </c>
      <c r="H189" s="37"/>
      <c r="I189" s="38">
        <v>0</v>
      </c>
      <c r="J189" s="38">
        <v>0</v>
      </c>
      <c r="K189" s="38">
        <v>0</v>
      </c>
      <c r="L189" s="37">
        <v>0</v>
      </c>
      <c r="M189" s="37"/>
      <c r="N189" s="38">
        <v>0</v>
      </c>
      <c r="O189" s="38">
        <v>0</v>
      </c>
      <c r="P189" s="38">
        <v>0</v>
      </c>
      <c r="Q189" s="37">
        <v>224602</v>
      </c>
      <c r="R189" s="37"/>
      <c r="S189" s="38">
        <v>0</v>
      </c>
      <c r="T189" s="39">
        <v>-125476</v>
      </c>
      <c r="U189" s="39">
        <v>-125476</v>
      </c>
    </row>
    <row r="190" spans="1:21">
      <c r="A190" s="35">
        <v>35405</v>
      </c>
      <c r="B190" s="36" t="s">
        <v>168</v>
      </c>
      <c r="C190" s="41">
        <v>1.0782999999999999E-3</v>
      </c>
      <c r="D190" s="41">
        <v>1.0586E-3</v>
      </c>
      <c r="E190" s="37">
        <v>1332448.4099999999</v>
      </c>
      <c r="F190" s="37">
        <v>3901151</v>
      </c>
      <c r="G190" s="37">
        <v>9910691</v>
      </c>
      <c r="H190" s="37"/>
      <c r="I190" s="38">
        <v>0</v>
      </c>
      <c r="J190" s="38">
        <v>5670140</v>
      </c>
      <c r="K190" s="38">
        <v>1461586</v>
      </c>
      <c r="L190" s="37">
        <v>60701</v>
      </c>
      <c r="M190" s="37"/>
      <c r="N190" s="38">
        <v>468393</v>
      </c>
      <c r="O190" s="38">
        <v>2135670</v>
      </c>
      <c r="P190" s="38">
        <v>0</v>
      </c>
      <c r="Q190" s="37">
        <v>84207</v>
      </c>
      <c r="R190" s="37"/>
      <c r="S190" s="38">
        <v>1898748</v>
      </c>
      <c r="T190" s="39">
        <v>-8792</v>
      </c>
      <c r="U190" s="39">
        <v>1889956</v>
      </c>
    </row>
    <row r="191" spans="1:21">
      <c r="A191" s="35">
        <v>35500</v>
      </c>
      <c r="B191" s="36" t="s">
        <v>169</v>
      </c>
      <c r="C191" s="41">
        <v>4.3315999999999997E-3</v>
      </c>
      <c r="D191" s="41">
        <v>4.3539E-3</v>
      </c>
      <c r="E191" s="37">
        <v>5186816.7299999995</v>
      </c>
      <c r="F191" s="37">
        <v>16044984</v>
      </c>
      <c r="G191" s="37">
        <v>39811879</v>
      </c>
      <c r="H191" s="37"/>
      <c r="I191" s="38">
        <v>0</v>
      </c>
      <c r="J191" s="38">
        <v>22777316</v>
      </c>
      <c r="K191" s="38">
        <v>5871285</v>
      </c>
      <c r="L191" s="37">
        <v>241768</v>
      </c>
      <c r="M191" s="37"/>
      <c r="N191" s="38">
        <v>1881565</v>
      </c>
      <c r="O191" s="38">
        <v>8579124</v>
      </c>
      <c r="P191" s="38">
        <v>0</v>
      </c>
      <c r="Q191" s="37">
        <v>554445</v>
      </c>
      <c r="R191" s="37"/>
      <c r="S191" s="38">
        <v>7627393</v>
      </c>
      <c r="T191" s="39">
        <v>-127378</v>
      </c>
      <c r="U191" s="39">
        <v>7500015</v>
      </c>
    </row>
    <row r="192" spans="1:21">
      <c r="A192" s="35">
        <v>35600</v>
      </c>
      <c r="B192" s="36" t="s">
        <v>170</v>
      </c>
      <c r="C192" s="41">
        <v>1.7164999999999999E-3</v>
      </c>
      <c r="D192" s="41">
        <v>1.6930999999999999E-3</v>
      </c>
      <c r="E192" s="37">
        <v>2130102.0100000002</v>
      </c>
      <c r="F192" s="37">
        <v>6239409</v>
      </c>
      <c r="G192" s="37">
        <v>15776408</v>
      </c>
      <c r="H192" s="37"/>
      <c r="I192" s="38">
        <v>0</v>
      </c>
      <c r="J192" s="38">
        <v>9026056</v>
      </c>
      <c r="K192" s="38">
        <v>2326637</v>
      </c>
      <c r="L192" s="37">
        <v>40234</v>
      </c>
      <c r="M192" s="37"/>
      <c r="N192" s="38">
        <v>745615</v>
      </c>
      <c r="O192" s="38">
        <v>3399683</v>
      </c>
      <c r="P192" s="38">
        <v>0</v>
      </c>
      <c r="Q192" s="37">
        <v>175152</v>
      </c>
      <c r="R192" s="37"/>
      <c r="S192" s="38">
        <v>3022537</v>
      </c>
      <c r="T192" s="39">
        <v>-76896</v>
      </c>
      <c r="U192" s="39">
        <v>2945641</v>
      </c>
    </row>
    <row r="193" spans="1:21">
      <c r="A193" s="35">
        <v>35700</v>
      </c>
      <c r="B193" s="36" t="s">
        <v>171</v>
      </c>
      <c r="C193" s="41">
        <v>9.657E-4</v>
      </c>
      <c r="D193" s="41">
        <v>1.0131000000000001E-3</v>
      </c>
      <c r="E193" s="37">
        <v>1208896.53</v>
      </c>
      <c r="F193" s="37">
        <v>3733474</v>
      </c>
      <c r="G193" s="37">
        <v>8875781</v>
      </c>
      <c r="H193" s="37"/>
      <c r="I193" s="38">
        <v>0</v>
      </c>
      <c r="J193" s="38">
        <v>5078044</v>
      </c>
      <c r="K193" s="38">
        <v>1308962</v>
      </c>
      <c r="L193" s="37">
        <v>32785</v>
      </c>
      <c r="M193" s="37"/>
      <c r="N193" s="38">
        <v>419482</v>
      </c>
      <c r="O193" s="38">
        <v>1912656</v>
      </c>
      <c r="P193" s="38">
        <v>0</v>
      </c>
      <c r="Q193" s="37">
        <v>239627</v>
      </c>
      <c r="R193" s="37"/>
      <c r="S193" s="38">
        <v>1700474</v>
      </c>
      <c r="T193" s="39">
        <v>-71998</v>
      </c>
      <c r="U193" s="39">
        <v>1628476</v>
      </c>
    </row>
    <row r="194" spans="1:21">
      <c r="A194" s="35">
        <v>35800</v>
      </c>
      <c r="B194" s="36" t="s">
        <v>172</v>
      </c>
      <c r="C194" s="41">
        <v>1.3967999999999999E-3</v>
      </c>
      <c r="D194" s="41">
        <v>1.4509E-3</v>
      </c>
      <c r="E194" s="37">
        <v>1848729.0199999998</v>
      </c>
      <c r="F194" s="37">
        <v>5346854</v>
      </c>
      <c r="G194" s="37">
        <v>12838035</v>
      </c>
      <c r="H194" s="37"/>
      <c r="I194" s="38">
        <v>0</v>
      </c>
      <c r="J194" s="38">
        <v>7344943</v>
      </c>
      <c r="K194" s="38">
        <v>1893298</v>
      </c>
      <c r="L194" s="37">
        <v>0</v>
      </c>
      <c r="M194" s="37"/>
      <c r="N194" s="38">
        <v>606743</v>
      </c>
      <c r="O194" s="38">
        <v>2766488</v>
      </c>
      <c r="P194" s="38">
        <v>0</v>
      </c>
      <c r="Q194" s="37">
        <v>215379</v>
      </c>
      <c r="R194" s="37"/>
      <c r="S194" s="38">
        <v>2459586</v>
      </c>
      <c r="T194" s="39">
        <v>-78921</v>
      </c>
      <c r="U194" s="39">
        <v>2380665</v>
      </c>
    </row>
    <row r="195" spans="1:21">
      <c r="A195" s="35">
        <v>35805</v>
      </c>
      <c r="B195" s="36" t="s">
        <v>173</v>
      </c>
      <c r="C195" s="41">
        <v>2.2379999999999999E-4</v>
      </c>
      <c r="D195" s="41">
        <v>1.796E-4</v>
      </c>
      <c r="E195" s="37">
        <v>343335.76999999996</v>
      </c>
      <c r="F195" s="37">
        <v>661862</v>
      </c>
      <c r="G195" s="37">
        <v>2056953</v>
      </c>
      <c r="H195" s="37"/>
      <c r="I195" s="38">
        <v>0</v>
      </c>
      <c r="J195" s="38">
        <v>1176831</v>
      </c>
      <c r="K195" s="38">
        <v>303351</v>
      </c>
      <c r="L195" s="37">
        <v>200284</v>
      </c>
      <c r="M195" s="37"/>
      <c r="N195" s="38">
        <v>97214</v>
      </c>
      <c r="O195" s="38">
        <v>443256</v>
      </c>
      <c r="P195" s="38">
        <v>0</v>
      </c>
      <c r="Q195" s="37">
        <v>47415</v>
      </c>
      <c r="R195" s="37"/>
      <c r="S195" s="38">
        <v>394083</v>
      </c>
      <c r="T195" s="39">
        <v>37139</v>
      </c>
      <c r="U195" s="39">
        <v>431222</v>
      </c>
    </row>
    <row r="196" spans="1:21">
      <c r="A196" s="35">
        <v>35900</v>
      </c>
      <c r="B196" s="36" t="s">
        <v>174</v>
      </c>
      <c r="C196" s="41">
        <v>2.5728999999999999E-3</v>
      </c>
      <c r="D196" s="41">
        <v>2.5831999999999999E-3</v>
      </c>
      <c r="E196" s="37">
        <v>3099844.2800000003</v>
      </c>
      <c r="F196" s="37">
        <v>9519603</v>
      </c>
      <c r="G196" s="37">
        <v>23647609</v>
      </c>
      <c r="H196" s="37"/>
      <c r="I196" s="38">
        <v>0</v>
      </c>
      <c r="J196" s="38">
        <v>13529355</v>
      </c>
      <c r="K196" s="38">
        <v>3487448</v>
      </c>
      <c r="L196" s="37">
        <v>0</v>
      </c>
      <c r="M196" s="37"/>
      <c r="N196" s="38">
        <v>1117619</v>
      </c>
      <c r="O196" s="38">
        <v>5095860</v>
      </c>
      <c r="P196" s="38">
        <v>0</v>
      </c>
      <c r="Q196" s="37">
        <v>476209</v>
      </c>
      <c r="R196" s="37"/>
      <c r="S196" s="38">
        <v>4530548</v>
      </c>
      <c r="T196" s="39">
        <v>-211700</v>
      </c>
      <c r="U196" s="39">
        <v>4318848</v>
      </c>
    </row>
    <row r="197" spans="1:21">
      <c r="A197" s="35">
        <v>35905</v>
      </c>
      <c r="B197" s="36" t="s">
        <v>175</v>
      </c>
      <c r="C197" s="41">
        <v>3.5429999999999999E-4</v>
      </c>
      <c r="D197" s="41">
        <v>3.6640000000000002E-4</v>
      </c>
      <c r="E197" s="37">
        <v>533486.52</v>
      </c>
      <c r="F197" s="37">
        <v>1350257</v>
      </c>
      <c r="G197" s="37">
        <v>3256383</v>
      </c>
      <c r="H197" s="37"/>
      <c r="I197" s="38">
        <v>0</v>
      </c>
      <c r="J197" s="38">
        <v>1863054</v>
      </c>
      <c r="K197" s="38">
        <v>480237</v>
      </c>
      <c r="L197" s="37">
        <v>38923</v>
      </c>
      <c r="M197" s="37"/>
      <c r="N197" s="38">
        <v>153901</v>
      </c>
      <c r="O197" s="38">
        <v>701723</v>
      </c>
      <c r="P197" s="38">
        <v>0</v>
      </c>
      <c r="Q197" s="37">
        <v>0</v>
      </c>
      <c r="R197" s="37"/>
      <c r="S197" s="38">
        <v>623877</v>
      </c>
      <c r="T197" s="39">
        <v>14440</v>
      </c>
      <c r="U197" s="39">
        <v>638317</v>
      </c>
    </row>
    <row r="198" spans="1:21">
      <c r="A198" s="35">
        <v>36000</v>
      </c>
      <c r="B198" s="36" t="s">
        <v>176</v>
      </c>
      <c r="C198" s="41">
        <v>5.8661999999999999E-2</v>
      </c>
      <c r="D198" s="41">
        <v>5.6787200000000003E-2</v>
      </c>
      <c r="E198" s="37">
        <v>67840944.230000004</v>
      </c>
      <c r="F198" s="37">
        <v>209272076</v>
      </c>
      <c r="G198" s="37">
        <v>539164378</v>
      </c>
      <c r="H198" s="37"/>
      <c r="I198" s="38">
        <v>0</v>
      </c>
      <c r="J198" s="38">
        <v>308468671</v>
      </c>
      <c r="K198" s="38">
        <v>79513643</v>
      </c>
      <c r="L198" s="37">
        <v>1286089</v>
      </c>
      <c r="M198" s="37"/>
      <c r="N198" s="38">
        <v>25481658</v>
      </c>
      <c r="O198" s="38">
        <v>116185371</v>
      </c>
      <c r="P198" s="38">
        <v>0</v>
      </c>
      <c r="Q198" s="37">
        <v>5513637</v>
      </c>
      <c r="R198" s="37"/>
      <c r="S198" s="38">
        <v>103296273</v>
      </c>
      <c r="T198" s="39">
        <v>-2030294</v>
      </c>
      <c r="U198" s="39">
        <v>101265980</v>
      </c>
    </row>
    <row r="199" spans="1:21">
      <c r="A199" s="35">
        <v>36001</v>
      </c>
      <c r="B199" s="36" t="s">
        <v>177</v>
      </c>
      <c r="C199" s="41">
        <v>3.2799999999999998E-5</v>
      </c>
      <c r="D199" s="41">
        <v>3.4600000000000001E-5</v>
      </c>
      <c r="E199" s="37">
        <v>33855.699999999997</v>
      </c>
      <c r="F199" s="37">
        <v>127508</v>
      </c>
      <c r="G199" s="37">
        <v>301466</v>
      </c>
      <c r="H199" s="37"/>
      <c r="I199" s="38">
        <v>0</v>
      </c>
      <c r="J199" s="38">
        <v>172476</v>
      </c>
      <c r="K199" s="38">
        <v>44459</v>
      </c>
      <c r="L199" s="37">
        <v>0</v>
      </c>
      <c r="M199" s="37"/>
      <c r="N199" s="38">
        <v>14248</v>
      </c>
      <c r="O199" s="38">
        <v>64963</v>
      </c>
      <c r="P199" s="38">
        <v>0</v>
      </c>
      <c r="Q199" s="37">
        <v>89847</v>
      </c>
      <c r="R199" s="37"/>
      <c r="S199" s="38">
        <v>57757</v>
      </c>
      <c r="T199" s="39">
        <v>-36872</v>
      </c>
      <c r="U199" s="39">
        <v>20885</v>
      </c>
    </row>
    <row r="200" spans="1:21">
      <c r="A200" s="35">
        <v>36002</v>
      </c>
      <c r="B200" s="36" t="s">
        <v>178</v>
      </c>
      <c r="C200" s="41">
        <v>1.4239999999999999E-4</v>
      </c>
      <c r="D200" s="41">
        <v>2.019E-4</v>
      </c>
      <c r="E200" s="37"/>
      <c r="F200" s="37">
        <v>744041</v>
      </c>
      <c r="G200" s="37">
        <v>1308803</v>
      </c>
      <c r="H200" s="37"/>
      <c r="I200" s="38">
        <v>0</v>
      </c>
      <c r="J200" s="38">
        <v>748797</v>
      </c>
      <c r="K200" s="38">
        <v>193017</v>
      </c>
      <c r="L200" s="37">
        <v>61294</v>
      </c>
      <c r="M200" s="37"/>
      <c r="N200" s="38">
        <v>61856</v>
      </c>
      <c r="O200" s="38">
        <v>282036</v>
      </c>
      <c r="P200" s="38">
        <v>0</v>
      </c>
      <c r="Q200" s="37">
        <v>381636</v>
      </c>
      <c r="R200" s="37"/>
      <c r="S200" s="38">
        <v>250748</v>
      </c>
      <c r="T200" s="39">
        <v>-78253</v>
      </c>
      <c r="U200" s="39">
        <v>172495</v>
      </c>
    </row>
    <row r="201" spans="1:21">
      <c r="A201" s="35">
        <v>36003</v>
      </c>
      <c r="B201" s="36" t="s">
        <v>179</v>
      </c>
      <c r="C201" s="41">
        <v>4.481E-4</v>
      </c>
      <c r="D201" s="41">
        <v>4.4470000000000002E-4</v>
      </c>
      <c r="E201" s="37">
        <v>456416.97</v>
      </c>
      <c r="F201" s="37">
        <v>1638808</v>
      </c>
      <c r="G201" s="37">
        <v>4118502</v>
      </c>
      <c r="H201" s="37"/>
      <c r="I201" s="38">
        <v>0</v>
      </c>
      <c r="J201" s="38">
        <v>2356292</v>
      </c>
      <c r="K201" s="38">
        <v>607379</v>
      </c>
      <c r="L201" s="37">
        <v>7097</v>
      </c>
      <c r="M201" s="37"/>
      <c r="N201" s="38">
        <v>194646</v>
      </c>
      <c r="O201" s="38">
        <v>887502</v>
      </c>
      <c r="P201" s="38">
        <v>0</v>
      </c>
      <c r="Q201" s="37">
        <v>113433</v>
      </c>
      <c r="R201" s="37"/>
      <c r="S201" s="38">
        <v>789047</v>
      </c>
      <c r="T201" s="39">
        <v>-32111</v>
      </c>
      <c r="U201" s="39">
        <v>756935</v>
      </c>
    </row>
    <row r="202" spans="1:21">
      <c r="A202" s="35">
        <v>36004</v>
      </c>
      <c r="B202" s="36" t="s">
        <v>289</v>
      </c>
      <c r="C202" s="41">
        <v>2.1230000000000001E-4</v>
      </c>
      <c r="D202" s="41">
        <v>1.662E-4</v>
      </c>
      <c r="E202" s="37">
        <v>213964.6</v>
      </c>
      <c r="F202" s="37">
        <v>612480</v>
      </c>
      <c r="G202" s="37">
        <v>1951256</v>
      </c>
      <c r="H202" s="37"/>
      <c r="I202" s="38">
        <v>0</v>
      </c>
      <c r="J202" s="38">
        <v>1116360</v>
      </c>
      <c r="K202" s="38">
        <v>287763</v>
      </c>
      <c r="L202" s="37">
        <v>540573</v>
      </c>
      <c r="M202" s="37"/>
      <c r="N202" s="38">
        <v>92219</v>
      </c>
      <c r="O202" s="38">
        <v>420479</v>
      </c>
      <c r="P202" s="38">
        <v>0</v>
      </c>
      <c r="Q202" s="37">
        <v>0</v>
      </c>
      <c r="R202" s="37"/>
      <c r="S202" s="38">
        <v>373833</v>
      </c>
      <c r="T202" s="39">
        <v>230231</v>
      </c>
      <c r="U202" s="39">
        <v>604065</v>
      </c>
    </row>
    <row r="203" spans="1:21">
      <c r="A203" s="35">
        <v>36005</v>
      </c>
      <c r="B203" s="36" t="s">
        <v>180</v>
      </c>
      <c r="C203" s="41">
        <v>5.0835000000000003E-3</v>
      </c>
      <c r="D203" s="41">
        <v>4.8573000000000002E-3</v>
      </c>
      <c r="E203" s="37">
        <v>6530099.3099999987</v>
      </c>
      <c r="F203" s="37">
        <v>17900112</v>
      </c>
      <c r="G203" s="37">
        <v>46722616</v>
      </c>
      <c r="H203" s="37"/>
      <c r="I203" s="38">
        <v>0</v>
      </c>
      <c r="J203" s="38">
        <v>26731112</v>
      </c>
      <c r="K203" s="38">
        <v>6890450</v>
      </c>
      <c r="L203" s="37">
        <v>2208480</v>
      </c>
      <c r="M203" s="37"/>
      <c r="N203" s="38">
        <v>2208176</v>
      </c>
      <c r="O203" s="38">
        <v>10068329</v>
      </c>
      <c r="P203" s="38">
        <v>0</v>
      </c>
      <c r="Q203" s="37">
        <v>0</v>
      </c>
      <c r="R203" s="37"/>
      <c r="S203" s="38">
        <v>8951393</v>
      </c>
      <c r="T203" s="39">
        <v>866971</v>
      </c>
      <c r="U203" s="39">
        <v>9818364</v>
      </c>
    </row>
    <row r="204" spans="1:21">
      <c r="A204" s="35">
        <v>36006</v>
      </c>
      <c r="B204" s="36" t="s">
        <v>181</v>
      </c>
      <c r="C204" s="41">
        <v>5.3390000000000002E-4</v>
      </c>
      <c r="D204" s="41">
        <v>5.419E-4</v>
      </c>
      <c r="E204" s="37">
        <v>574383.54</v>
      </c>
      <c r="F204" s="37">
        <v>1997009</v>
      </c>
      <c r="G204" s="37">
        <v>4907093</v>
      </c>
      <c r="H204" s="37"/>
      <c r="I204" s="38">
        <v>0</v>
      </c>
      <c r="J204" s="38">
        <v>2807463</v>
      </c>
      <c r="K204" s="38">
        <v>723677</v>
      </c>
      <c r="L204" s="37">
        <v>29904</v>
      </c>
      <c r="M204" s="37"/>
      <c r="N204" s="38">
        <v>231916</v>
      </c>
      <c r="O204" s="38">
        <v>1057437</v>
      </c>
      <c r="P204" s="38">
        <v>0</v>
      </c>
      <c r="Q204" s="37">
        <v>162253</v>
      </c>
      <c r="R204" s="37"/>
      <c r="S204" s="38">
        <v>940130</v>
      </c>
      <c r="T204" s="39">
        <v>-34882</v>
      </c>
      <c r="U204" s="39">
        <v>905248</v>
      </c>
    </row>
    <row r="205" spans="1:21">
      <c r="A205" s="35">
        <v>36007</v>
      </c>
      <c r="B205" s="36" t="s">
        <v>182</v>
      </c>
      <c r="C205" s="41">
        <v>1.7589999999999999E-4</v>
      </c>
      <c r="D205" s="41">
        <v>1.8760000000000001E-4</v>
      </c>
      <c r="E205" s="37">
        <v>203084.61</v>
      </c>
      <c r="F205" s="37">
        <v>691343</v>
      </c>
      <c r="G205" s="37">
        <v>1616703</v>
      </c>
      <c r="H205" s="37"/>
      <c r="I205" s="38">
        <v>0</v>
      </c>
      <c r="J205" s="38">
        <v>924954</v>
      </c>
      <c r="K205" s="38">
        <v>238424</v>
      </c>
      <c r="L205" s="37">
        <v>19155</v>
      </c>
      <c r="M205" s="37"/>
      <c r="N205" s="38">
        <v>76408</v>
      </c>
      <c r="O205" s="38">
        <v>348386</v>
      </c>
      <c r="P205" s="38">
        <v>0</v>
      </c>
      <c r="Q205" s="37">
        <v>62572</v>
      </c>
      <c r="R205" s="37"/>
      <c r="S205" s="38">
        <v>309737</v>
      </c>
      <c r="T205" s="39">
        <v>-7762</v>
      </c>
      <c r="U205" s="39">
        <v>301975</v>
      </c>
    </row>
    <row r="206" spans="1:21">
      <c r="A206" s="35">
        <v>36008</v>
      </c>
      <c r="B206" s="36" t="s">
        <v>183</v>
      </c>
      <c r="C206" s="41">
        <v>5.4390000000000005E-4</v>
      </c>
      <c r="D206" s="41">
        <v>5.4699999999999996E-4</v>
      </c>
      <c r="E206" s="37">
        <v>549609.32999999996</v>
      </c>
      <c r="F206" s="37">
        <v>2015803</v>
      </c>
      <c r="G206" s="37">
        <v>4999003</v>
      </c>
      <c r="H206" s="37"/>
      <c r="I206" s="38">
        <v>0</v>
      </c>
      <c r="J206" s="38">
        <v>2860048</v>
      </c>
      <c r="K206" s="38">
        <v>737231</v>
      </c>
      <c r="L206" s="37">
        <v>30712</v>
      </c>
      <c r="M206" s="37"/>
      <c r="N206" s="38">
        <v>236260</v>
      </c>
      <c r="O206" s="38">
        <v>1077243</v>
      </c>
      <c r="P206" s="38">
        <v>0</v>
      </c>
      <c r="Q206" s="37">
        <v>121488</v>
      </c>
      <c r="R206" s="37"/>
      <c r="S206" s="38">
        <v>957738</v>
      </c>
      <c r="T206" s="39">
        <v>-17949</v>
      </c>
      <c r="U206" s="39">
        <v>939790</v>
      </c>
    </row>
    <row r="207" spans="1:21">
      <c r="A207" s="35">
        <v>36009</v>
      </c>
      <c r="B207" s="36" t="s">
        <v>184</v>
      </c>
      <c r="C207" s="41">
        <v>1.7899999999999999E-4</v>
      </c>
      <c r="D207" s="41">
        <v>1.551E-4</v>
      </c>
      <c r="E207" s="37">
        <v>178529.76</v>
      </c>
      <c r="F207" s="37">
        <v>571574</v>
      </c>
      <c r="G207" s="37">
        <v>1645195</v>
      </c>
      <c r="H207" s="37"/>
      <c r="I207" s="38">
        <v>0</v>
      </c>
      <c r="J207" s="38">
        <v>941255</v>
      </c>
      <c r="K207" s="38">
        <v>242626</v>
      </c>
      <c r="L207" s="37">
        <v>220522</v>
      </c>
      <c r="M207" s="37"/>
      <c r="N207" s="38">
        <v>77754</v>
      </c>
      <c r="O207" s="38">
        <v>354525.61</v>
      </c>
      <c r="P207" s="38">
        <v>0</v>
      </c>
      <c r="Q207" s="37">
        <v>0</v>
      </c>
      <c r="R207" s="37"/>
      <c r="S207" s="38">
        <v>315196</v>
      </c>
      <c r="T207" s="39">
        <v>86689</v>
      </c>
      <c r="U207" s="39">
        <v>401885</v>
      </c>
    </row>
    <row r="208" spans="1:21">
      <c r="A208" s="35">
        <v>36100</v>
      </c>
      <c r="B208" s="36" t="s">
        <v>185</v>
      </c>
      <c r="C208" s="41">
        <v>7.7249999999999997E-4</v>
      </c>
      <c r="D208" s="41">
        <v>7.8470000000000005E-4</v>
      </c>
      <c r="E208" s="37">
        <v>1025991.67</v>
      </c>
      <c r="F208" s="37">
        <v>2891775</v>
      </c>
      <c r="G208" s="37">
        <v>7100073</v>
      </c>
      <c r="H208" s="37"/>
      <c r="I208" s="38">
        <v>0</v>
      </c>
      <c r="J208" s="38">
        <v>4062119</v>
      </c>
      <c r="K208" s="38">
        <v>1047088</v>
      </c>
      <c r="L208" s="37">
        <v>8863</v>
      </c>
      <c r="M208" s="37"/>
      <c r="N208" s="38">
        <v>335559</v>
      </c>
      <c r="O208" s="38">
        <v>1530006</v>
      </c>
      <c r="P208" s="38">
        <v>0</v>
      </c>
      <c r="Q208" s="37">
        <v>84839</v>
      </c>
      <c r="R208" s="37"/>
      <c r="S208" s="38">
        <v>1360274</v>
      </c>
      <c r="T208" s="39">
        <v>-41521</v>
      </c>
      <c r="U208" s="39">
        <v>1318753</v>
      </c>
    </row>
    <row r="209" spans="1:21">
      <c r="A209" s="35">
        <v>36102</v>
      </c>
      <c r="B209" s="36" t="s">
        <v>186</v>
      </c>
      <c r="C209" s="41">
        <v>1.615E-4</v>
      </c>
      <c r="D209" s="41">
        <v>1.21E-4</v>
      </c>
      <c r="E209" s="37">
        <v>166733.16</v>
      </c>
      <c r="F209" s="37">
        <v>445909</v>
      </c>
      <c r="G209" s="37">
        <v>1484352</v>
      </c>
      <c r="H209" s="37"/>
      <c r="I209" s="38">
        <v>0</v>
      </c>
      <c r="J209" s="38">
        <v>849233</v>
      </c>
      <c r="K209" s="38">
        <v>218906</v>
      </c>
      <c r="L209" s="37">
        <v>111668</v>
      </c>
      <c r="M209" s="37"/>
      <c r="N209" s="38">
        <v>70153</v>
      </c>
      <c r="O209" s="38">
        <v>319865</v>
      </c>
      <c r="P209" s="38">
        <v>0</v>
      </c>
      <c r="Q209" s="37">
        <v>164069</v>
      </c>
      <c r="R209" s="37"/>
      <c r="S209" s="38">
        <v>284381</v>
      </c>
      <c r="T209" s="39">
        <v>-33704</v>
      </c>
      <c r="U209" s="39">
        <v>250677</v>
      </c>
    </row>
    <row r="210" spans="1:21">
      <c r="A210" s="35">
        <v>36105</v>
      </c>
      <c r="B210" s="36" t="s">
        <v>187</v>
      </c>
      <c r="C210" s="41">
        <v>4.1159999999999998E-4</v>
      </c>
      <c r="D210" s="41">
        <v>4.0910000000000002E-4</v>
      </c>
      <c r="E210" s="37">
        <v>573321.93999999994</v>
      </c>
      <c r="F210" s="37">
        <v>1507615</v>
      </c>
      <c r="G210" s="37">
        <v>3783029</v>
      </c>
      <c r="H210" s="37"/>
      <c r="I210" s="38">
        <v>0</v>
      </c>
      <c r="J210" s="38">
        <v>2164360</v>
      </c>
      <c r="K210" s="38">
        <v>557905</v>
      </c>
      <c r="L210" s="37">
        <v>47372</v>
      </c>
      <c r="M210" s="37"/>
      <c r="N210" s="38">
        <v>178791</v>
      </c>
      <c r="O210" s="38">
        <v>815211</v>
      </c>
      <c r="P210" s="38">
        <v>0</v>
      </c>
      <c r="Q210" s="37">
        <v>27700</v>
      </c>
      <c r="R210" s="37"/>
      <c r="S210" s="38">
        <v>724775</v>
      </c>
      <c r="T210" s="39">
        <v>-1530</v>
      </c>
      <c r="U210" s="39">
        <v>723245</v>
      </c>
    </row>
    <row r="211" spans="1:21">
      <c r="A211" s="35">
        <v>36200</v>
      </c>
      <c r="B211" s="36" t="s">
        <v>188</v>
      </c>
      <c r="C211" s="41">
        <v>1.632E-3</v>
      </c>
      <c r="D211" s="41">
        <v>1.5869E-3</v>
      </c>
      <c r="E211" s="37">
        <v>2089501.46</v>
      </c>
      <c r="F211" s="37">
        <v>5848041</v>
      </c>
      <c r="G211" s="37">
        <v>14999766</v>
      </c>
      <c r="H211" s="37"/>
      <c r="I211" s="38">
        <v>0</v>
      </c>
      <c r="J211" s="38">
        <v>8581720</v>
      </c>
      <c r="K211" s="38">
        <v>2212101</v>
      </c>
      <c r="L211" s="37">
        <v>200554</v>
      </c>
      <c r="M211" s="37"/>
      <c r="N211" s="38">
        <v>708910</v>
      </c>
      <c r="O211" s="38">
        <v>3232322.88</v>
      </c>
      <c r="P211" s="38">
        <v>0</v>
      </c>
      <c r="Q211" s="37">
        <v>31572</v>
      </c>
      <c r="R211" s="37"/>
      <c r="S211" s="38">
        <v>2873743</v>
      </c>
      <c r="T211" s="39">
        <v>42954</v>
      </c>
      <c r="U211" s="39">
        <v>2916697</v>
      </c>
    </row>
    <row r="212" spans="1:21">
      <c r="A212" s="35">
        <v>36205</v>
      </c>
      <c r="B212" s="36" t="s">
        <v>189</v>
      </c>
      <c r="C212" s="41">
        <v>2.812E-4</v>
      </c>
      <c r="D212" s="41">
        <v>2.611E-4</v>
      </c>
      <c r="E212" s="37">
        <v>364700.55000000005</v>
      </c>
      <c r="F212" s="37">
        <v>962205</v>
      </c>
      <c r="G212" s="37">
        <v>2584518</v>
      </c>
      <c r="H212" s="37"/>
      <c r="I212" s="38">
        <v>0</v>
      </c>
      <c r="J212" s="38">
        <v>1478664</v>
      </c>
      <c r="K212" s="38">
        <v>381154</v>
      </c>
      <c r="L212" s="37">
        <v>125578</v>
      </c>
      <c r="M212" s="37"/>
      <c r="N212" s="38">
        <v>122148</v>
      </c>
      <c r="O212" s="38">
        <v>556942</v>
      </c>
      <c r="P212" s="38">
        <v>0</v>
      </c>
      <c r="Q212" s="37">
        <v>0</v>
      </c>
      <c r="R212" s="37"/>
      <c r="S212" s="38">
        <v>495157</v>
      </c>
      <c r="T212" s="39">
        <v>44246</v>
      </c>
      <c r="U212" s="39">
        <v>539403</v>
      </c>
    </row>
    <row r="213" spans="1:21">
      <c r="A213" s="35">
        <v>36300</v>
      </c>
      <c r="B213" s="36" t="s">
        <v>190</v>
      </c>
      <c r="C213" s="41">
        <v>5.0688E-3</v>
      </c>
      <c r="D213" s="41">
        <v>4.8706000000000001E-3</v>
      </c>
      <c r="E213" s="37">
        <v>6246829.9500000011</v>
      </c>
      <c r="F213" s="37">
        <v>17949125</v>
      </c>
      <c r="G213" s="37">
        <v>46587508</v>
      </c>
      <c r="H213" s="37"/>
      <c r="I213" s="38">
        <v>0</v>
      </c>
      <c r="J213" s="38">
        <v>26653813</v>
      </c>
      <c r="K213" s="38">
        <v>6870525</v>
      </c>
      <c r="L213" s="37">
        <v>600254</v>
      </c>
      <c r="M213" s="37"/>
      <c r="N213" s="38">
        <v>2201790</v>
      </c>
      <c r="O213" s="38">
        <v>10039215</v>
      </c>
      <c r="P213" s="38">
        <v>0</v>
      </c>
      <c r="Q213" s="37">
        <v>112531</v>
      </c>
      <c r="R213" s="37"/>
      <c r="S213" s="38">
        <v>8925508</v>
      </c>
      <c r="T213" s="39">
        <v>115233</v>
      </c>
      <c r="U213" s="39">
        <v>9040741</v>
      </c>
    </row>
    <row r="214" spans="1:21">
      <c r="A214" s="35">
        <v>36301</v>
      </c>
      <c r="B214" s="36" t="s">
        <v>191</v>
      </c>
      <c r="C214" s="41">
        <v>6.3499999999999999E-5</v>
      </c>
      <c r="D214" s="41">
        <v>5.0699999999999999E-5</v>
      </c>
      <c r="E214" s="37">
        <v>66605.39</v>
      </c>
      <c r="F214" s="37">
        <v>186840</v>
      </c>
      <c r="G214" s="37">
        <v>583631</v>
      </c>
      <c r="H214" s="37"/>
      <c r="I214" s="38">
        <v>0</v>
      </c>
      <c r="J214" s="38">
        <v>333909</v>
      </c>
      <c r="K214" s="38">
        <v>86071</v>
      </c>
      <c r="L214" s="37">
        <v>39647</v>
      </c>
      <c r="M214" s="37"/>
      <c r="N214" s="38">
        <v>27583</v>
      </c>
      <c r="O214" s="38">
        <v>125767</v>
      </c>
      <c r="P214" s="38">
        <v>0</v>
      </c>
      <c r="Q214" s="37">
        <v>0</v>
      </c>
      <c r="R214" s="37"/>
      <c r="S214" s="38">
        <v>111815</v>
      </c>
      <c r="T214" s="39">
        <v>12852</v>
      </c>
      <c r="U214" s="39">
        <v>124668</v>
      </c>
    </row>
    <row r="215" spans="1:21">
      <c r="A215" s="35">
        <v>36302</v>
      </c>
      <c r="B215" s="36" t="s">
        <v>192</v>
      </c>
      <c r="C215" s="41">
        <v>1.2420000000000001E-4</v>
      </c>
      <c r="D215" s="41">
        <v>1.2669999999999999E-4</v>
      </c>
      <c r="E215" s="37">
        <v>132633.07999999999</v>
      </c>
      <c r="F215" s="37">
        <v>466915</v>
      </c>
      <c r="G215" s="37">
        <v>1141526</v>
      </c>
      <c r="H215" s="37"/>
      <c r="I215" s="38">
        <v>0</v>
      </c>
      <c r="J215" s="38">
        <v>653094</v>
      </c>
      <c r="K215" s="38">
        <v>168347</v>
      </c>
      <c r="L215" s="37">
        <v>67426</v>
      </c>
      <c r="M215" s="37"/>
      <c r="N215" s="38">
        <v>53950</v>
      </c>
      <c r="O215" s="38">
        <v>245989</v>
      </c>
      <c r="P215" s="38">
        <v>0</v>
      </c>
      <c r="Q215" s="37">
        <v>28473</v>
      </c>
      <c r="R215" s="37"/>
      <c r="S215" s="38">
        <v>218700</v>
      </c>
      <c r="T215" s="39">
        <v>20897</v>
      </c>
      <c r="U215" s="39">
        <v>239598</v>
      </c>
    </row>
    <row r="216" spans="1:21" s="203" customFormat="1">
      <c r="A216" s="192">
        <v>36303</v>
      </c>
      <c r="B216" s="193" t="s">
        <v>397</v>
      </c>
      <c r="C216" s="194">
        <v>0</v>
      </c>
      <c r="D216" s="194">
        <v>0</v>
      </c>
      <c r="E216" s="190"/>
      <c r="F216" s="190"/>
      <c r="G216" s="190"/>
      <c r="H216" s="190"/>
      <c r="I216" s="195"/>
      <c r="J216" s="195"/>
      <c r="K216" s="195"/>
      <c r="L216" s="190"/>
      <c r="M216" s="190"/>
      <c r="N216" s="195"/>
      <c r="O216" s="195"/>
      <c r="P216" s="195"/>
      <c r="Q216" s="190"/>
      <c r="R216" s="190"/>
      <c r="S216" s="195"/>
      <c r="T216" s="196"/>
      <c r="U216" s="196"/>
    </row>
    <row r="217" spans="1:21">
      <c r="A217" s="35">
        <v>36305</v>
      </c>
      <c r="B217" s="36" t="s">
        <v>193</v>
      </c>
      <c r="C217" s="41">
        <v>9.9630000000000009E-4</v>
      </c>
      <c r="D217" s="41">
        <v>9.7300000000000002E-4</v>
      </c>
      <c r="E217" s="37">
        <v>1392474.15</v>
      </c>
      <c r="F217" s="37">
        <v>3585698</v>
      </c>
      <c r="G217" s="37">
        <v>9157026</v>
      </c>
      <c r="H217" s="37"/>
      <c r="I217" s="38">
        <v>0</v>
      </c>
      <c r="J217" s="38">
        <v>5238951</v>
      </c>
      <c r="K217" s="38">
        <v>1350439</v>
      </c>
      <c r="L217" s="37">
        <v>276407</v>
      </c>
      <c r="M217" s="37"/>
      <c r="N217" s="38">
        <v>432774</v>
      </c>
      <c r="O217" s="38">
        <v>1973262</v>
      </c>
      <c r="P217" s="38">
        <v>0</v>
      </c>
      <c r="Q217" s="37">
        <v>58199</v>
      </c>
      <c r="R217" s="37"/>
      <c r="S217" s="38">
        <v>1754357</v>
      </c>
      <c r="T217" s="39">
        <v>56125</v>
      </c>
      <c r="U217" s="39">
        <v>1810481</v>
      </c>
    </row>
    <row r="218" spans="1:21">
      <c r="A218" s="35">
        <v>36400</v>
      </c>
      <c r="B218" s="36" t="s">
        <v>194</v>
      </c>
      <c r="C218" s="41">
        <v>5.4936000000000004E-3</v>
      </c>
      <c r="D218" s="41">
        <v>5.4408E-3</v>
      </c>
      <c r="E218" s="37">
        <v>7057843.2599999998</v>
      </c>
      <c r="F218" s="37">
        <v>20050425</v>
      </c>
      <c r="G218" s="37">
        <v>50491859</v>
      </c>
      <c r="H218" s="37"/>
      <c r="I218" s="38">
        <v>0</v>
      </c>
      <c r="J218" s="38">
        <v>28887585</v>
      </c>
      <c r="K218" s="38">
        <v>7446322</v>
      </c>
      <c r="L218" s="37">
        <v>238394</v>
      </c>
      <c r="M218" s="37"/>
      <c r="N218" s="38">
        <v>2386315</v>
      </c>
      <c r="O218" s="38">
        <v>10880569</v>
      </c>
      <c r="P218" s="38">
        <v>0</v>
      </c>
      <c r="Q218" s="37">
        <v>1316974</v>
      </c>
      <c r="R218" s="37"/>
      <c r="S218" s="38">
        <v>9673526</v>
      </c>
      <c r="T218" s="39">
        <v>-633239</v>
      </c>
      <c r="U218" s="39">
        <v>9040287</v>
      </c>
    </row>
    <row r="219" spans="1:21">
      <c r="A219" s="35">
        <v>36405</v>
      </c>
      <c r="B219" s="36" t="s">
        <v>195</v>
      </c>
      <c r="C219" s="41">
        <v>9.4269999999999998E-4</v>
      </c>
      <c r="D219" s="41">
        <v>9.0160000000000001E-4</v>
      </c>
      <c r="E219" s="37">
        <v>1192167.48</v>
      </c>
      <c r="F219" s="37">
        <v>3322575</v>
      </c>
      <c r="G219" s="37">
        <v>8664387</v>
      </c>
      <c r="H219" s="37"/>
      <c r="I219" s="38">
        <v>0</v>
      </c>
      <c r="J219" s="38">
        <v>4957100</v>
      </c>
      <c r="K219" s="38">
        <v>1277786</v>
      </c>
      <c r="L219" s="37">
        <v>323451</v>
      </c>
      <c r="M219" s="37"/>
      <c r="N219" s="38">
        <v>409491</v>
      </c>
      <c r="O219" s="38">
        <v>1867102</v>
      </c>
      <c r="P219" s="38">
        <v>0</v>
      </c>
      <c r="Q219" s="37">
        <v>0</v>
      </c>
      <c r="R219" s="37"/>
      <c r="S219" s="38">
        <v>1659974</v>
      </c>
      <c r="T219" s="39">
        <v>137975</v>
      </c>
      <c r="U219" s="39">
        <v>1797949</v>
      </c>
    </row>
    <row r="220" spans="1:21">
      <c r="A220" s="35">
        <v>36500</v>
      </c>
      <c r="B220" s="36" t="s">
        <v>196</v>
      </c>
      <c r="C220" s="41">
        <v>1.07055E-2</v>
      </c>
      <c r="D220" s="41">
        <v>1.0474600000000001E-2</v>
      </c>
      <c r="E220" s="37">
        <v>12914489.469999999</v>
      </c>
      <c r="F220" s="37">
        <v>38600975</v>
      </c>
      <c r="G220" s="37">
        <v>98394604</v>
      </c>
      <c r="H220" s="37"/>
      <c r="I220" s="38">
        <v>0</v>
      </c>
      <c r="J220" s="38">
        <v>56293876</v>
      </c>
      <c r="K220" s="38">
        <v>14510813</v>
      </c>
      <c r="L220" s="37">
        <v>1359270</v>
      </c>
      <c r="M220" s="37"/>
      <c r="N220" s="38">
        <v>4650266</v>
      </c>
      <c r="O220" s="38">
        <v>21203206</v>
      </c>
      <c r="P220" s="38">
        <v>0</v>
      </c>
      <c r="Q220" s="37">
        <v>0</v>
      </c>
      <c r="R220" s="37"/>
      <c r="S220" s="38">
        <v>18851015</v>
      </c>
      <c r="T220" s="39">
        <v>594246</v>
      </c>
      <c r="U220" s="39">
        <v>19445261</v>
      </c>
    </row>
    <row r="221" spans="1:21">
      <c r="A221" s="35">
        <v>36501</v>
      </c>
      <c r="B221" s="36" t="s">
        <v>197</v>
      </c>
      <c r="C221" s="41">
        <v>1.205E-4</v>
      </c>
      <c r="D221" s="41">
        <v>1.187E-4</v>
      </c>
      <c r="E221" s="37">
        <v>138943.91999999998</v>
      </c>
      <c r="F221" s="37">
        <v>437433</v>
      </c>
      <c r="G221" s="37">
        <v>1107519</v>
      </c>
      <c r="H221" s="37"/>
      <c r="I221" s="38">
        <v>0</v>
      </c>
      <c r="J221" s="38">
        <v>633638</v>
      </c>
      <c r="K221" s="38">
        <v>163332</v>
      </c>
      <c r="L221" s="37">
        <v>23571</v>
      </c>
      <c r="M221" s="37"/>
      <c r="N221" s="38">
        <v>52343</v>
      </c>
      <c r="O221" s="38">
        <v>238661</v>
      </c>
      <c r="P221" s="38">
        <v>0</v>
      </c>
      <c r="Q221" s="37">
        <v>4857</v>
      </c>
      <c r="R221" s="37"/>
      <c r="S221" s="38">
        <v>212185</v>
      </c>
      <c r="T221" s="39">
        <v>8078</v>
      </c>
      <c r="U221" s="39">
        <v>220263</v>
      </c>
    </row>
    <row r="222" spans="1:21">
      <c r="A222" s="35">
        <v>36502</v>
      </c>
      <c r="B222" s="36" t="s">
        <v>198</v>
      </c>
      <c r="C222" s="41">
        <v>5.1600000000000001E-5</v>
      </c>
      <c r="D222" s="41">
        <v>4.3699999999999998E-5</v>
      </c>
      <c r="E222" s="37">
        <v>51912.999999999985</v>
      </c>
      <c r="F222" s="37">
        <v>161043</v>
      </c>
      <c r="G222" s="37">
        <v>474257</v>
      </c>
      <c r="H222" s="37"/>
      <c r="I222" s="38">
        <v>0</v>
      </c>
      <c r="J222" s="38">
        <v>271334</v>
      </c>
      <c r="K222" s="38">
        <v>69941</v>
      </c>
      <c r="L222" s="37">
        <v>28723</v>
      </c>
      <c r="M222" s="37"/>
      <c r="N222" s="38">
        <v>22414</v>
      </c>
      <c r="O222" s="38">
        <v>102198</v>
      </c>
      <c r="P222" s="38">
        <v>0</v>
      </c>
      <c r="Q222" s="37">
        <v>8746</v>
      </c>
      <c r="R222" s="37"/>
      <c r="S222" s="38">
        <v>90861</v>
      </c>
      <c r="T222" s="39">
        <v>8075</v>
      </c>
      <c r="U222" s="39">
        <v>98936</v>
      </c>
    </row>
    <row r="223" spans="1:21">
      <c r="A223" s="35">
        <v>36505</v>
      </c>
      <c r="B223" s="36" t="s">
        <v>199</v>
      </c>
      <c r="C223" s="41">
        <v>2.1451999999999999E-3</v>
      </c>
      <c r="D223" s="41">
        <v>2.0844000000000001E-3</v>
      </c>
      <c r="E223" s="37">
        <v>2838462.55</v>
      </c>
      <c r="F223" s="37">
        <v>7681427</v>
      </c>
      <c r="G223" s="37">
        <v>19716604</v>
      </c>
      <c r="H223" s="37"/>
      <c r="I223" s="38">
        <v>0</v>
      </c>
      <c r="J223" s="38">
        <v>11280335</v>
      </c>
      <c r="K223" s="38">
        <v>2907720</v>
      </c>
      <c r="L223" s="37">
        <v>530581</v>
      </c>
      <c r="M223" s="37"/>
      <c r="N223" s="38">
        <v>931834</v>
      </c>
      <c r="O223" s="38">
        <v>4248762</v>
      </c>
      <c r="P223" s="38">
        <v>0</v>
      </c>
      <c r="Q223" s="37">
        <v>191590</v>
      </c>
      <c r="R223" s="37"/>
      <c r="S223" s="38">
        <v>3777423</v>
      </c>
      <c r="T223" s="39">
        <v>141962</v>
      </c>
      <c r="U223" s="39">
        <v>3919384</v>
      </c>
    </row>
    <row r="224" spans="1:21">
      <c r="A224" s="35">
        <v>36600</v>
      </c>
      <c r="B224" s="36" t="s">
        <v>200</v>
      </c>
      <c r="C224" s="41">
        <v>7.938E-4</v>
      </c>
      <c r="D224" s="41">
        <v>8.3319999999999998E-4</v>
      </c>
      <c r="E224" s="37">
        <v>1095362.55</v>
      </c>
      <c r="F224" s="37">
        <v>3070507</v>
      </c>
      <c r="G224" s="37">
        <v>7295842</v>
      </c>
      <c r="H224" s="37"/>
      <c r="I224" s="38">
        <v>0</v>
      </c>
      <c r="J224" s="38">
        <v>4174123</v>
      </c>
      <c r="K224" s="38">
        <v>1075959</v>
      </c>
      <c r="L224" s="37">
        <v>0</v>
      </c>
      <c r="M224" s="37"/>
      <c r="N224" s="38">
        <v>344812</v>
      </c>
      <c r="O224" s="38">
        <v>1572192</v>
      </c>
      <c r="P224" s="38">
        <v>0</v>
      </c>
      <c r="Q224" s="37">
        <v>237782</v>
      </c>
      <c r="R224" s="37"/>
      <c r="S224" s="38">
        <v>1397780</v>
      </c>
      <c r="T224" s="39">
        <v>-96293</v>
      </c>
      <c r="U224" s="39">
        <v>1301487</v>
      </c>
    </row>
    <row r="225" spans="1:21">
      <c r="A225" s="35">
        <v>36601</v>
      </c>
      <c r="B225" s="36" t="s">
        <v>201</v>
      </c>
      <c r="C225" s="41">
        <v>4.0440000000000002E-4</v>
      </c>
      <c r="D225" s="41">
        <v>3.6059999999999998E-4</v>
      </c>
      <c r="E225" s="37">
        <v>431383.73</v>
      </c>
      <c r="F225" s="37">
        <v>1328882</v>
      </c>
      <c r="G225" s="37">
        <v>3716854</v>
      </c>
      <c r="H225" s="37"/>
      <c r="I225" s="38">
        <v>0</v>
      </c>
      <c r="J225" s="38">
        <v>2126500</v>
      </c>
      <c r="K225" s="38">
        <v>548146</v>
      </c>
      <c r="L225" s="37">
        <v>255952</v>
      </c>
      <c r="M225" s="37"/>
      <c r="N225" s="38">
        <v>175664</v>
      </c>
      <c r="O225" s="38">
        <v>800951</v>
      </c>
      <c r="P225" s="38">
        <v>0</v>
      </c>
      <c r="Q225" s="37">
        <v>0</v>
      </c>
      <c r="R225" s="37"/>
      <c r="S225" s="38">
        <v>712097</v>
      </c>
      <c r="T225" s="39">
        <v>97730</v>
      </c>
      <c r="U225" s="39">
        <v>809827</v>
      </c>
    </row>
    <row r="226" spans="1:21">
      <c r="A226" s="35">
        <v>36700</v>
      </c>
      <c r="B226" s="36" t="s">
        <v>202</v>
      </c>
      <c r="C226" s="41">
        <v>9.1280000000000007E-3</v>
      </c>
      <c r="D226" s="41">
        <v>9.4318000000000006E-3</v>
      </c>
      <c r="E226" s="37">
        <v>10969466.500000002</v>
      </c>
      <c r="F226" s="37">
        <v>34758050</v>
      </c>
      <c r="G226" s="37">
        <v>83895749</v>
      </c>
      <c r="H226" s="37"/>
      <c r="I226" s="38">
        <v>0</v>
      </c>
      <c r="J226" s="38">
        <v>47998739</v>
      </c>
      <c r="K226" s="38">
        <v>12372584</v>
      </c>
      <c r="L226" s="37">
        <v>1127334</v>
      </c>
      <c r="M226" s="37"/>
      <c r="N226" s="38">
        <v>3965030</v>
      </c>
      <c r="O226" s="38">
        <v>18078826</v>
      </c>
      <c r="P226" s="38">
        <v>0</v>
      </c>
      <c r="Q226" s="37">
        <v>1563328</v>
      </c>
      <c r="R226" s="37"/>
      <c r="S226" s="38">
        <v>16073240</v>
      </c>
      <c r="T226" s="39">
        <v>37449</v>
      </c>
      <c r="U226" s="39">
        <v>16110689</v>
      </c>
    </row>
    <row r="227" spans="1:21">
      <c r="A227" s="35">
        <v>36701</v>
      </c>
      <c r="B227" s="36" t="s">
        <v>203</v>
      </c>
      <c r="C227" s="41">
        <v>4.6300000000000001E-5</v>
      </c>
      <c r="D227" s="41">
        <v>3.3599999999999997E-5</v>
      </c>
      <c r="E227" s="37">
        <v>43809.16</v>
      </c>
      <c r="F227" s="37">
        <v>123823</v>
      </c>
      <c r="G227" s="37">
        <v>425545</v>
      </c>
      <c r="H227" s="37"/>
      <c r="I227" s="38">
        <v>0</v>
      </c>
      <c r="J227" s="38">
        <v>243464</v>
      </c>
      <c r="K227" s="38">
        <v>62758</v>
      </c>
      <c r="L227" s="37">
        <v>114561</v>
      </c>
      <c r="M227" s="37"/>
      <c r="N227" s="38">
        <v>20112</v>
      </c>
      <c r="O227" s="38">
        <v>91701</v>
      </c>
      <c r="P227" s="38">
        <v>0</v>
      </c>
      <c r="Q227" s="37">
        <v>0</v>
      </c>
      <c r="R227" s="37"/>
      <c r="S227" s="38">
        <v>81528</v>
      </c>
      <c r="T227" s="39">
        <v>49482</v>
      </c>
      <c r="U227" s="39">
        <v>131011</v>
      </c>
    </row>
    <row r="228" spans="1:21">
      <c r="A228" s="35">
        <v>36705</v>
      </c>
      <c r="B228" s="36" t="s">
        <v>204</v>
      </c>
      <c r="C228" s="41">
        <v>1.0365999999999999E-3</v>
      </c>
      <c r="D228" s="41">
        <v>1.0287E-3</v>
      </c>
      <c r="E228" s="37">
        <v>1348858.14</v>
      </c>
      <c r="F228" s="37">
        <v>3790963</v>
      </c>
      <c r="G228" s="37">
        <v>9527425</v>
      </c>
      <c r="H228" s="37"/>
      <c r="I228" s="38">
        <v>0</v>
      </c>
      <c r="J228" s="38">
        <v>5450865</v>
      </c>
      <c r="K228" s="38">
        <v>1405064</v>
      </c>
      <c r="L228" s="37">
        <v>85054</v>
      </c>
      <c r="M228" s="37"/>
      <c r="N228" s="38">
        <v>450279</v>
      </c>
      <c r="O228" s="38">
        <v>2053080</v>
      </c>
      <c r="P228" s="38">
        <v>0</v>
      </c>
      <c r="Q228" s="37">
        <v>56437</v>
      </c>
      <c r="R228" s="37"/>
      <c r="S228" s="38">
        <v>1825320</v>
      </c>
      <c r="T228" s="39">
        <v>-3873</v>
      </c>
      <c r="U228" s="39">
        <v>1821447</v>
      </c>
    </row>
    <row r="229" spans="1:21">
      <c r="A229" s="35">
        <v>36800</v>
      </c>
      <c r="B229" s="36" t="s">
        <v>205</v>
      </c>
      <c r="C229" s="41">
        <v>3.4369000000000001E-3</v>
      </c>
      <c r="D229" s="41">
        <v>3.3264000000000002E-3</v>
      </c>
      <c r="E229" s="37">
        <v>4310027.09</v>
      </c>
      <c r="F229" s="37">
        <v>12258443</v>
      </c>
      <c r="G229" s="37">
        <v>31588661</v>
      </c>
      <c r="H229" s="37"/>
      <c r="I229" s="38">
        <v>0</v>
      </c>
      <c r="J229" s="38">
        <v>18072619</v>
      </c>
      <c r="K229" s="38">
        <v>4658560</v>
      </c>
      <c r="L229" s="37">
        <v>496977</v>
      </c>
      <c r="M229" s="37"/>
      <c r="N229" s="38">
        <v>1492924</v>
      </c>
      <c r="O229" s="38">
        <v>6807090</v>
      </c>
      <c r="P229" s="38">
        <v>0</v>
      </c>
      <c r="Q229" s="37">
        <v>69208</v>
      </c>
      <c r="R229" s="37"/>
      <c r="S229" s="38">
        <v>6051941</v>
      </c>
      <c r="T229" s="39">
        <v>119064</v>
      </c>
      <c r="U229" s="39">
        <v>6171005</v>
      </c>
    </row>
    <row r="230" spans="1:21">
      <c r="A230" s="35">
        <v>36801</v>
      </c>
      <c r="B230" s="36" t="s">
        <v>206</v>
      </c>
      <c r="C230" s="41">
        <v>0</v>
      </c>
      <c r="D230" s="41">
        <v>5.8400000000000003E-5</v>
      </c>
      <c r="E230" s="37"/>
      <c r="F230" s="37">
        <v>215216</v>
      </c>
      <c r="G230" s="37">
        <v>0</v>
      </c>
      <c r="H230" s="37"/>
      <c r="I230" s="38">
        <v>0</v>
      </c>
      <c r="J230" s="38">
        <v>0</v>
      </c>
      <c r="K230" s="38">
        <v>0</v>
      </c>
      <c r="L230" s="37">
        <v>0</v>
      </c>
      <c r="M230" s="37"/>
      <c r="N230" s="38">
        <v>0</v>
      </c>
      <c r="O230" s="38">
        <v>0</v>
      </c>
      <c r="P230" s="38">
        <v>0</v>
      </c>
      <c r="Q230" s="37">
        <v>233338</v>
      </c>
      <c r="R230" s="37"/>
      <c r="S230" s="38">
        <v>0</v>
      </c>
      <c r="T230" s="39">
        <v>-70677</v>
      </c>
      <c r="U230" s="39">
        <v>-70677</v>
      </c>
    </row>
    <row r="231" spans="1:21">
      <c r="A231" s="35">
        <v>36802</v>
      </c>
      <c r="B231" s="36" t="s">
        <v>207</v>
      </c>
      <c r="C231" s="41">
        <v>9.0199999999999997E-5</v>
      </c>
      <c r="D231" s="41">
        <v>8.42E-5</v>
      </c>
      <c r="E231" s="37">
        <v>89375.090000000011</v>
      </c>
      <c r="F231" s="37">
        <v>310294</v>
      </c>
      <c r="G231" s="37">
        <v>829031</v>
      </c>
      <c r="H231" s="37"/>
      <c r="I231" s="38">
        <v>0</v>
      </c>
      <c r="J231" s="38">
        <v>474308</v>
      </c>
      <c r="K231" s="38">
        <v>122262</v>
      </c>
      <c r="L231" s="37">
        <v>1278</v>
      </c>
      <c r="M231" s="37"/>
      <c r="N231" s="38">
        <v>39181</v>
      </c>
      <c r="O231" s="38">
        <v>178649</v>
      </c>
      <c r="P231" s="38">
        <v>0</v>
      </c>
      <c r="Q231" s="37">
        <v>43898</v>
      </c>
      <c r="R231" s="37"/>
      <c r="S231" s="38">
        <v>158831</v>
      </c>
      <c r="T231" s="39">
        <v>-20748</v>
      </c>
      <c r="U231" s="39">
        <v>138083</v>
      </c>
    </row>
    <row r="232" spans="1:21">
      <c r="A232" s="35">
        <v>36810</v>
      </c>
      <c r="B232" s="36" t="s">
        <v>208</v>
      </c>
      <c r="C232" s="41">
        <v>6.6347000000000003E-3</v>
      </c>
      <c r="D232" s="41">
        <v>6.4930999999999999E-3</v>
      </c>
      <c r="E232" s="37">
        <v>7899362.8499999996</v>
      </c>
      <c r="F232" s="37">
        <v>23928359</v>
      </c>
      <c r="G232" s="37">
        <v>60979747</v>
      </c>
      <c r="H232" s="37"/>
      <c r="I232" s="38">
        <v>0</v>
      </c>
      <c r="J232" s="38">
        <v>34887953</v>
      </c>
      <c r="K232" s="38">
        <v>8993031</v>
      </c>
      <c r="L232" s="37">
        <v>507831</v>
      </c>
      <c r="M232" s="37"/>
      <c r="N232" s="38">
        <v>2881988</v>
      </c>
      <c r="O232" s="38">
        <v>13140620</v>
      </c>
      <c r="P232" s="38">
        <v>0</v>
      </c>
      <c r="Q232" s="37">
        <v>0</v>
      </c>
      <c r="R232" s="37"/>
      <c r="S232" s="38">
        <v>11682857</v>
      </c>
      <c r="T232" s="39">
        <v>190463</v>
      </c>
      <c r="U232" s="39">
        <v>11873321</v>
      </c>
    </row>
    <row r="233" spans="1:21">
      <c r="A233" s="35">
        <v>36900</v>
      </c>
      <c r="B233" s="36" t="s">
        <v>209</v>
      </c>
      <c r="C233" s="41">
        <v>6.5419999999999996E-4</v>
      </c>
      <c r="D233" s="41">
        <v>6.3560000000000005E-4</v>
      </c>
      <c r="E233" s="37">
        <v>827506.58</v>
      </c>
      <c r="F233" s="37">
        <v>2342312</v>
      </c>
      <c r="G233" s="37">
        <v>6012774</v>
      </c>
      <c r="H233" s="37"/>
      <c r="I233" s="38">
        <v>0</v>
      </c>
      <c r="J233" s="38">
        <v>3440050</v>
      </c>
      <c r="K233" s="38">
        <v>886738</v>
      </c>
      <c r="L233" s="37">
        <v>70923</v>
      </c>
      <c r="M233" s="37"/>
      <c r="N233" s="38">
        <v>284172</v>
      </c>
      <c r="O233" s="38">
        <v>1295702</v>
      </c>
      <c r="P233" s="38">
        <v>0</v>
      </c>
      <c r="Q233" s="37">
        <v>0</v>
      </c>
      <c r="R233" s="37"/>
      <c r="S233" s="38">
        <v>1151962</v>
      </c>
      <c r="T233" s="39">
        <v>22451</v>
      </c>
      <c r="U233" s="39">
        <v>1174413</v>
      </c>
    </row>
    <row r="234" spans="1:21">
      <c r="A234" s="35">
        <v>36901</v>
      </c>
      <c r="B234" s="36" t="s">
        <v>210</v>
      </c>
      <c r="C234" s="41">
        <v>2.1709999999999999E-4</v>
      </c>
      <c r="D234" s="41">
        <v>1.983E-4</v>
      </c>
      <c r="E234" s="37">
        <v>272212.34000000003</v>
      </c>
      <c r="F234" s="37">
        <v>730775</v>
      </c>
      <c r="G234" s="37">
        <v>1995373</v>
      </c>
      <c r="H234" s="37"/>
      <c r="I234" s="38">
        <v>0</v>
      </c>
      <c r="J234" s="38">
        <v>1141600</v>
      </c>
      <c r="K234" s="38">
        <v>294269</v>
      </c>
      <c r="L234" s="37">
        <v>95725</v>
      </c>
      <c r="M234" s="37"/>
      <c r="N234" s="38">
        <v>94304</v>
      </c>
      <c r="O234" s="38">
        <v>429986</v>
      </c>
      <c r="P234" s="38">
        <v>0</v>
      </c>
      <c r="Q234" s="37">
        <v>885</v>
      </c>
      <c r="R234" s="37"/>
      <c r="S234" s="38">
        <v>382285</v>
      </c>
      <c r="T234" s="39">
        <v>30123</v>
      </c>
      <c r="U234" s="39">
        <v>412408</v>
      </c>
    </row>
    <row r="235" spans="1:21">
      <c r="A235" s="35">
        <v>36905</v>
      </c>
      <c r="B235" s="36" t="s">
        <v>211</v>
      </c>
      <c r="C235" s="41">
        <v>2.084E-4</v>
      </c>
      <c r="D235" s="41">
        <v>1.9870000000000001E-4</v>
      </c>
      <c r="E235" s="37">
        <v>299197</v>
      </c>
      <c r="F235" s="37">
        <v>732249</v>
      </c>
      <c r="G235" s="37">
        <v>1915411</v>
      </c>
      <c r="H235" s="37"/>
      <c r="I235" s="38">
        <v>0</v>
      </c>
      <c r="J235" s="38">
        <v>1095852</v>
      </c>
      <c r="K235" s="38">
        <v>282477</v>
      </c>
      <c r="L235" s="37">
        <v>79457</v>
      </c>
      <c r="M235" s="37"/>
      <c r="N235" s="38">
        <v>90525</v>
      </c>
      <c r="O235" s="38">
        <v>412755</v>
      </c>
      <c r="P235" s="38">
        <v>0</v>
      </c>
      <c r="Q235" s="37">
        <v>562</v>
      </c>
      <c r="R235" s="37"/>
      <c r="S235" s="38">
        <v>366966</v>
      </c>
      <c r="T235" s="39">
        <v>27728</v>
      </c>
      <c r="U235" s="39">
        <v>394693</v>
      </c>
    </row>
    <row r="236" spans="1:21">
      <c r="A236" s="35">
        <v>37000</v>
      </c>
      <c r="B236" s="36" t="s">
        <v>212</v>
      </c>
      <c r="C236" s="41">
        <v>2.2902999999999999E-3</v>
      </c>
      <c r="D236" s="41">
        <v>2.1697000000000001E-3</v>
      </c>
      <c r="E236" s="37">
        <v>2829364.21</v>
      </c>
      <c r="F236" s="37">
        <v>7995774</v>
      </c>
      <c r="G236" s="37">
        <v>21050223</v>
      </c>
      <c r="H236" s="37"/>
      <c r="I236" s="38">
        <v>0</v>
      </c>
      <c r="J236" s="38">
        <v>12043330</v>
      </c>
      <c r="K236" s="38">
        <v>3104396</v>
      </c>
      <c r="L236" s="37">
        <v>508916</v>
      </c>
      <c r="M236" s="37"/>
      <c r="N236" s="38">
        <v>994863</v>
      </c>
      <c r="O236" s="38">
        <v>4536145</v>
      </c>
      <c r="P236" s="38">
        <v>0</v>
      </c>
      <c r="Q236" s="37">
        <v>177339</v>
      </c>
      <c r="R236" s="37"/>
      <c r="S236" s="38">
        <v>4032925</v>
      </c>
      <c r="T236" s="39">
        <v>61465</v>
      </c>
      <c r="U236" s="39">
        <v>4094390</v>
      </c>
    </row>
    <row r="237" spans="1:21">
      <c r="A237" s="35">
        <v>37001</v>
      </c>
      <c r="B237" s="36" t="s">
        <v>368</v>
      </c>
      <c r="C237" s="41">
        <v>4.4100000000000001E-5</v>
      </c>
      <c r="D237" s="41">
        <v>0</v>
      </c>
      <c r="E237" s="37">
        <v>48004.07</v>
      </c>
      <c r="F237" s="37"/>
      <c r="G237" s="37">
        <v>405325</v>
      </c>
      <c r="H237" s="37"/>
      <c r="I237" s="38">
        <v>0</v>
      </c>
      <c r="J237" s="38">
        <v>231896</v>
      </c>
      <c r="K237" s="38">
        <v>59776</v>
      </c>
      <c r="L237" s="37">
        <v>148075</v>
      </c>
      <c r="M237" s="37"/>
      <c r="N237" s="38">
        <v>19156</v>
      </c>
      <c r="O237" s="38">
        <v>87344</v>
      </c>
      <c r="P237" s="38">
        <v>0</v>
      </c>
      <c r="Q237" s="37">
        <v>0</v>
      </c>
      <c r="R237" s="37"/>
      <c r="S237" s="38">
        <v>77654</v>
      </c>
      <c r="T237" s="39">
        <v>42428</v>
      </c>
      <c r="U237" s="39">
        <v>120083</v>
      </c>
    </row>
    <row r="238" spans="1:21">
      <c r="A238" s="35">
        <v>37005</v>
      </c>
      <c r="B238" s="36" t="s">
        <v>213</v>
      </c>
      <c r="C238" s="41">
        <v>5.3939999999999999E-4</v>
      </c>
      <c r="D238" s="41">
        <v>5.4609999999999999E-4</v>
      </c>
      <c r="E238" s="37">
        <v>756011.25</v>
      </c>
      <c r="F238" s="37">
        <v>2012487</v>
      </c>
      <c r="G238" s="37">
        <v>4957643</v>
      </c>
      <c r="H238" s="37"/>
      <c r="I238" s="38">
        <v>0</v>
      </c>
      <c r="J238" s="38">
        <v>2836385</v>
      </c>
      <c r="K238" s="38">
        <v>731132</v>
      </c>
      <c r="L238" s="37">
        <v>71728</v>
      </c>
      <c r="M238" s="37"/>
      <c r="N238" s="38">
        <v>234305</v>
      </c>
      <c r="O238" s="38">
        <v>1068330</v>
      </c>
      <c r="P238" s="38">
        <v>0</v>
      </c>
      <c r="Q238" s="37">
        <v>0</v>
      </c>
      <c r="R238" s="37"/>
      <c r="S238" s="38">
        <v>949814</v>
      </c>
      <c r="T238" s="39">
        <v>26846</v>
      </c>
      <c r="U238" s="39">
        <v>976661</v>
      </c>
    </row>
    <row r="239" spans="1:21">
      <c r="A239" s="35">
        <v>37100</v>
      </c>
      <c r="B239" s="36" t="s">
        <v>214</v>
      </c>
      <c r="C239" s="41">
        <v>3.1722999999999999E-3</v>
      </c>
      <c r="D239" s="41">
        <v>3.0909000000000002E-3</v>
      </c>
      <c r="E239" s="37">
        <v>3814575.5800000005</v>
      </c>
      <c r="F239" s="37">
        <v>11390578</v>
      </c>
      <c r="G239" s="37">
        <v>29156714</v>
      </c>
      <c r="H239" s="37"/>
      <c r="I239" s="38">
        <v>0</v>
      </c>
      <c r="J239" s="38">
        <v>16681245</v>
      </c>
      <c r="K239" s="38">
        <v>4299907</v>
      </c>
      <c r="L239" s="37">
        <v>461419</v>
      </c>
      <c r="M239" s="37"/>
      <c r="N239" s="38">
        <v>1377987</v>
      </c>
      <c r="O239" s="38">
        <v>6283026</v>
      </c>
      <c r="P239" s="38">
        <v>0</v>
      </c>
      <c r="Q239" s="37">
        <v>337220</v>
      </c>
      <c r="R239" s="37"/>
      <c r="S239" s="38">
        <v>5586014</v>
      </c>
      <c r="T239" s="39">
        <v>-22519</v>
      </c>
      <c r="U239" s="39">
        <v>5563495</v>
      </c>
    </row>
    <row r="240" spans="1:21">
      <c r="A240" s="35">
        <v>37200</v>
      </c>
      <c r="B240" s="36" t="s">
        <v>215</v>
      </c>
      <c r="C240" s="41">
        <v>7.157E-4</v>
      </c>
      <c r="D240" s="41">
        <v>7.4390000000000003E-4</v>
      </c>
      <c r="E240" s="37">
        <v>926475.11000000022</v>
      </c>
      <c r="F240" s="37">
        <v>2741419</v>
      </c>
      <c r="G240" s="37">
        <v>6578022</v>
      </c>
      <c r="H240" s="37"/>
      <c r="I240" s="38">
        <v>0</v>
      </c>
      <c r="J240" s="38">
        <v>3763442</v>
      </c>
      <c r="K240" s="38">
        <v>970098</v>
      </c>
      <c r="L240" s="37">
        <v>75711</v>
      </c>
      <c r="M240" s="37"/>
      <c r="N240" s="38">
        <v>310886</v>
      </c>
      <c r="O240" s="38">
        <v>1417508</v>
      </c>
      <c r="P240" s="38">
        <v>0</v>
      </c>
      <c r="Q240" s="37">
        <v>135677</v>
      </c>
      <c r="R240" s="37"/>
      <c r="S240" s="38">
        <v>1260256</v>
      </c>
      <c r="T240" s="39">
        <v>-23304</v>
      </c>
      <c r="U240" s="39">
        <v>1236952</v>
      </c>
    </row>
    <row r="241" spans="1:21">
      <c r="A241" s="35">
        <v>37300</v>
      </c>
      <c r="B241" s="36" t="s">
        <v>216</v>
      </c>
      <c r="C241" s="41">
        <v>1.8910000000000001E-3</v>
      </c>
      <c r="D241" s="41">
        <v>1.8423000000000001E-3</v>
      </c>
      <c r="E241" s="37">
        <v>2317890.73</v>
      </c>
      <c r="F241" s="37">
        <v>6789240</v>
      </c>
      <c r="G241" s="37">
        <v>17380243</v>
      </c>
      <c r="H241" s="37"/>
      <c r="I241" s="38">
        <v>0</v>
      </c>
      <c r="J241" s="38">
        <v>9943648</v>
      </c>
      <c r="K241" s="38">
        <v>2563164</v>
      </c>
      <c r="L241" s="37">
        <v>102205</v>
      </c>
      <c r="M241" s="37"/>
      <c r="N241" s="38">
        <v>821414</v>
      </c>
      <c r="O241" s="38">
        <v>3745296</v>
      </c>
      <c r="P241" s="38">
        <v>0</v>
      </c>
      <c r="Q241" s="37">
        <v>359064</v>
      </c>
      <c r="R241" s="37"/>
      <c r="S241" s="38">
        <v>3329809</v>
      </c>
      <c r="T241" s="39">
        <v>-149383</v>
      </c>
      <c r="U241" s="39">
        <v>3180426</v>
      </c>
    </row>
    <row r="242" spans="1:21">
      <c r="A242" s="35">
        <v>37301</v>
      </c>
      <c r="B242" s="36" t="s">
        <v>217</v>
      </c>
      <c r="C242" s="41">
        <v>1.974E-4</v>
      </c>
      <c r="D242" s="41">
        <v>1.941E-4</v>
      </c>
      <c r="E242" s="37">
        <v>234621.66</v>
      </c>
      <c r="F242" s="37">
        <v>715297</v>
      </c>
      <c r="G242" s="37">
        <v>1814310</v>
      </c>
      <c r="H242" s="37"/>
      <c r="I242" s="38">
        <v>0</v>
      </c>
      <c r="J242" s="38">
        <v>1038010</v>
      </c>
      <c r="K242" s="38">
        <v>267567</v>
      </c>
      <c r="L242" s="37">
        <v>82121</v>
      </c>
      <c r="M242" s="37"/>
      <c r="N242" s="38">
        <v>85747</v>
      </c>
      <c r="O242" s="38">
        <v>390968</v>
      </c>
      <c r="P242" s="38">
        <v>0</v>
      </c>
      <c r="Q242" s="37">
        <v>1281</v>
      </c>
      <c r="R242" s="37"/>
      <c r="S242" s="38">
        <v>347596</v>
      </c>
      <c r="T242" s="39">
        <v>33474</v>
      </c>
      <c r="U242" s="39">
        <v>381071</v>
      </c>
    </row>
    <row r="243" spans="1:21">
      <c r="A243" s="35">
        <v>37305</v>
      </c>
      <c r="B243" s="36" t="s">
        <v>218</v>
      </c>
      <c r="C243" s="41">
        <v>5.6899999999999995E-4</v>
      </c>
      <c r="D243" s="41">
        <v>6.1359999999999995E-4</v>
      </c>
      <c r="E243" s="37">
        <v>825933.24000000011</v>
      </c>
      <c r="F243" s="37">
        <v>2261237</v>
      </c>
      <c r="G243" s="37">
        <v>5229698</v>
      </c>
      <c r="H243" s="37"/>
      <c r="I243" s="38">
        <v>0</v>
      </c>
      <c r="J243" s="38">
        <v>2992034</v>
      </c>
      <c r="K243" s="38">
        <v>771253</v>
      </c>
      <c r="L243" s="37">
        <v>0</v>
      </c>
      <c r="M243" s="37"/>
      <c r="N243" s="38">
        <v>247163</v>
      </c>
      <c r="O243" s="38">
        <v>1126955.71</v>
      </c>
      <c r="P243" s="38">
        <v>0</v>
      </c>
      <c r="Q243" s="37">
        <v>369515</v>
      </c>
      <c r="R243" s="37"/>
      <c r="S243" s="38">
        <v>1001936</v>
      </c>
      <c r="T243" s="39">
        <v>-141397</v>
      </c>
      <c r="U243" s="39">
        <v>860539</v>
      </c>
    </row>
    <row r="244" spans="1:21">
      <c r="A244" s="35">
        <v>37400</v>
      </c>
      <c r="B244" s="36" t="s">
        <v>219</v>
      </c>
      <c r="C244" s="41">
        <v>9.1569000000000008E-3</v>
      </c>
      <c r="D244" s="41">
        <v>9.2087999999999996E-3</v>
      </c>
      <c r="E244" s="37">
        <v>10687672.52</v>
      </c>
      <c r="F244" s="37">
        <v>33936251</v>
      </c>
      <c r="G244" s="37">
        <v>84161370</v>
      </c>
      <c r="H244" s="37"/>
      <c r="I244" s="38">
        <v>0</v>
      </c>
      <c r="J244" s="38">
        <v>48150707</v>
      </c>
      <c r="K244" s="38">
        <v>12411757</v>
      </c>
      <c r="L244" s="37">
        <v>102319</v>
      </c>
      <c r="M244" s="37"/>
      <c r="N244" s="38">
        <v>3977583</v>
      </c>
      <c r="O244" s="38">
        <v>18136065</v>
      </c>
      <c r="P244" s="38">
        <v>0</v>
      </c>
      <c r="Q244" s="37">
        <v>1253089</v>
      </c>
      <c r="R244" s="37"/>
      <c r="S244" s="38">
        <v>16124129</v>
      </c>
      <c r="T244" s="39">
        <v>-407995</v>
      </c>
      <c r="U244" s="39">
        <v>15716134</v>
      </c>
    </row>
    <row r="245" spans="1:21">
      <c r="A245" s="35">
        <v>37405</v>
      </c>
      <c r="B245" s="36" t="s">
        <v>220</v>
      </c>
      <c r="C245" s="41">
        <v>2.0752000000000001E-3</v>
      </c>
      <c r="D245" s="41">
        <v>1.9784E-3</v>
      </c>
      <c r="E245" s="37">
        <v>2527980.0299999998</v>
      </c>
      <c r="F245" s="37">
        <v>7290796</v>
      </c>
      <c r="G245" s="37">
        <v>19073232</v>
      </c>
      <c r="H245" s="37"/>
      <c r="I245" s="38">
        <v>0</v>
      </c>
      <c r="J245" s="38">
        <v>10912246</v>
      </c>
      <c r="K245" s="38">
        <v>2812838</v>
      </c>
      <c r="L245" s="37">
        <v>599792</v>
      </c>
      <c r="M245" s="37"/>
      <c r="N245" s="38">
        <v>901427</v>
      </c>
      <c r="O245" s="38">
        <v>4110120</v>
      </c>
      <c r="P245" s="38">
        <v>0</v>
      </c>
      <c r="Q245" s="37">
        <v>0</v>
      </c>
      <c r="R245" s="37"/>
      <c r="S245" s="38">
        <v>3654162</v>
      </c>
      <c r="T245" s="39">
        <v>226753</v>
      </c>
      <c r="U245" s="39">
        <v>3880915</v>
      </c>
    </row>
    <row r="246" spans="1:21">
      <c r="A246" s="35">
        <v>37500</v>
      </c>
      <c r="B246" s="36" t="s">
        <v>221</v>
      </c>
      <c r="C246" s="41">
        <v>1.0169000000000001E-3</v>
      </c>
      <c r="D246" s="41">
        <v>1.0656000000000001E-3</v>
      </c>
      <c r="E246" s="37">
        <v>1373813.3499999999</v>
      </c>
      <c r="F246" s="37">
        <v>3926947</v>
      </c>
      <c r="G246" s="37">
        <v>9346361</v>
      </c>
      <c r="H246" s="37"/>
      <c r="I246" s="38">
        <v>0</v>
      </c>
      <c r="J246" s="38">
        <v>5347274</v>
      </c>
      <c r="K246" s="38">
        <v>1378361</v>
      </c>
      <c r="L246" s="37">
        <v>230793</v>
      </c>
      <c r="M246" s="37"/>
      <c r="N246" s="38">
        <v>441722</v>
      </c>
      <c r="O246" s="38">
        <v>2014062</v>
      </c>
      <c r="P246" s="38">
        <v>0</v>
      </c>
      <c r="Q246" s="37">
        <v>108197</v>
      </c>
      <c r="R246" s="37"/>
      <c r="S246" s="38">
        <v>1790631</v>
      </c>
      <c r="T246" s="39">
        <v>71608</v>
      </c>
      <c r="U246" s="39">
        <v>1862239</v>
      </c>
    </row>
    <row r="247" spans="1:21">
      <c r="A247" s="35">
        <v>37600</v>
      </c>
      <c r="B247" s="36" t="s">
        <v>222</v>
      </c>
      <c r="C247" s="41">
        <v>6.4549000000000004E-3</v>
      </c>
      <c r="D247" s="41">
        <v>6.4326000000000001E-3</v>
      </c>
      <c r="E247" s="37">
        <v>7626235.6799999997</v>
      </c>
      <c r="F247" s="37">
        <v>23705405</v>
      </c>
      <c r="G247" s="37">
        <v>59327199</v>
      </c>
      <c r="H247" s="37"/>
      <c r="I247" s="38">
        <v>0</v>
      </c>
      <c r="J247" s="38">
        <v>33942491</v>
      </c>
      <c r="K247" s="38">
        <v>8749320</v>
      </c>
      <c r="L247" s="37">
        <v>0</v>
      </c>
      <c r="M247" s="37"/>
      <c r="N247" s="38">
        <v>2803886</v>
      </c>
      <c r="O247" s="38">
        <v>12784510</v>
      </c>
      <c r="P247" s="38">
        <v>0</v>
      </c>
      <c r="Q247" s="37">
        <v>1130498</v>
      </c>
      <c r="R247" s="37"/>
      <c r="S247" s="38">
        <v>11366253</v>
      </c>
      <c r="T247" s="39">
        <v>-414681</v>
      </c>
      <c r="U247" s="39">
        <v>10951571</v>
      </c>
    </row>
    <row r="248" spans="1:21">
      <c r="A248" s="35">
        <v>37601</v>
      </c>
      <c r="B248" s="36" t="s">
        <v>223</v>
      </c>
      <c r="C248" s="41">
        <v>2.029E-4</v>
      </c>
      <c r="D248" s="41">
        <v>8.25E-5</v>
      </c>
      <c r="E248" s="37">
        <v>204986.33000000002</v>
      </c>
      <c r="F248" s="37">
        <v>304029</v>
      </c>
      <c r="G248" s="37">
        <v>1864861</v>
      </c>
      <c r="H248" s="37"/>
      <c r="I248" s="38">
        <v>0</v>
      </c>
      <c r="J248" s="38">
        <v>1066931</v>
      </c>
      <c r="K248" s="38">
        <v>275022</v>
      </c>
      <c r="L248" s="37">
        <v>588427</v>
      </c>
      <c r="M248" s="37"/>
      <c r="N248" s="38">
        <v>88136</v>
      </c>
      <c r="O248" s="38">
        <v>401862</v>
      </c>
      <c r="P248" s="38">
        <v>0</v>
      </c>
      <c r="Q248" s="37">
        <v>0</v>
      </c>
      <c r="R248" s="37"/>
      <c r="S248" s="38">
        <v>357281</v>
      </c>
      <c r="T248" s="39">
        <v>205125</v>
      </c>
      <c r="U248" s="39">
        <v>562406</v>
      </c>
    </row>
    <row r="249" spans="1:21">
      <c r="A249" s="35">
        <v>37605</v>
      </c>
      <c r="B249" s="36" t="s">
        <v>224</v>
      </c>
      <c r="C249" s="41">
        <v>7.6970000000000001E-4</v>
      </c>
      <c r="D249" s="41">
        <v>7.3910000000000002E-4</v>
      </c>
      <c r="E249" s="37">
        <v>948930.6399999999</v>
      </c>
      <c r="F249" s="37">
        <v>2723730</v>
      </c>
      <c r="G249" s="37">
        <v>7074338</v>
      </c>
      <c r="H249" s="37"/>
      <c r="I249" s="38">
        <v>0</v>
      </c>
      <c r="J249" s="38">
        <v>4047396</v>
      </c>
      <c r="K249" s="38">
        <v>1043293</v>
      </c>
      <c r="L249" s="37">
        <v>83580</v>
      </c>
      <c r="M249" s="37"/>
      <c r="N249" s="38">
        <v>334343</v>
      </c>
      <c r="O249" s="38">
        <v>1524460</v>
      </c>
      <c r="P249" s="38">
        <v>0</v>
      </c>
      <c r="Q249" s="37">
        <v>20415</v>
      </c>
      <c r="R249" s="37"/>
      <c r="S249" s="38">
        <v>1355343</v>
      </c>
      <c r="T249" s="39">
        <v>15608</v>
      </c>
      <c r="U249" s="39">
        <v>1370951</v>
      </c>
    </row>
    <row r="250" spans="1:21">
      <c r="A250" s="35">
        <v>37610</v>
      </c>
      <c r="B250" s="36" t="s">
        <v>225</v>
      </c>
      <c r="C250" s="41">
        <v>1.9426999999999999E-3</v>
      </c>
      <c r="D250" s="41">
        <v>2.0593E-3</v>
      </c>
      <c r="E250" s="37">
        <v>2187554.94</v>
      </c>
      <c r="F250" s="37">
        <v>7588928</v>
      </c>
      <c r="G250" s="37">
        <v>17855420</v>
      </c>
      <c r="H250" s="37"/>
      <c r="I250" s="38">
        <v>0</v>
      </c>
      <c r="J250" s="38">
        <v>10215507</v>
      </c>
      <c r="K250" s="38">
        <v>2633240</v>
      </c>
      <c r="L250" s="37">
        <v>10412</v>
      </c>
      <c r="M250" s="37"/>
      <c r="N250" s="38">
        <v>843872</v>
      </c>
      <c r="O250" s="38">
        <v>3847692</v>
      </c>
      <c r="P250" s="38">
        <v>0</v>
      </c>
      <c r="Q250" s="37">
        <v>856589</v>
      </c>
      <c r="R250" s="37"/>
      <c r="S250" s="38">
        <v>3420846</v>
      </c>
      <c r="T250" s="39">
        <v>-261626</v>
      </c>
      <c r="U250" s="39">
        <v>3159220</v>
      </c>
    </row>
    <row r="251" spans="1:21">
      <c r="A251" s="35">
        <v>37700</v>
      </c>
      <c r="B251" s="36" t="s">
        <v>226</v>
      </c>
      <c r="C251" s="41">
        <v>2.7463000000000001E-3</v>
      </c>
      <c r="D251" s="41">
        <v>2.7039999999999998E-3</v>
      </c>
      <c r="E251" s="37">
        <v>3374355.0599999996</v>
      </c>
      <c r="F251" s="37">
        <v>9964775</v>
      </c>
      <c r="G251" s="37">
        <v>25241334</v>
      </c>
      <c r="H251" s="37"/>
      <c r="I251" s="38">
        <v>0</v>
      </c>
      <c r="J251" s="38">
        <v>14441163</v>
      </c>
      <c r="K251" s="38">
        <v>3722483</v>
      </c>
      <c r="L251" s="37">
        <v>55207</v>
      </c>
      <c r="M251" s="37"/>
      <c r="N251" s="38">
        <v>1192941</v>
      </c>
      <c r="O251" s="38">
        <v>5439294</v>
      </c>
      <c r="P251" s="38">
        <v>0</v>
      </c>
      <c r="Q251" s="37">
        <v>172136</v>
      </c>
      <c r="R251" s="37"/>
      <c r="S251" s="38">
        <v>4835883</v>
      </c>
      <c r="T251" s="39">
        <v>-74123</v>
      </c>
      <c r="U251" s="39">
        <v>4761760</v>
      </c>
    </row>
    <row r="252" spans="1:21">
      <c r="A252" s="35">
        <v>37705</v>
      </c>
      <c r="B252" s="36" t="s">
        <v>227</v>
      </c>
      <c r="C252" s="41">
        <v>8.03E-4</v>
      </c>
      <c r="D252" s="41">
        <v>7.9880000000000001E-4</v>
      </c>
      <c r="E252" s="37">
        <v>1000791.2300000001</v>
      </c>
      <c r="F252" s="37">
        <v>2943736</v>
      </c>
      <c r="G252" s="37">
        <v>7380399</v>
      </c>
      <c r="H252" s="37"/>
      <c r="I252" s="38">
        <v>0</v>
      </c>
      <c r="J252" s="38">
        <v>4222501</v>
      </c>
      <c r="K252" s="38">
        <v>1088430</v>
      </c>
      <c r="L252" s="37">
        <v>200597</v>
      </c>
      <c r="M252" s="37"/>
      <c r="N252" s="38">
        <v>348808</v>
      </c>
      <c r="O252" s="38">
        <v>1590413.77</v>
      </c>
      <c r="P252" s="38">
        <v>0</v>
      </c>
      <c r="Q252" s="37">
        <v>1450</v>
      </c>
      <c r="R252" s="37"/>
      <c r="S252" s="38">
        <v>1413980</v>
      </c>
      <c r="T252" s="39">
        <v>105184</v>
      </c>
      <c r="U252" s="39">
        <v>1519164</v>
      </c>
    </row>
    <row r="253" spans="1:21">
      <c r="A253" s="35">
        <v>37800</v>
      </c>
      <c r="B253" s="36" t="s">
        <v>228</v>
      </c>
      <c r="C253" s="41">
        <v>8.3046000000000005E-3</v>
      </c>
      <c r="D253" s="41">
        <v>8.3140999999999996E-3</v>
      </c>
      <c r="E253" s="37">
        <v>10326532.890000001</v>
      </c>
      <c r="F253" s="37">
        <v>30639105</v>
      </c>
      <c r="G253" s="37">
        <v>76327853</v>
      </c>
      <c r="H253" s="37"/>
      <c r="I253" s="38">
        <v>0</v>
      </c>
      <c r="J253" s="38">
        <v>43668967</v>
      </c>
      <c r="K253" s="38">
        <v>11256503</v>
      </c>
      <c r="L253" s="37">
        <v>232682</v>
      </c>
      <c r="M253" s="37"/>
      <c r="N253" s="38">
        <v>3607360</v>
      </c>
      <c r="O253" s="38">
        <v>16448008</v>
      </c>
      <c r="P253" s="38">
        <v>0</v>
      </c>
      <c r="Q253" s="37">
        <v>302653</v>
      </c>
      <c r="R253" s="37"/>
      <c r="S253" s="38">
        <v>14623338</v>
      </c>
      <c r="T253" s="39">
        <v>35155</v>
      </c>
      <c r="U253" s="39">
        <v>14658493</v>
      </c>
    </row>
    <row r="254" spans="1:21">
      <c r="A254" s="35">
        <v>37801</v>
      </c>
      <c r="B254" s="36" t="s">
        <v>229</v>
      </c>
      <c r="C254" s="41">
        <v>5.3900000000000002E-5</v>
      </c>
      <c r="D254" s="41">
        <v>5.6499999999999998E-5</v>
      </c>
      <c r="E254" s="37">
        <v>63337.650000000009</v>
      </c>
      <c r="F254" s="37">
        <v>208214</v>
      </c>
      <c r="G254" s="37">
        <v>495397</v>
      </c>
      <c r="H254" s="37"/>
      <c r="I254" s="38">
        <v>0</v>
      </c>
      <c r="J254" s="38">
        <v>283428</v>
      </c>
      <c r="K254" s="38">
        <v>73059</v>
      </c>
      <c r="L254" s="37">
        <v>141029</v>
      </c>
      <c r="M254" s="37"/>
      <c r="N254" s="38">
        <v>23413</v>
      </c>
      <c r="O254" s="38">
        <v>106754</v>
      </c>
      <c r="P254" s="38">
        <v>0</v>
      </c>
      <c r="Q254" s="37">
        <v>13169</v>
      </c>
      <c r="R254" s="37"/>
      <c r="S254" s="38">
        <v>94911</v>
      </c>
      <c r="T254" s="39">
        <v>62897</v>
      </c>
      <c r="U254" s="39">
        <v>157808</v>
      </c>
    </row>
    <row r="255" spans="1:21">
      <c r="A255" s="35">
        <v>37805</v>
      </c>
      <c r="B255" s="36" t="s">
        <v>230</v>
      </c>
      <c r="C255" s="41">
        <v>6.6949999999999996E-4</v>
      </c>
      <c r="D255" s="41">
        <v>7.4660000000000004E-4</v>
      </c>
      <c r="E255" s="37">
        <v>884208.79</v>
      </c>
      <c r="F255" s="37">
        <v>2751369</v>
      </c>
      <c r="G255" s="37">
        <v>6153397</v>
      </c>
      <c r="H255" s="37"/>
      <c r="I255" s="38">
        <v>0</v>
      </c>
      <c r="J255" s="38">
        <v>3520503</v>
      </c>
      <c r="K255" s="38">
        <v>907476</v>
      </c>
      <c r="L255" s="37">
        <v>79272</v>
      </c>
      <c r="M255" s="37"/>
      <c r="N255" s="38">
        <v>290818</v>
      </c>
      <c r="O255" s="38">
        <v>1326005</v>
      </c>
      <c r="P255" s="38">
        <v>0</v>
      </c>
      <c r="Q255" s="37">
        <v>448677</v>
      </c>
      <c r="R255" s="37"/>
      <c r="S255" s="38">
        <v>1178904</v>
      </c>
      <c r="T255" s="39">
        <v>-103986</v>
      </c>
      <c r="U255" s="39">
        <v>1074918</v>
      </c>
    </row>
    <row r="256" spans="1:21">
      <c r="A256" s="35">
        <v>37900</v>
      </c>
      <c r="B256" s="36" t="s">
        <v>231</v>
      </c>
      <c r="C256" s="41">
        <v>4.5617000000000001E-3</v>
      </c>
      <c r="D256" s="41">
        <v>4.7647999999999996E-3</v>
      </c>
      <c r="E256" s="37">
        <v>5820538.7399999993</v>
      </c>
      <c r="F256" s="37">
        <v>17559231</v>
      </c>
      <c r="G256" s="37">
        <v>41926735</v>
      </c>
      <c r="H256" s="37"/>
      <c r="I256" s="38">
        <v>0</v>
      </c>
      <c r="J256" s="38">
        <v>23987275</v>
      </c>
      <c r="K256" s="38">
        <v>6183175</v>
      </c>
      <c r="L256" s="37">
        <v>88219</v>
      </c>
      <c r="M256" s="37"/>
      <c r="N256" s="38">
        <v>1981516</v>
      </c>
      <c r="O256" s="38">
        <v>9034857</v>
      </c>
      <c r="P256" s="38">
        <v>0</v>
      </c>
      <c r="Q256" s="37">
        <v>1236921</v>
      </c>
      <c r="R256" s="37"/>
      <c r="S256" s="38">
        <v>8032570</v>
      </c>
      <c r="T256" s="39">
        <v>-357238</v>
      </c>
      <c r="U256" s="39">
        <v>7675332</v>
      </c>
    </row>
    <row r="257" spans="1:21">
      <c r="A257" s="35">
        <v>37901</v>
      </c>
      <c r="B257" s="36" t="s">
        <v>232</v>
      </c>
      <c r="C257" s="41">
        <v>6.1799999999999998E-5</v>
      </c>
      <c r="D257" s="41">
        <v>6.3499999999999999E-5</v>
      </c>
      <c r="E257" s="37">
        <v>69945.09</v>
      </c>
      <c r="F257" s="37">
        <v>234010</v>
      </c>
      <c r="G257" s="37">
        <v>568006</v>
      </c>
      <c r="H257" s="37"/>
      <c r="I257" s="38">
        <v>0</v>
      </c>
      <c r="J257" s="38">
        <v>324970</v>
      </c>
      <c r="K257" s="38">
        <v>83767</v>
      </c>
      <c r="L257" s="37">
        <v>571</v>
      </c>
      <c r="M257" s="37"/>
      <c r="N257" s="38">
        <v>26845</v>
      </c>
      <c r="O257" s="38">
        <v>122400</v>
      </c>
      <c r="P257" s="38">
        <v>0</v>
      </c>
      <c r="Q257" s="37">
        <v>12695</v>
      </c>
      <c r="R257" s="37"/>
      <c r="S257" s="38">
        <v>108822</v>
      </c>
      <c r="T257" s="39">
        <v>-3345</v>
      </c>
      <c r="U257" s="39">
        <v>105477</v>
      </c>
    </row>
    <row r="258" spans="1:21">
      <c r="A258" s="35">
        <v>37905</v>
      </c>
      <c r="B258" s="36" t="s">
        <v>233</v>
      </c>
      <c r="C258" s="41">
        <v>5.1179999999999997E-4</v>
      </c>
      <c r="D258" s="41">
        <v>5.2079999999999997E-4</v>
      </c>
      <c r="E258" s="37">
        <v>734022.86</v>
      </c>
      <c r="F258" s="37">
        <v>1919251</v>
      </c>
      <c r="G258" s="37">
        <v>4703971</v>
      </c>
      <c r="H258" s="37"/>
      <c r="I258" s="38">
        <v>0</v>
      </c>
      <c r="J258" s="38">
        <v>2691253</v>
      </c>
      <c r="K258" s="38">
        <v>693721</v>
      </c>
      <c r="L258" s="37">
        <v>35133</v>
      </c>
      <c r="M258" s="37"/>
      <c r="N258" s="38">
        <v>222316</v>
      </c>
      <c r="O258" s="38">
        <v>1013666</v>
      </c>
      <c r="P258" s="38">
        <v>0</v>
      </c>
      <c r="Q258" s="37">
        <v>44488</v>
      </c>
      <c r="R258" s="37"/>
      <c r="S258" s="38">
        <v>901214</v>
      </c>
      <c r="T258" s="39">
        <v>-6383</v>
      </c>
      <c r="U258" s="39">
        <v>894832</v>
      </c>
    </row>
    <row r="259" spans="1:21">
      <c r="A259" s="35">
        <v>38000</v>
      </c>
      <c r="B259" s="36" t="s">
        <v>234</v>
      </c>
      <c r="C259" s="41">
        <v>7.1815000000000004E-3</v>
      </c>
      <c r="D259" s="41">
        <v>7.1176E-3</v>
      </c>
      <c r="E259" s="37">
        <v>8836148.3300000001</v>
      </c>
      <c r="F259" s="37">
        <v>26229765</v>
      </c>
      <c r="G259" s="37">
        <v>66005403</v>
      </c>
      <c r="H259" s="37"/>
      <c r="I259" s="38">
        <v>0</v>
      </c>
      <c r="J259" s="38">
        <v>37763250</v>
      </c>
      <c r="K259" s="38">
        <v>9734193</v>
      </c>
      <c r="L259" s="37">
        <v>0</v>
      </c>
      <c r="M259" s="37"/>
      <c r="N259" s="38">
        <v>3119507</v>
      </c>
      <c r="O259" s="38">
        <v>14223607</v>
      </c>
      <c r="P259" s="38">
        <v>0</v>
      </c>
      <c r="Q259" s="37">
        <v>1444366</v>
      </c>
      <c r="R259" s="37"/>
      <c r="S259" s="38">
        <v>12645702</v>
      </c>
      <c r="T259" s="39">
        <v>-730520</v>
      </c>
      <c r="U259" s="39">
        <v>11915182</v>
      </c>
    </row>
    <row r="260" spans="1:21">
      <c r="A260" s="35">
        <v>38005</v>
      </c>
      <c r="B260" s="36" t="s">
        <v>235</v>
      </c>
      <c r="C260" s="41">
        <v>1.4989000000000001E-3</v>
      </c>
      <c r="D260" s="41">
        <v>1.4445E-3</v>
      </c>
      <c r="E260" s="37">
        <v>1905174.84</v>
      </c>
      <c r="F260" s="37">
        <v>5323269</v>
      </c>
      <c r="G260" s="37">
        <v>13776439</v>
      </c>
      <c r="H260" s="37"/>
      <c r="I260" s="38">
        <v>0</v>
      </c>
      <c r="J260" s="38">
        <v>7881826</v>
      </c>
      <c r="K260" s="38">
        <v>2031690</v>
      </c>
      <c r="L260" s="37">
        <v>397636</v>
      </c>
      <c r="M260" s="37"/>
      <c r="N260" s="38">
        <v>651094</v>
      </c>
      <c r="O260" s="38">
        <v>2968706</v>
      </c>
      <c r="P260" s="38">
        <v>0</v>
      </c>
      <c r="Q260" s="37">
        <v>0</v>
      </c>
      <c r="R260" s="37"/>
      <c r="S260" s="38">
        <v>2639371</v>
      </c>
      <c r="T260" s="39">
        <v>152911</v>
      </c>
      <c r="U260" s="39">
        <v>2792282</v>
      </c>
    </row>
    <row r="261" spans="1:21">
      <c r="A261" s="35">
        <v>38100</v>
      </c>
      <c r="B261" s="36" t="s">
        <v>236</v>
      </c>
      <c r="C261" s="41">
        <v>3.3161000000000002E-3</v>
      </c>
      <c r="D261" s="41">
        <v>3.3126000000000002E-3</v>
      </c>
      <c r="E261" s="37">
        <v>4178328.9000000004</v>
      </c>
      <c r="F261" s="37">
        <v>12207587</v>
      </c>
      <c r="G261" s="37">
        <v>30478385</v>
      </c>
      <c r="H261" s="37"/>
      <c r="I261" s="38">
        <v>0</v>
      </c>
      <c r="J261" s="38">
        <v>17437403</v>
      </c>
      <c r="K261" s="38">
        <v>4494821</v>
      </c>
      <c r="L261" s="37">
        <v>0</v>
      </c>
      <c r="M261" s="37"/>
      <c r="N261" s="38">
        <v>1440451</v>
      </c>
      <c r="O261" s="38">
        <v>6567834</v>
      </c>
      <c r="P261" s="38">
        <v>0</v>
      </c>
      <c r="Q261" s="37">
        <v>504299</v>
      </c>
      <c r="R261" s="37"/>
      <c r="S261" s="38">
        <v>5839228</v>
      </c>
      <c r="T261" s="39">
        <v>-258290</v>
      </c>
      <c r="U261" s="39">
        <v>5580938</v>
      </c>
    </row>
    <row r="262" spans="1:21">
      <c r="A262" s="35">
        <v>38105</v>
      </c>
      <c r="B262" s="36" t="s">
        <v>237</v>
      </c>
      <c r="C262" s="41">
        <v>6.8400000000000004E-4</v>
      </c>
      <c r="D262" s="41">
        <v>6.8559999999999997E-4</v>
      </c>
      <c r="E262" s="37">
        <v>857933.99</v>
      </c>
      <c r="F262" s="37">
        <v>2526572</v>
      </c>
      <c r="G262" s="37">
        <v>6286667</v>
      </c>
      <c r="H262" s="37"/>
      <c r="I262" s="38">
        <v>0</v>
      </c>
      <c r="J262" s="38">
        <v>3596750</v>
      </c>
      <c r="K262" s="38">
        <v>927131</v>
      </c>
      <c r="L262" s="37">
        <v>0</v>
      </c>
      <c r="M262" s="37"/>
      <c r="N262" s="38">
        <v>297117</v>
      </c>
      <c r="O262" s="38">
        <v>1354723.56</v>
      </c>
      <c r="P262" s="38">
        <v>0</v>
      </c>
      <c r="Q262" s="37">
        <v>82858</v>
      </c>
      <c r="R262" s="37"/>
      <c r="S262" s="38">
        <v>1204436</v>
      </c>
      <c r="T262" s="39">
        <v>-32836</v>
      </c>
      <c r="U262" s="39">
        <v>1171600</v>
      </c>
    </row>
    <row r="263" spans="1:21">
      <c r="A263" s="35">
        <v>38200</v>
      </c>
      <c r="B263" s="36" t="s">
        <v>238</v>
      </c>
      <c r="C263" s="41">
        <v>3.2125000000000001E-3</v>
      </c>
      <c r="D263" s="41">
        <v>3.2916E-3</v>
      </c>
      <c r="E263" s="37">
        <v>3908534.33</v>
      </c>
      <c r="F263" s="37">
        <v>12130198</v>
      </c>
      <c r="G263" s="37">
        <v>29526194</v>
      </c>
      <c r="H263" s="37"/>
      <c r="I263" s="38">
        <v>0</v>
      </c>
      <c r="J263" s="38">
        <v>16892632</v>
      </c>
      <c r="K263" s="38">
        <v>4354396</v>
      </c>
      <c r="L263" s="37">
        <v>50250</v>
      </c>
      <c r="M263" s="37"/>
      <c r="N263" s="38">
        <v>1395449</v>
      </c>
      <c r="O263" s="38">
        <v>6362645</v>
      </c>
      <c r="P263" s="38">
        <v>0</v>
      </c>
      <c r="Q263" s="37">
        <v>470033</v>
      </c>
      <c r="R263" s="37"/>
      <c r="S263" s="38">
        <v>5656801</v>
      </c>
      <c r="T263" s="39">
        <v>-111871</v>
      </c>
      <c r="U263" s="39">
        <v>5544930</v>
      </c>
    </row>
    <row r="264" spans="1:21">
      <c r="A264" s="35">
        <v>38205</v>
      </c>
      <c r="B264" s="36" t="s">
        <v>239</v>
      </c>
      <c r="C264" s="41">
        <v>4.5439999999999999E-4</v>
      </c>
      <c r="D264" s="41">
        <v>4.5619999999999998E-4</v>
      </c>
      <c r="E264" s="37">
        <v>624809.80999999994</v>
      </c>
      <c r="F264" s="37">
        <v>1681187</v>
      </c>
      <c r="G264" s="37">
        <v>4176405</v>
      </c>
      <c r="H264" s="37"/>
      <c r="I264" s="38">
        <v>0</v>
      </c>
      <c r="J264" s="38">
        <v>2389420</v>
      </c>
      <c r="K264" s="38">
        <v>615918</v>
      </c>
      <c r="L264" s="37">
        <v>30018</v>
      </c>
      <c r="M264" s="37"/>
      <c r="N264" s="38">
        <v>197383</v>
      </c>
      <c r="O264" s="38">
        <v>899980</v>
      </c>
      <c r="P264" s="38">
        <v>0</v>
      </c>
      <c r="Q264" s="37">
        <v>84868</v>
      </c>
      <c r="R264" s="37"/>
      <c r="S264" s="38">
        <v>800140</v>
      </c>
      <c r="T264" s="39">
        <v>-26192</v>
      </c>
      <c r="U264" s="39">
        <v>773948</v>
      </c>
    </row>
    <row r="265" spans="1:21">
      <c r="A265" s="35">
        <v>38210</v>
      </c>
      <c r="B265" s="36" t="s">
        <v>240</v>
      </c>
      <c r="C265" s="41">
        <v>1.1793000000000001E-3</v>
      </c>
      <c r="D265" s="41">
        <v>1.1485E-3</v>
      </c>
      <c r="E265" s="37">
        <v>1417451.14</v>
      </c>
      <c r="F265" s="37">
        <v>4232450</v>
      </c>
      <c r="G265" s="37">
        <v>10838985</v>
      </c>
      <c r="H265" s="37"/>
      <c r="I265" s="38">
        <v>0</v>
      </c>
      <c r="J265" s="38">
        <v>6201239</v>
      </c>
      <c r="K265" s="38">
        <v>1598487</v>
      </c>
      <c r="L265" s="37">
        <v>87673</v>
      </c>
      <c r="M265" s="37"/>
      <c r="N265" s="38">
        <v>512266</v>
      </c>
      <c r="O265" s="38">
        <v>2335710</v>
      </c>
      <c r="P265" s="38">
        <v>0</v>
      </c>
      <c r="Q265" s="37">
        <v>62799</v>
      </c>
      <c r="R265" s="37"/>
      <c r="S265" s="38">
        <v>2076596</v>
      </c>
      <c r="T265" s="39">
        <v>13103</v>
      </c>
      <c r="U265" s="39">
        <v>2089699</v>
      </c>
    </row>
    <row r="266" spans="1:21">
      <c r="A266" s="35">
        <v>38300</v>
      </c>
      <c r="B266" s="36" t="s">
        <v>241</v>
      </c>
      <c r="C266" s="41">
        <v>2.5320999999999998E-3</v>
      </c>
      <c r="D266" s="41">
        <v>2.5233E-3</v>
      </c>
      <c r="E266" s="37">
        <v>3100456.2</v>
      </c>
      <c r="F266" s="37">
        <v>9298860</v>
      </c>
      <c r="G266" s="37">
        <v>23272615</v>
      </c>
      <c r="H266" s="37"/>
      <c r="I266" s="38">
        <v>0</v>
      </c>
      <c r="J266" s="38">
        <v>13314812</v>
      </c>
      <c r="K266" s="38">
        <v>3432145</v>
      </c>
      <c r="L266" s="37">
        <v>0</v>
      </c>
      <c r="M266" s="37"/>
      <c r="N266" s="38">
        <v>1099896</v>
      </c>
      <c r="O266" s="38">
        <v>5015052</v>
      </c>
      <c r="P266" s="38">
        <v>0</v>
      </c>
      <c r="Q266" s="37">
        <v>502401</v>
      </c>
      <c r="R266" s="37"/>
      <c r="S266" s="38">
        <v>4458704</v>
      </c>
      <c r="T266" s="39">
        <v>-260227</v>
      </c>
      <c r="U266" s="39">
        <v>4198477</v>
      </c>
    </row>
    <row r="267" spans="1:21">
      <c r="A267" s="35">
        <v>38400</v>
      </c>
      <c r="B267" s="36" t="s">
        <v>242</v>
      </c>
      <c r="C267" s="41">
        <v>3.1153999999999999E-3</v>
      </c>
      <c r="D267" s="41">
        <v>3.2049000000000001E-3</v>
      </c>
      <c r="E267" s="37">
        <v>3816257.2099999995</v>
      </c>
      <c r="F267" s="37">
        <v>11810691</v>
      </c>
      <c r="G267" s="37">
        <v>28633744</v>
      </c>
      <c r="H267" s="37"/>
      <c r="I267" s="38">
        <v>0</v>
      </c>
      <c r="J267" s="38">
        <v>16382041</v>
      </c>
      <c r="K267" s="38">
        <v>4222781</v>
      </c>
      <c r="L267" s="37">
        <v>8437</v>
      </c>
      <c r="M267" s="37"/>
      <c r="N267" s="38">
        <v>1353271</v>
      </c>
      <c r="O267" s="38">
        <v>6170330</v>
      </c>
      <c r="P267" s="38">
        <v>0</v>
      </c>
      <c r="Q267" s="37">
        <v>840268</v>
      </c>
      <c r="R267" s="37"/>
      <c r="S267" s="38">
        <v>5485821</v>
      </c>
      <c r="T267" s="39">
        <v>-349814</v>
      </c>
      <c r="U267" s="39">
        <v>5136006</v>
      </c>
    </row>
    <row r="268" spans="1:21">
      <c r="A268" s="35">
        <v>38402</v>
      </c>
      <c r="B268" s="36" t="s">
        <v>243</v>
      </c>
      <c r="C268" s="41">
        <v>1.052E-4</v>
      </c>
      <c r="D268" s="41">
        <v>1.086E-4</v>
      </c>
      <c r="E268" s="37">
        <v>126613.90000000001</v>
      </c>
      <c r="F268" s="37">
        <v>400213</v>
      </c>
      <c r="G268" s="37">
        <v>966897</v>
      </c>
      <c r="H268" s="37"/>
      <c r="I268" s="38">
        <v>0</v>
      </c>
      <c r="J268" s="38">
        <v>553184</v>
      </c>
      <c r="K268" s="38">
        <v>142594</v>
      </c>
      <c r="L268" s="37">
        <v>20431</v>
      </c>
      <c r="M268" s="37"/>
      <c r="N268" s="38">
        <v>45697</v>
      </c>
      <c r="O268" s="38">
        <v>208358</v>
      </c>
      <c r="P268" s="38">
        <v>0</v>
      </c>
      <c r="Q268" s="37">
        <v>28487</v>
      </c>
      <c r="R268" s="37"/>
      <c r="S268" s="38">
        <v>185244</v>
      </c>
      <c r="T268" s="39">
        <v>2192</v>
      </c>
      <c r="U268" s="39">
        <v>187435</v>
      </c>
    </row>
    <row r="269" spans="1:21">
      <c r="A269" s="35">
        <v>38405</v>
      </c>
      <c r="B269" s="36" t="s">
        <v>244</v>
      </c>
      <c r="C269" s="41">
        <v>7.6369999999999997E-4</v>
      </c>
      <c r="D269" s="41">
        <v>7.5730000000000003E-4</v>
      </c>
      <c r="E269" s="37">
        <v>927482.5</v>
      </c>
      <c r="F269" s="37">
        <v>2790800</v>
      </c>
      <c r="G269" s="37">
        <v>7019192</v>
      </c>
      <c r="H269" s="37"/>
      <c r="I269" s="38">
        <v>0</v>
      </c>
      <c r="J269" s="38">
        <v>4015845</v>
      </c>
      <c r="K269" s="38">
        <v>1035160</v>
      </c>
      <c r="L269" s="37">
        <v>0</v>
      </c>
      <c r="M269" s="37"/>
      <c r="N269" s="38">
        <v>331737</v>
      </c>
      <c r="O269" s="38">
        <v>1512577</v>
      </c>
      <c r="P269" s="38">
        <v>0</v>
      </c>
      <c r="Q269" s="37">
        <v>136046</v>
      </c>
      <c r="R269" s="37"/>
      <c r="S269" s="38">
        <v>1344778</v>
      </c>
      <c r="T269" s="39">
        <v>-58469</v>
      </c>
      <c r="U269" s="39">
        <v>1286309</v>
      </c>
    </row>
    <row r="270" spans="1:21">
      <c r="A270" s="35">
        <v>38500</v>
      </c>
      <c r="B270" s="36" t="s">
        <v>245</v>
      </c>
      <c r="C270" s="41">
        <v>2.4922999999999998E-3</v>
      </c>
      <c r="D270" s="41">
        <v>2.5734E-3</v>
      </c>
      <c r="E270" s="37">
        <v>3070391.3</v>
      </c>
      <c r="F270" s="37">
        <v>9483489</v>
      </c>
      <c r="G270" s="37">
        <v>22906812</v>
      </c>
      <c r="H270" s="37"/>
      <c r="I270" s="38">
        <v>0</v>
      </c>
      <c r="J270" s="38">
        <v>13105528</v>
      </c>
      <c r="K270" s="38">
        <v>3378198</v>
      </c>
      <c r="L270" s="37">
        <v>0</v>
      </c>
      <c r="M270" s="37"/>
      <c r="N270" s="38">
        <v>1082608</v>
      </c>
      <c r="O270" s="38">
        <v>4936224</v>
      </c>
      <c r="P270" s="38">
        <v>0</v>
      </c>
      <c r="Q270" s="37">
        <v>683080</v>
      </c>
      <c r="R270" s="37"/>
      <c r="S270" s="38">
        <v>4388621</v>
      </c>
      <c r="T270" s="39">
        <v>-246507</v>
      </c>
      <c r="U270" s="39">
        <v>4142115</v>
      </c>
    </row>
    <row r="271" spans="1:21">
      <c r="A271" s="35">
        <v>38600</v>
      </c>
      <c r="B271" s="36" t="s">
        <v>246</v>
      </c>
      <c r="C271" s="41">
        <v>3.0961000000000001E-3</v>
      </c>
      <c r="D271" s="41">
        <v>3.1337000000000001E-3</v>
      </c>
      <c r="E271" s="37">
        <v>3785122.2700000005</v>
      </c>
      <c r="F271" s="37">
        <v>11548305</v>
      </c>
      <c r="G271" s="37">
        <v>28456357</v>
      </c>
      <c r="H271" s="37"/>
      <c r="I271" s="38">
        <v>0</v>
      </c>
      <c r="J271" s="38">
        <v>16280554</v>
      </c>
      <c r="K271" s="38">
        <v>4196621</v>
      </c>
      <c r="L271" s="37">
        <v>4145</v>
      </c>
      <c r="M271" s="37"/>
      <c r="N271" s="38">
        <v>1344887</v>
      </c>
      <c r="O271" s="38">
        <v>6132105</v>
      </c>
      <c r="P271" s="38">
        <v>0</v>
      </c>
      <c r="Q271" s="37">
        <v>634452</v>
      </c>
      <c r="R271" s="37"/>
      <c r="S271" s="38">
        <v>5451836</v>
      </c>
      <c r="T271" s="39">
        <v>-284523</v>
      </c>
      <c r="U271" s="39">
        <v>5167312</v>
      </c>
    </row>
    <row r="272" spans="1:21">
      <c r="A272" s="35">
        <v>38601</v>
      </c>
      <c r="B272" s="36" t="s">
        <v>247</v>
      </c>
      <c r="C272" s="41">
        <v>4.1300000000000001E-5</v>
      </c>
      <c r="D272" s="41">
        <v>4.0399999999999999E-5</v>
      </c>
      <c r="E272" s="37">
        <v>45523.1</v>
      </c>
      <c r="F272" s="37">
        <v>148882</v>
      </c>
      <c r="G272" s="37">
        <v>379590</v>
      </c>
      <c r="H272" s="37"/>
      <c r="I272" s="38">
        <v>0</v>
      </c>
      <c r="J272" s="38">
        <v>217172</v>
      </c>
      <c r="K272" s="38">
        <v>55980</v>
      </c>
      <c r="L272" s="37">
        <v>23619</v>
      </c>
      <c r="M272" s="37"/>
      <c r="N272" s="38">
        <v>17940</v>
      </c>
      <c r="O272" s="38">
        <v>81798</v>
      </c>
      <c r="P272" s="38">
        <v>0</v>
      </c>
      <c r="Q272" s="37">
        <v>2305</v>
      </c>
      <c r="R272" s="37"/>
      <c r="S272" s="38">
        <v>72724</v>
      </c>
      <c r="T272" s="39">
        <v>9992</v>
      </c>
      <c r="U272" s="39">
        <v>82716</v>
      </c>
    </row>
    <row r="273" spans="1:21">
      <c r="A273" s="35">
        <v>38602</v>
      </c>
      <c r="B273" s="36" t="s">
        <v>248</v>
      </c>
      <c r="C273" s="41">
        <v>1.83E-4</v>
      </c>
      <c r="D273" s="41">
        <v>1.717E-4</v>
      </c>
      <c r="E273" s="37">
        <v>227788.36999999997</v>
      </c>
      <c r="F273" s="37">
        <v>632748</v>
      </c>
      <c r="G273" s="37">
        <v>1681959</v>
      </c>
      <c r="H273" s="37"/>
      <c r="I273" s="38">
        <v>0</v>
      </c>
      <c r="J273" s="38">
        <v>962288</v>
      </c>
      <c r="K273" s="38">
        <v>248048</v>
      </c>
      <c r="L273" s="37">
        <v>98125</v>
      </c>
      <c r="M273" s="37"/>
      <c r="N273" s="38">
        <v>79492</v>
      </c>
      <c r="O273" s="38">
        <v>362448</v>
      </c>
      <c r="P273" s="38">
        <v>0</v>
      </c>
      <c r="Q273" s="37">
        <v>0</v>
      </c>
      <c r="R273" s="37"/>
      <c r="S273" s="38">
        <v>322240</v>
      </c>
      <c r="T273" s="39">
        <v>34463</v>
      </c>
      <c r="U273" s="39">
        <v>356702</v>
      </c>
    </row>
    <row r="274" spans="1:21">
      <c r="A274" s="35">
        <v>38605</v>
      </c>
      <c r="B274" s="36" t="s">
        <v>249</v>
      </c>
      <c r="C274" s="41">
        <v>8.5070000000000002E-4</v>
      </c>
      <c r="D274" s="41">
        <v>8.4349999999999996E-4</v>
      </c>
      <c r="E274" s="37">
        <v>1074563.79</v>
      </c>
      <c r="F274" s="37">
        <v>3108465</v>
      </c>
      <c r="G274" s="37">
        <v>7818812</v>
      </c>
      <c r="H274" s="37"/>
      <c r="I274" s="38">
        <v>0</v>
      </c>
      <c r="J274" s="38">
        <v>4473327</v>
      </c>
      <c r="K274" s="38">
        <v>1153085</v>
      </c>
      <c r="L274" s="37">
        <v>56750</v>
      </c>
      <c r="M274" s="37"/>
      <c r="N274" s="38">
        <v>369528</v>
      </c>
      <c r="O274" s="38">
        <v>1684888</v>
      </c>
      <c r="P274" s="38">
        <v>0</v>
      </c>
      <c r="Q274" s="37">
        <v>42459</v>
      </c>
      <c r="R274" s="37"/>
      <c r="S274" s="38">
        <v>1497974</v>
      </c>
      <c r="T274" s="39">
        <v>10204</v>
      </c>
      <c r="U274" s="39">
        <v>1508178</v>
      </c>
    </row>
    <row r="275" spans="1:21">
      <c r="A275" s="35">
        <v>38610</v>
      </c>
      <c r="B275" s="36" t="s">
        <v>250</v>
      </c>
      <c r="C275" s="41">
        <v>6.2620000000000004E-4</v>
      </c>
      <c r="D275" s="41">
        <v>6.401E-4</v>
      </c>
      <c r="E275" s="37">
        <v>827029.58</v>
      </c>
      <c r="F275" s="37">
        <v>2358895</v>
      </c>
      <c r="G275" s="37">
        <v>5755425</v>
      </c>
      <c r="H275" s="37"/>
      <c r="I275" s="38">
        <v>0</v>
      </c>
      <c r="J275" s="38">
        <v>3292814</v>
      </c>
      <c r="K275" s="38">
        <v>848785</v>
      </c>
      <c r="L275" s="37">
        <v>36605</v>
      </c>
      <c r="M275" s="37"/>
      <c r="N275" s="38">
        <v>272009</v>
      </c>
      <c r="O275" s="38">
        <v>1240245</v>
      </c>
      <c r="P275" s="38">
        <v>0</v>
      </c>
      <c r="Q275" s="37">
        <v>26746</v>
      </c>
      <c r="R275" s="37"/>
      <c r="S275" s="38">
        <v>1102658</v>
      </c>
      <c r="T275" s="39">
        <v>12621</v>
      </c>
      <c r="U275" s="39">
        <v>1115279</v>
      </c>
    </row>
    <row r="276" spans="1:21">
      <c r="A276" s="35">
        <v>38620</v>
      </c>
      <c r="B276" s="36" t="s">
        <v>251</v>
      </c>
      <c r="C276" s="41">
        <v>5.3479999999999999E-4</v>
      </c>
      <c r="D276" s="41">
        <v>5.2720000000000002E-4</v>
      </c>
      <c r="E276" s="37">
        <v>666269.61</v>
      </c>
      <c r="F276" s="37">
        <v>1942836</v>
      </c>
      <c r="G276" s="37">
        <v>4915364</v>
      </c>
      <c r="H276" s="37"/>
      <c r="I276" s="38">
        <v>0</v>
      </c>
      <c r="J276" s="38">
        <v>2812196</v>
      </c>
      <c r="K276" s="38">
        <v>724897</v>
      </c>
      <c r="L276" s="37">
        <v>100747</v>
      </c>
      <c r="M276" s="37"/>
      <c r="N276" s="38">
        <v>232307</v>
      </c>
      <c r="O276" s="38">
        <v>1059220</v>
      </c>
      <c r="P276" s="38">
        <v>0</v>
      </c>
      <c r="Q276" s="37">
        <v>0</v>
      </c>
      <c r="R276" s="37"/>
      <c r="S276" s="38">
        <v>941714</v>
      </c>
      <c r="T276" s="39">
        <v>39081</v>
      </c>
      <c r="U276" s="39">
        <v>980795</v>
      </c>
    </row>
    <row r="277" spans="1:21">
      <c r="A277" s="35">
        <v>38700</v>
      </c>
      <c r="B277" s="36" t="s">
        <v>252</v>
      </c>
      <c r="C277" s="41">
        <v>9.167E-4</v>
      </c>
      <c r="D277" s="41">
        <v>8.9820000000000004E-4</v>
      </c>
      <c r="E277" s="37">
        <v>1134767.1400000001</v>
      </c>
      <c r="F277" s="37">
        <v>3310045</v>
      </c>
      <c r="G277" s="37">
        <v>8425420</v>
      </c>
      <c r="H277" s="37"/>
      <c r="I277" s="38">
        <v>0</v>
      </c>
      <c r="J277" s="38">
        <v>4820382</v>
      </c>
      <c r="K277" s="38">
        <v>1242545</v>
      </c>
      <c r="L277" s="37">
        <v>221072</v>
      </c>
      <c r="M277" s="37"/>
      <c r="N277" s="38">
        <v>398197</v>
      </c>
      <c r="O277" s="38">
        <v>1815607</v>
      </c>
      <c r="P277" s="38">
        <v>0</v>
      </c>
      <c r="Q277" s="37">
        <v>0</v>
      </c>
      <c r="R277" s="37"/>
      <c r="S277" s="38">
        <v>1614191</v>
      </c>
      <c r="T277" s="39">
        <v>87744</v>
      </c>
      <c r="U277" s="39">
        <v>1701935</v>
      </c>
    </row>
    <row r="278" spans="1:21">
      <c r="A278" s="35">
        <v>38701</v>
      </c>
      <c r="B278" s="36" t="s">
        <v>253</v>
      </c>
      <c r="C278" s="41">
        <v>6.2899999999999997E-5</v>
      </c>
      <c r="D278" s="41">
        <v>6.0099999999999997E-5</v>
      </c>
      <c r="E278" s="37">
        <v>75743.73000000001</v>
      </c>
      <c r="F278" s="37">
        <v>221480</v>
      </c>
      <c r="G278" s="37">
        <v>578116</v>
      </c>
      <c r="H278" s="37"/>
      <c r="I278" s="38">
        <v>0</v>
      </c>
      <c r="J278" s="38">
        <v>330754</v>
      </c>
      <c r="K278" s="38">
        <v>85258</v>
      </c>
      <c r="L278" s="37">
        <v>6477</v>
      </c>
      <c r="M278" s="37"/>
      <c r="N278" s="38">
        <v>27323</v>
      </c>
      <c r="O278" s="38">
        <v>124579</v>
      </c>
      <c r="P278" s="38">
        <v>0</v>
      </c>
      <c r="Q278" s="37">
        <v>34487</v>
      </c>
      <c r="R278" s="37"/>
      <c r="S278" s="38">
        <v>110759</v>
      </c>
      <c r="T278" s="39">
        <v>-14978</v>
      </c>
      <c r="U278" s="39">
        <v>95781</v>
      </c>
    </row>
    <row r="279" spans="1:21">
      <c r="A279" s="35">
        <v>38800</v>
      </c>
      <c r="B279" s="36" t="s">
        <v>254</v>
      </c>
      <c r="C279" s="41">
        <v>1.5732999999999999E-3</v>
      </c>
      <c r="D279" s="41">
        <v>1.5524E-3</v>
      </c>
      <c r="E279" s="37">
        <v>1931735.9200000002</v>
      </c>
      <c r="F279" s="37">
        <v>5720901</v>
      </c>
      <c r="G279" s="37">
        <v>14460252</v>
      </c>
      <c r="H279" s="37"/>
      <c r="I279" s="38">
        <v>0</v>
      </c>
      <c r="J279" s="38">
        <v>8273052</v>
      </c>
      <c r="K279" s="38">
        <v>2132536</v>
      </c>
      <c r="L279" s="37">
        <v>129136</v>
      </c>
      <c r="M279" s="37"/>
      <c r="N279" s="38">
        <v>683412</v>
      </c>
      <c r="O279" s="38">
        <v>3116062</v>
      </c>
      <c r="P279" s="38">
        <v>0</v>
      </c>
      <c r="Q279" s="37">
        <v>22708</v>
      </c>
      <c r="R279" s="37"/>
      <c r="S279" s="38">
        <v>2770380</v>
      </c>
      <c r="T279" s="39">
        <v>34965</v>
      </c>
      <c r="U279" s="39">
        <v>2805345</v>
      </c>
    </row>
    <row r="280" spans="1:21">
      <c r="A280" s="35">
        <v>38801</v>
      </c>
      <c r="B280" s="36" t="s">
        <v>255</v>
      </c>
      <c r="C280" s="41">
        <v>1.1069999999999999E-4</v>
      </c>
      <c r="D280" s="41">
        <v>8.8300000000000005E-5</v>
      </c>
      <c r="E280" s="37">
        <v>110631.39000000001</v>
      </c>
      <c r="F280" s="37">
        <v>325403</v>
      </c>
      <c r="G280" s="37">
        <v>1017447</v>
      </c>
      <c r="H280" s="37"/>
      <c r="I280" s="38">
        <v>0</v>
      </c>
      <c r="J280" s="38">
        <v>582106</v>
      </c>
      <c r="K280" s="38">
        <v>150049</v>
      </c>
      <c r="L280" s="37">
        <v>109390</v>
      </c>
      <c r="M280" s="37"/>
      <c r="N280" s="38">
        <v>48086</v>
      </c>
      <c r="O280" s="38">
        <v>219251</v>
      </c>
      <c r="P280" s="38">
        <v>0</v>
      </c>
      <c r="Q280" s="37">
        <v>32694</v>
      </c>
      <c r="R280" s="37"/>
      <c r="S280" s="38">
        <v>194929</v>
      </c>
      <c r="T280" s="39">
        <v>33636</v>
      </c>
      <c r="U280" s="39">
        <v>228564</v>
      </c>
    </row>
    <row r="281" spans="1:21">
      <c r="A281" s="35">
        <v>38900</v>
      </c>
      <c r="B281" s="36" t="s">
        <v>256</v>
      </c>
      <c r="C281" s="41">
        <v>3.5940000000000001E-4</v>
      </c>
      <c r="D281" s="41">
        <v>3.3260000000000001E-4</v>
      </c>
      <c r="E281" s="37">
        <v>405249.82999999996</v>
      </c>
      <c r="F281" s="37">
        <v>1225697</v>
      </c>
      <c r="G281" s="37">
        <v>3303257</v>
      </c>
      <c r="H281" s="37"/>
      <c r="I281" s="38">
        <v>0</v>
      </c>
      <c r="J281" s="38">
        <v>1889871</v>
      </c>
      <c r="K281" s="38">
        <v>487150</v>
      </c>
      <c r="L281" s="37">
        <v>70964</v>
      </c>
      <c r="M281" s="37"/>
      <c r="N281" s="38">
        <v>156117</v>
      </c>
      <c r="O281" s="38">
        <v>711824</v>
      </c>
      <c r="P281" s="38">
        <v>0</v>
      </c>
      <c r="Q281" s="37">
        <v>48740</v>
      </c>
      <c r="R281" s="37"/>
      <c r="S281" s="38">
        <v>632857</v>
      </c>
      <c r="T281" s="39">
        <v>-5200</v>
      </c>
      <c r="U281" s="39">
        <v>627658</v>
      </c>
    </row>
    <row r="282" spans="1:21">
      <c r="A282" s="35">
        <v>39000</v>
      </c>
      <c r="B282" s="36" t="s">
        <v>257</v>
      </c>
      <c r="C282" s="41">
        <v>1.5830199999999999E-2</v>
      </c>
      <c r="D282" s="41">
        <v>1.5730299999999999E-2</v>
      </c>
      <c r="E282" s="37">
        <v>18695918.549999997</v>
      </c>
      <c r="F282" s="37">
        <v>57969270</v>
      </c>
      <c r="G282" s="37">
        <v>145495891</v>
      </c>
      <c r="H282" s="37"/>
      <c r="I282" s="38">
        <v>0</v>
      </c>
      <c r="J282" s="38">
        <v>83241634</v>
      </c>
      <c r="K282" s="38">
        <v>21457108</v>
      </c>
      <c r="L282" s="37">
        <v>643682</v>
      </c>
      <c r="M282" s="37"/>
      <c r="N282" s="38">
        <v>6876338</v>
      </c>
      <c r="O282" s="38">
        <v>31353136</v>
      </c>
      <c r="P282" s="38">
        <v>0</v>
      </c>
      <c r="Q282" s="37">
        <v>1707340</v>
      </c>
      <c r="R282" s="37"/>
      <c r="S282" s="38">
        <v>27874956</v>
      </c>
      <c r="T282" s="39">
        <v>-497104</v>
      </c>
      <c r="U282" s="39">
        <v>27377852</v>
      </c>
    </row>
    <row r="283" spans="1:21">
      <c r="A283" s="35">
        <v>39100</v>
      </c>
      <c r="B283" s="36" t="s">
        <v>258</v>
      </c>
      <c r="C283" s="41">
        <v>2.4624E-3</v>
      </c>
      <c r="D283" s="41">
        <v>2.5027999999999999E-3</v>
      </c>
      <c r="E283" s="37">
        <v>3305539.8199999994</v>
      </c>
      <c r="F283" s="37">
        <v>9223314</v>
      </c>
      <c r="G283" s="37">
        <v>22632000</v>
      </c>
      <c r="H283" s="37"/>
      <c r="I283" s="38">
        <v>0</v>
      </c>
      <c r="J283" s="38">
        <v>12948301</v>
      </c>
      <c r="K283" s="38">
        <v>3337670</v>
      </c>
      <c r="L283" s="37">
        <v>0</v>
      </c>
      <c r="M283" s="37"/>
      <c r="N283" s="38">
        <v>1069620</v>
      </c>
      <c r="O283" s="38">
        <v>4877005</v>
      </c>
      <c r="P283" s="38">
        <v>0</v>
      </c>
      <c r="Q283" s="37">
        <v>135880</v>
      </c>
      <c r="R283" s="37"/>
      <c r="S283" s="38">
        <v>4335971</v>
      </c>
      <c r="T283" s="39">
        <v>-73101</v>
      </c>
      <c r="U283" s="39">
        <v>4262870</v>
      </c>
    </row>
    <row r="284" spans="1:21">
      <c r="A284" s="35">
        <v>39101</v>
      </c>
      <c r="B284" s="36" t="s">
        <v>259</v>
      </c>
      <c r="C284" s="41">
        <v>1.7560000000000001E-4</v>
      </c>
      <c r="D284" s="41">
        <v>1.75E-4</v>
      </c>
      <c r="E284" s="37">
        <v>214530.62</v>
      </c>
      <c r="F284" s="37">
        <v>644909.65</v>
      </c>
      <c r="G284" s="37">
        <v>1613945</v>
      </c>
      <c r="H284" s="37"/>
      <c r="I284" s="38">
        <v>0</v>
      </c>
      <c r="J284" s="38">
        <v>923376</v>
      </c>
      <c r="K284" s="38">
        <v>238018</v>
      </c>
      <c r="L284" s="37">
        <v>0</v>
      </c>
      <c r="M284" s="37"/>
      <c r="N284" s="38">
        <v>76277</v>
      </c>
      <c r="O284" s="38">
        <v>347792</v>
      </c>
      <c r="P284" s="38">
        <v>0</v>
      </c>
      <c r="Q284" s="37">
        <v>26692</v>
      </c>
      <c r="R284" s="37"/>
      <c r="S284" s="38">
        <v>309209</v>
      </c>
      <c r="T284" s="39">
        <v>-10852</v>
      </c>
      <c r="U284" s="39">
        <v>298357</v>
      </c>
    </row>
    <row r="285" spans="1:21">
      <c r="A285" s="35">
        <v>39105</v>
      </c>
      <c r="B285" s="36" t="s">
        <v>260</v>
      </c>
      <c r="C285" s="41">
        <v>1.0095E-3</v>
      </c>
      <c r="D285" s="41">
        <v>1.0374E-3</v>
      </c>
      <c r="E285" s="37">
        <v>1313777.6500000004</v>
      </c>
      <c r="F285" s="37">
        <v>3823024</v>
      </c>
      <c r="G285" s="37">
        <v>9278348</v>
      </c>
      <c r="H285" s="37"/>
      <c r="I285" s="38">
        <v>0</v>
      </c>
      <c r="J285" s="38">
        <v>5308362</v>
      </c>
      <c r="K285" s="38">
        <v>1368331</v>
      </c>
      <c r="L285" s="37">
        <v>90010</v>
      </c>
      <c r="M285" s="37"/>
      <c r="N285" s="38">
        <v>438508</v>
      </c>
      <c r="O285" s="38">
        <v>1999406</v>
      </c>
      <c r="P285" s="38">
        <v>0</v>
      </c>
      <c r="Q285" s="37">
        <v>74735</v>
      </c>
      <c r="R285" s="37"/>
      <c r="S285" s="38">
        <v>1777600</v>
      </c>
      <c r="T285" s="39">
        <v>21519</v>
      </c>
      <c r="U285" s="39">
        <v>1799120</v>
      </c>
    </row>
    <row r="286" spans="1:21">
      <c r="A286" s="35">
        <v>39200</v>
      </c>
      <c r="B286" s="36" t="s">
        <v>261</v>
      </c>
      <c r="C286" s="41">
        <v>6.4350400000000002E-2</v>
      </c>
      <c r="D286" s="41">
        <v>6.1601799999999998E-2</v>
      </c>
      <c r="E286" s="37">
        <v>76747294.299999982</v>
      </c>
      <c r="F286" s="37">
        <v>227014830</v>
      </c>
      <c r="G286" s="37">
        <v>591446650</v>
      </c>
      <c r="H286" s="37"/>
      <c r="I286" s="38">
        <v>0</v>
      </c>
      <c r="J286" s="38">
        <v>338380594</v>
      </c>
      <c r="K286" s="38">
        <v>87224007</v>
      </c>
      <c r="L286" s="37">
        <v>9051046</v>
      </c>
      <c r="M286" s="37"/>
      <c r="N286" s="38">
        <v>27952591</v>
      </c>
      <c r="O286" s="38">
        <v>127451759</v>
      </c>
      <c r="P286" s="38">
        <v>0</v>
      </c>
      <c r="Q286" s="37">
        <v>0</v>
      </c>
      <c r="R286" s="37"/>
      <c r="S286" s="38">
        <v>113312818</v>
      </c>
      <c r="T286" s="39">
        <v>2985489</v>
      </c>
      <c r="U286" s="39">
        <v>116298306</v>
      </c>
    </row>
    <row r="287" spans="1:21">
      <c r="A287" s="35">
        <v>39201</v>
      </c>
      <c r="B287" s="36" t="s">
        <v>262</v>
      </c>
      <c r="C287" s="41">
        <v>1.94E-4</v>
      </c>
      <c r="D287" s="41">
        <v>1.8990000000000001E-4</v>
      </c>
      <c r="E287" s="37">
        <v>194379.69</v>
      </c>
      <c r="F287" s="37">
        <v>699819</v>
      </c>
      <c r="G287" s="37">
        <v>1783060</v>
      </c>
      <c r="H287" s="37"/>
      <c r="I287" s="38">
        <v>0</v>
      </c>
      <c r="J287" s="38">
        <v>1020131</v>
      </c>
      <c r="K287" s="38">
        <v>262958</v>
      </c>
      <c r="L287" s="37">
        <v>46220</v>
      </c>
      <c r="M287" s="37"/>
      <c r="N287" s="38">
        <v>84270</v>
      </c>
      <c r="O287" s="38">
        <v>384234.46</v>
      </c>
      <c r="P287" s="38">
        <v>0</v>
      </c>
      <c r="Q287" s="37">
        <v>36210</v>
      </c>
      <c r="R287" s="37"/>
      <c r="S287" s="38">
        <v>341609</v>
      </c>
      <c r="T287" s="39">
        <v>4663</v>
      </c>
      <c r="U287" s="39">
        <v>346272</v>
      </c>
    </row>
    <row r="288" spans="1:21">
      <c r="A288" s="35">
        <v>39204</v>
      </c>
      <c r="B288" s="36" t="s">
        <v>263</v>
      </c>
      <c r="C288" s="41">
        <v>1.3359999999999999E-4</v>
      </c>
      <c r="D288" s="41">
        <v>1.167E-4</v>
      </c>
      <c r="E288" s="37">
        <v>147095.62</v>
      </c>
      <c r="F288" s="37">
        <v>430063</v>
      </c>
      <c r="G288" s="37">
        <v>1227922</v>
      </c>
      <c r="H288" s="37"/>
      <c r="I288" s="38">
        <v>0</v>
      </c>
      <c r="J288" s="38">
        <v>702523</v>
      </c>
      <c r="K288" s="38">
        <v>181089</v>
      </c>
      <c r="L288" s="37">
        <v>202630</v>
      </c>
      <c r="M288" s="37"/>
      <c r="N288" s="38">
        <v>58033</v>
      </c>
      <c r="O288" s="38">
        <v>264607</v>
      </c>
      <c r="P288" s="38">
        <v>0</v>
      </c>
      <c r="Q288" s="37">
        <v>0</v>
      </c>
      <c r="R288" s="37"/>
      <c r="S288" s="38">
        <v>235252</v>
      </c>
      <c r="T288" s="39">
        <v>80968</v>
      </c>
      <c r="U288" s="39">
        <v>316220</v>
      </c>
    </row>
    <row r="289" spans="1:21">
      <c r="A289" s="35">
        <v>39205</v>
      </c>
      <c r="B289" s="36" t="s">
        <v>264</v>
      </c>
      <c r="C289" s="41">
        <v>5.0689000000000003E-3</v>
      </c>
      <c r="D289" s="41">
        <v>4.8887000000000002E-3</v>
      </c>
      <c r="E289" s="37">
        <v>6578882.8900000006</v>
      </c>
      <c r="F289" s="37">
        <v>18015827</v>
      </c>
      <c r="G289" s="37">
        <v>46588427</v>
      </c>
      <c r="H289" s="37"/>
      <c r="I289" s="38">
        <v>0</v>
      </c>
      <c r="J289" s="38">
        <v>26654339</v>
      </c>
      <c r="K289" s="38">
        <v>6870661</v>
      </c>
      <c r="L289" s="37">
        <v>2928732</v>
      </c>
      <c r="M289" s="37"/>
      <c r="N289" s="38">
        <v>2201834</v>
      </c>
      <c r="O289" s="38">
        <v>10039413</v>
      </c>
      <c r="P289" s="38">
        <v>0</v>
      </c>
      <c r="Q289" s="37">
        <v>0</v>
      </c>
      <c r="R289" s="37"/>
      <c r="S289" s="38">
        <v>8925684</v>
      </c>
      <c r="T289" s="39">
        <v>1178875</v>
      </c>
      <c r="U289" s="39">
        <v>10104559</v>
      </c>
    </row>
    <row r="290" spans="1:21">
      <c r="A290" s="35">
        <v>39208</v>
      </c>
      <c r="B290" s="36" t="s">
        <v>290</v>
      </c>
      <c r="C290" s="41">
        <v>4.0460000000000002E-4</v>
      </c>
      <c r="D290" s="41">
        <v>3.926E-4</v>
      </c>
      <c r="E290" s="37">
        <v>417317.87000000005</v>
      </c>
      <c r="F290" s="37">
        <v>1446809</v>
      </c>
      <c r="G290" s="37">
        <v>3718692</v>
      </c>
      <c r="H290" s="37"/>
      <c r="I290" s="38">
        <v>0</v>
      </c>
      <c r="J290" s="38">
        <v>2127551</v>
      </c>
      <c r="K290" s="38">
        <v>548417</v>
      </c>
      <c r="L290" s="37">
        <v>0</v>
      </c>
      <c r="M290" s="37"/>
      <c r="N290" s="38">
        <v>175751</v>
      </c>
      <c r="O290" s="38">
        <v>801347</v>
      </c>
      <c r="P290" s="38">
        <v>0</v>
      </c>
      <c r="Q290" s="37">
        <v>147063</v>
      </c>
      <c r="R290" s="37"/>
      <c r="S290" s="38">
        <v>712449</v>
      </c>
      <c r="T290" s="39">
        <v>-66847</v>
      </c>
      <c r="U290" s="39">
        <v>645602</v>
      </c>
    </row>
    <row r="291" spans="1:21">
      <c r="A291" s="35">
        <v>39209</v>
      </c>
      <c r="B291" s="36" t="s">
        <v>265</v>
      </c>
      <c r="C291" s="41">
        <v>2.0369999999999999E-4</v>
      </c>
      <c r="D291" s="41">
        <v>1.7799999999999999E-4</v>
      </c>
      <c r="E291" s="37">
        <v>204766.38999999998</v>
      </c>
      <c r="F291" s="37">
        <v>655965</v>
      </c>
      <c r="G291" s="37">
        <v>1872213</v>
      </c>
      <c r="H291" s="37"/>
      <c r="I291" s="38">
        <v>0</v>
      </c>
      <c r="J291" s="38">
        <v>1071138</v>
      </c>
      <c r="K291" s="38">
        <v>276106</v>
      </c>
      <c r="L291" s="37">
        <v>80092</v>
      </c>
      <c r="M291" s="37"/>
      <c r="N291" s="38">
        <v>88483</v>
      </c>
      <c r="O291" s="38">
        <v>403446</v>
      </c>
      <c r="P291" s="38">
        <v>0</v>
      </c>
      <c r="Q291" s="37">
        <v>32248</v>
      </c>
      <c r="R291" s="37"/>
      <c r="S291" s="38">
        <v>358690</v>
      </c>
      <c r="T291" s="39">
        <v>8064</v>
      </c>
      <c r="U291" s="39">
        <v>366753</v>
      </c>
    </row>
    <row r="292" spans="1:21">
      <c r="A292" s="35">
        <v>39300</v>
      </c>
      <c r="B292" s="36" t="s">
        <v>266</v>
      </c>
      <c r="C292" s="41">
        <v>9.5830000000000004E-4</v>
      </c>
      <c r="D292" s="41">
        <v>9.5180000000000004E-4</v>
      </c>
      <c r="E292" s="37">
        <v>1228877.2500000002</v>
      </c>
      <c r="F292" s="37">
        <v>3507571</v>
      </c>
      <c r="G292" s="37">
        <v>8807767</v>
      </c>
      <c r="H292" s="37"/>
      <c r="I292" s="38">
        <v>0</v>
      </c>
      <c r="J292" s="38">
        <v>5039131</v>
      </c>
      <c r="K292" s="38">
        <v>1298932</v>
      </c>
      <c r="L292" s="37">
        <v>86747</v>
      </c>
      <c r="M292" s="37"/>
      <c r="N292" s="38">
        <v>416267</v>
      </c>
      <c r="O292" s="38">
        <v>1897999</v>
      </c>
      <c r="P292" s="38">
        <v>0</v>
      </c>
      <c r="Q292" s="37">
        <v>31101</v>
      </c>
      <c r="R292" s="37"/>
      <c r="S292" s="38">
        <v>1687444</v>
      </c>
      <c r="T292" s="39">
        <v>12932</v>
      </c>
      <c r="U292" s="39">
        <v>1700376</v>
      </c>
    </row>
    <row r="293" spans="1:21">
      <c r="A293" s="35">
        <v>39301</v>
      </c>
      <c r="B293" s="36" t="s">
        <v>267</v>
      </c>
      <c r="C293" s="41">
        <v>5.2299999999999997E-5</v>
      </c>
      <c r="D293" s="41">
        <v>6.4499999999999996E-5</v>
      </c>
      <c r="E293" s="37">
        <v>71062.23</v>
      </c>
      <c r="F293" s="37">
        <v>237695</v>
      </c>
      <c r="G293" s="37">
        <v>480691</v>
      </c>
      <c r="H293" s="37"/>
      <c r="I293" s="38">
        <v>0</v>
      </c>
      <c r="J293" s="38">
        <v>275015</v>
      </c>
      <c r="K293" s="38">
        <v>70890</v>
      </c>
      <c r="L293" s="37">
        <v>33180</v>
      </c>
      <c r="M293" s="37"/>
      <c r="N293" s="38">
        <v>22718</v>
      </c>
      <c r="O293" s="38">
        <v>103585</v>
      </c>
      <c r="P293" s="38">
        <v>0</v>
      </c>
      <c r="Q293" s="37">
        <v>65178</v>
      </c>
      <c r="R293" s="37"/>
      <c r="S293" s="38">
        <v>92094</v>
      </c>
      <c r="T293" s="39">
        <v>-2650</v>
      </c>
      <c r="U293" s="39">
        <v>89443</v>
      </c>
    </row>
    <row r="294" spans="1:21">
      <c r="A294" s="35">
        <v>39400</v>
      </c>
      <c r="B294" s="36" t="s">
        <v>268</v>
      </c>
      <c r="C294" s="41">
        <v>6.5919999999999998E-4</v>
      </c>
      <c r="D294" s="41">
        <v>6.8510000000000001E-4</v>
      </c>
      <c r="E294" s="37">
        <v>898724.91</v>
      </c>
      <c r="F294" s="37">
        <v>2524729</v>
      </c>
      <c r="G294" s="37">
        <v>6058729</v>
      </c>
      <c r="H294" s="37"/>
      <c r="I294" s="38">
        <v>0</v>
      </c>
      <c r="J294" s="38">
        <v>3466342</v>
      </c>
      <c r="K294" s="38">
        <v>893515</v>
      </c>
      <c r="L294" s="37">
        <v>152179</v>
      </c>
      <c r="M294" s="37"/>
      <c r="N294" s="38">
        <v>286344</v>
      </c>
      <c r="O294" s="38">
        <v>1305605</v>
      </c>
      <c r="P294" s="38">
        <v>0</v>
      </c>
      <c r="Q294" s="37">
        <v>98699</v>
      </c>
      <c r="R294" s="37"/>
      <c r="S294" s="38">
        <v>1160767</v>
      </c>
      <c r="T294" s="39">
        <v>51447</v>
      </c>
      <c r="U294" s="39">
        <v>1212213</v>
      </c>
    </row>
    <row r="295" spans="1:21">
      <c r="A295" s="35">
        <v>39401</v>
      </c>
      <c r="B295" s="36" t="s">
        <v>269</v>
      </c>
      <c r="C295" s="41">
        <v>2.22E-4</v>
      </c>
      <c r="D295" s="41">
        <v>1.6760000000000001E-4</v>
      </c>
      <c r="E295" s="37">
        <v>228226.07</v>
      </c>
      <c r="F295" s="37">
        <v>617639</v>
      </c>
      <c r="G295" s="37">
        <v>2040409</v>
      </c>
      <c r="H295" s="37"/>
      <c r="I295" s="38">
        <v>0</v>
      </c>
      <c r="J295" s="38">
        <v>1167366</v>
      </c>
      <c r="K295" s="38">
        <v>300911</v>
      </c>
      <c r="L295" s="37">
        <v>352846</v>
      </c>
      <c r="M295" s="37"/>
      <c r="N295" s="38">
        <v>96433</v>
      </c>
      <c r="O295" s="38">
        <v>439690.98</v>
      </c>
      <c r="P295" s="38">
        <v>0</v>
      </c>
      <c r="Q295" s="37">
        <v>0</v>
      </c>
      <c r="R295" s="37"/>
      <c r="S295" s="38">
        <v>390914</v>
      </c>
      <c r="T295" s="39">
        <v>131233</v>
      </c>
      <c r="U295" s="39">
        <v>522147</v>
      </c>
    </row>
    <row r="296" spans="1:21">
      <c r="A296" s="35">
        <v>39500</v>
      </c>
      <c r="B296" s="36" t="s">
        <v>270</v>
      </c>
      <c r="C296" s="41">
        <v>1.9851000000000001E-3</v>
      </c>
      <c r="D296" s="41">
        <v>1.9558000000000002E-3</v>
      </c>
      <c r="E296" s="37">
        <v>2430298.8899999997</v>
      </c>
      <c r="F296" s="37">
        <v>7207510</v>
      </c>
      <c r="G296" s="37">
        <v>18245120</v>
      </c>
      <c r="H296" s="37"/>
      <c r="I296" s="38">
        <v>0</v>
      </c>
      <c r="J296" s="38">
        <v>10438464</v>
      </c>
      <c r="K296" s="38">
        <v>2690712</v>
      </c>
      <c r="L296" s="37">
        <v>67779</v>
      </c>
      <c r="M296" s="37"/>
      <c r="N296" s="38">
        <v>862290</v>
      </c>
      <c r="O296" s="38">
        <v>3931669</v>
      </c>
      <c r="P296" s="38">
        <v>0</v>
      </c>
      <c r="Q296" s="37">
        <v>51158</v>
      </c>
      <c r="R296" s="37"/>
      <c r="S296" s="38">
        <v>3495507</v>
      </c>
      <c r="T296" s="39">
        <v>10477</v>
      </c>
      <c r="U296" s="39">
        <v>3505984</v>
      </c>
    </row>
    <row r="297" spans="1:21">
      <c r="A297" s="35">
        <v>39501</v>
      </c>
      <c r="B297" s="36" t="s">
        <v>271</v>
      </c>
      <c r="C297" s="41">
        <v>6.41E-5</v>
      </c>
      <c r="D297" s="41">
        <v>6.7199999999999994E-5</v>
      </c>
      <c r="E297" s="37">
        <v>77170.959999999977</v>
      </c>
      <c r="F297" s="37">
        <v>247645</v>
      </c>
      <c r="G297" s="37">
        <v>589145</v>
      </c>
      <c r="H297" s="37"/>
      <c r="I297" s="38">
        <v>0</v>
      </c>
      <c r="J297" s="38">
        <v>337064</v>
      </c>
      <c r="K297" s="38">
        <v>86885</v>
      </c>
      <c r="L297" s="37">
        <v>6068</v>
      </c>
      <c r="M297" s="37"/>
      <c r="N297" s="38">
        <v>27844</v>
      </c>
      <c r="O297" s="38">
        <v>126956</v>
      </c>
      <c r="P297" s="38">
        <v>0</v>
      </c>
      <c r="Q297" s="37">
        <v>30379</v>
      </c>
      <c r="R297" s="37"/>
      <c r="S297" s="38">
        <v>112872</v>
      </c>
      <c r="T297" s="39">
        <v>-6873</v>
      </c>
      <c r="U297" s="39">
        <v>105999</v>
      </c>
    </row>
    <row r="298" spans="1:21">
      <c r="A298" s="35">
        <v>39600</v>
      </c>
      <c r="B298" s="36" t="s">
        <v>272</v>
      </c>
      <c r="C298" s="41">
        <v>6.5063999999999999E-3</v>
      </c>
      <c r="D298" s="41">
        <v>6.4853000000000003E-3</v>
      </c>
      <c r="E298" s="37">
        <v>8224795.6099999994</v>
      </c>
      <c r="F298" s="37">
        <v>23899615</v>
      </c>
      <c r="G298" s="37">
        <v>59800537</v>
      </c>
      <c r="H298" s="37"/>
      <c r="I298" s="38">
        <v>0</v>
      </c>
      <c r="J298" s="38">
        <v>34213299</v>
      </c>
      <c r="K298" s="38">
        <v>8819126</v>
      </c>
      <c r="L298" s="37">
        <v>118037</v>
      </c>
      <c r="M298" s="37"/>
      <c r="N298" s="38">
        <v>2826257</v>
      </c>
      <c r="O298" s="38">
        <v>12886511</v>
      </c>
      <c r="P298" s="38">
        <v>0</v>
      </c>
      <c r="Q298" s="37">
        <v>623421</v>
      </c>
      <c r="R298" s="37"/>
      <c r="S298" s="38">
        <v>11456938</v>
      </c>
      <c r="T298" s="39">
        <v>-306240</v>
      </c>
      <c r="U298" s="39">
        <v>11150698</v>
      </c>
    </row>
    <row r="299" spans="1:21">
      <c r="A299" s="35">
        <v>39605</v>
      </c>
      <c r="B299" s="36" t="s">
        <v>273</v>
      </c>
      <c r="C299" s="41">
        <v>9.4019999999999998E-4</v>
      </c>
      <c r="D299" s="41">
        <v>9.5520000000000002E-4</v>
      </c>
      <c r="E299" s="37">
        <v>1247634.5999999999</v>
      </c>
      <c r="F299" s="37">
        <v>3520101</v>
      </c>
      <c r="G299" s="37">
        <v>8641409</v>
      </c>
      <c r="H299" s="37"/>
      <c r="I299" s="38">
        <v>0</v>
      </c>
      <c r="J299" s="38">
        <v>4943954</v>
      </c>
      <c r="K299" s="38">
        <v>1274398</v>
      </c>
      <c r="L299" s="37">
        <v>168824</v>
      </c>
      <c r="M299" s="37"/>
      <c r="N299" s="38">
        <v>408405</v>
      </c>
      <c r="O299" s="38">
        <v>1862151</v>
      </c>
      <c r="P299" s="38">
        <v>0</v>
      </c>
      <c r="Q299" s="37">
        <v>12463</v>
      </c>
      <c r="R299" s="37"/>
      <c r="S299" s="38">
        <v>1655572</v>
      </c>
      <c r="T299" s="39">
        <v>74105</v>
      </c>
      <c r="U299" s="39">
        <v>1729676</v>
      </c>
    </row>
    <row r="300" spans="1:21">
      <c r="A300" s="35">
        <v>39700</v>
      </c>
      <c r="B300" s="36" t="s">
        <v>274</v>
      </c>
      <c r="C300" s="41">
        <v>3.8947000000000001E-3</v>
      </c>
      <c r="D300" s="41">
        <v>3.9490999999999997E-3</v>
      </c>
      <c r="E300" s="37">
        <v>4694298.05</v>
      </c>
      <c r="F300" s="37">
        <v>14553215</v>
      </c>
      <c r="G300" s="37">
        <v>35796316</v>
      </c>
      <c r="H300" s="37"/>
      <c r="I300" s="38">
        <v>0</v>
      </c>
      <c r="J300" s="38">
        <v>20479918</v>
      </c>
      <c r="K300" s="38">
        <v>5279087</v>
      </c>
      <c r="L300" s="37">
        <v>268552</v>
      </c>
      <c r="M300" s="37"/>
      <c r="N300" s="38">
        <v>1691784</v>
      </c>
      <c r="O300" s="38">
        <v>7713804</v>
      </c>
      <c r="P300" s="38">
        <v>0</v>
      </c>
      <c r="Q300" s="37">
        <v>565655</v>
      </c>
      <c r="R300" s="37"/>
      <c r="S300" s="38">
        <v>6858068</v>
      </c>
      <c r="T300" s="39">
        <v>-106191</v>
      </c>
      <c r="U300" s="39">
        <v>6751877</v>
      </c>
    </row>
    <row r="301" spans="1:21">
      <c r="A301" s="35">
        <v>39703</v>
      </c>
      <c r="B301" s="36" t="s">
        <v>275</v>
      </c>
      <c r="C301" s="41">
        <v>1.199E-4</v>
      </c>
      <c r="D301" s="41">
        <v>8.6700000000000007E-5</v>
      </c>
      <c r="E301" s="37">
        <v>119537.79000000001</v>
      </c>
      <c r="F301" s="37">
        <v>319507</v>
      </c>
      <c r="G301" s="37">
        <v>1102005</v>
      </c>
      <c r="H301" s="37"/>
      <c r="I301" s="38">
        <v>0</v>
      </c>
      <c r="J301" s="38">
        <v>630483</v>
      </c>
      <c r="K301" s="38">
        <v>162519</v>
      </c>
      <c r="L301" s="37">
        <v>292240</v>
      </c>
      <c r="M301" s="37"/>
      <c r="N301" s="38">
        <v>52082</v>
      </c>
      <c r="O301" s="38">
        <v>237473</v>
      </c>
      <c r="P301" s="38">
        <v>0</v>
      </c>
      <c r="Q301" s="37">
        <v>0</v>
      </c>
      <c r="R301" s="37"/>
      <c r="S301" s="38">
        <v>211129</v>
      </c>
      <c r="T301" s="39">
        <v>128316</v>
      </c>
      <c r="U301" s="39">
        <v>339444</v>
      </c>
    </row>
    <row r="302" spans="1:21">
      <c r="A302" s="35">
        <v>39705</v>
      </c>
      <c r="B302" s="36" t="s">
        <v>276</v>
      </c>
      <c r="C302" s="41">
        <v>9.0930000000000004E-4</v>
      </c>
      <c r="D302" s="41">
        <v>9.142E-4</v>
      </c>
      <c r="E302" s="37">
        <v>1194986.71</v>
      </c>
      <c r="F302" s="37">
        <v>3369008</v>
      </c>
      <c r="G302" s="37">
        <v>8357406</v>
      </c>
      <c r="H302" s="37"/>
      <c r="I302" s="38">
        <v>0</v>
      </c>
      <c r="J302" s="38">
        <v>4781469</v>
      </c>
      <c r="K302" s="38">
        <v>1232514</v>
      </c>
      <c r="L302" s="37">
        <v>222038</v>
      </c>
      <c r="M302" s="37"/>
      <c r="N302" s="38">
        <v>394983</v>
      </c>
      <c r="O302" s="38">
        <v>1800950</v>
      </c>
      <c r="P302" s="38">
        <v>0</v>
      </c>
      <c r="Q302" s="37">
        <v>0</v>
      </c>
      <c r="R302" s="37"/>
      <c r="S302" s="38">
        <v>1601161</v>
      </c>
      <c r="T302" s="39">
        <v>101669</v>
      </c>
      <c r="U302" s="39">
        <v>1702830</v>
      </c>
    </row>
    <row r="303" spans="1:21">
      <c r="A303" s="35">
        <v>39800</v>
      </c>
      <c r="B303" s="36" t="s">
        <v>277</v>
      </c>
      <c r="C303" s="41">
        <v>4.3068999999999998E-3</v>
      </c>
      <c r="D303" s="41">
        <v>4.3731000000000004E-3</v>
      </c>
      <c r="E303" s="37">
        <v>5344290.3400000008</v>
      </c>
      <c r="F303" s="37">
        <v>16115739</v>
      </c>
      <c r="G303" s="37">
        <v>39584860</v>
      </c>
      <c r="H303" s="37"/>
      <c r="I303" s="38">
        <v>0</v>
      </c>
      <c r="J303" s="38">
        <v>22647433</v>
      </c>
      <c r="K303" s="38">
        <v>5837805</v>
      </c>
      <c r="L303" s="37">
        <v>0</v>
      </c>
      <c r="M303" s="37"/>
      <c r="N303" s="38">
        <v>1870836</v>
      </c>
      <c r="O303" s="38">
        <v>8530203</v>
      </c>
      <c r="P303" s="38">
        <v>0</v>
      </c>
      <c r="Q303" s="37">
        <v>819822</v>
      </c>
      <c r="R303" s="37"/>
      <c r="S303" s="38">
        <v>7583900</v>
      </c>
      <c r="T303" s="39">
        <v>-365122</v>
      </c>
      <c r="U303" s="39">
        <v>7218777</v>
      </c>
    </row>
    <row r="304" spans="1:21">
      <c r="A304" s="64">
        <v>39805</v>
      </c>
      <c r="B304" s="1" t="s">
        <v>278</v>
      </c>
      <c r="C304" s="47">
        <v>4.8710000000000002E-4</v>
      </c>
      <c r="D304" s="47">
        <v>4.8930000000000002E-4</v>
      </c>
      <c r="E304" s="37">
        <v>678122.10000000009</v>
      </c>
      <c r="F304" s="37">
        <v>1803167</v>
      </c>
      <c r="G304" s="3">
        <v>4476952</v>
      </c>
      <c r="I304" s="38">
        <v>0</v>
      </c>
      <c r="J304" s="1">
        <v>2561370.0496999999</v>
      </c>
      <c r="K304" s="1">
        <v>660241.64339999994</v>
      </c>
      <c r="L304" s="1">
        <v>60555.833927609798</v>
      </c>
      <c r="N304" s="1">
        <v>211586.98509999999</v>
      </c>
      <c r="O304" s="1">
        <v>964745.38899999997</v>
      </c>
      <c r="P304" s="38">
        <v>0</v>
      </c>
      <c r="Q304" s="1">
        <v>35622.923577127403</v>
      </c>
      <c r="S304" s="1">
        <v>857720.75120000006</v>
      </c>
      <c r="T304" s="39">
        <v>-344</v>
      </c>
      <c r="U304" s="34">
        <v>857377</v>
      </c>
    </row>
    <row r="305" spans="1:21" s="32" customFormat="1">
      <c r="A305" s="64">
        <v>39900</v>
      </c>
      <c r="B305" s="65" t="s">
        <v>279</v>
      </c>
      <c r="C305" s="47">
        <v>2.1467000000000001E-3</v>
      </c>
      <c r="D305" s="47">
        <v>2.1565E-3</v>
      </c>
      <c r="E305" s="37">
        <v>2718248.7299999995</v>
      </c>
      <c r="F305" s="37">
        <v>7947129</v>
      </c>
      <c r="G305" s="3">
        <v>19730391</v>
      </c>
      <c r="H305" s="43"/>
      <c r="I305" s="38">
        <v>0</v>
      </c>
      <c r="J305" s="65">
        <v>11288222.3069</v>
      </c>
      <c r="K305" s="65">
        <v>2909753.1017999998</v>
      </c>
      <c r="L305" s="65">
        <v>101989.875498482</v>
      </c>
      <c r="M305" s="65"/>
      <c r="N305" s="65">
        <v>932485.69270000001</v>
      </c>
      <c r="O305" s="65">
        <v>4251732.5530000003</v>
      </c>
      <c r="P305" s="38">
        <v>0</v>
      </c>
      <c r="Q305" s="65">
        <v>266818.631954037</v>
      </c>
      <c r="R305" s="65"/>
      <c r="S305" s="65">
        <v>3780063.9224</v>
      </c>
      <c r="T305" s="66">
        <v>-97948</v>
      </c>
      <c r="U305" s="66">
        <v>3682116</v>
      </c>
    </row>
    <row r="306" spans="1:21">
      <c r="A306" s="64">
        <v>51000</v>
      </c>
      <c r="B306" s="1" t="s">
        <v>369</v>
      </c>
      <c r="C306" s="47">
        <v>3.3725400000000003E-2</v>
      </c>
      <c r="D306" s="47">
        <v>3.5084200000000003E-2</v>
      </c>
      <c r="E306" s="37">
        <v>47171405.390000008</v>
      </c>
      <c r="F306" s="37">
        <v>132444542</v>
      </c>
      <c r="G306" s="3">
        <v>309971264</v>
      </c>
      <c r="I306" s="38">
        <v>0</v>
      </c>
      <c r="J306" s="1">
        <v>177341879.43779999</v>
      </c>
      <c r="K306" s="1">
        <v>45713228.331600003</v>
      </c>
      <c r="L306" s="1">
        <v>2309154.99830369</v>
      </c>
      <c r="N306" s="1">
        <v>14649672.977399999</v>
      </c>
      <c r="O306" s="1">
        <v>66796189.986000001</v>
      </c>
      <c r="P306" s="38">
        <v>0</v>
      </c>
      <c r="Q306" s="1">
        <v>3340984.1708170301</v>
      </c>
      <c r="S306" s="1">
        <v>59386112.548799999</v>
      </c>
      <c r="T306" s="34">
        <v>236870</v>
      </c>
      <c r="U306" s="34">
        <v>59622983</v>
      </c>
    </row>
    <row r="307" spans="1:21">
      <c r="A307" s="64">
        <v>51000.2</v>
      </c>
      <c r="B307" s="1" t="s">
        <v>370</v>
      </c>
      <c r="C307" s="47">
        <v>2.34E-5</v>
      </c>
      <c r="D307" s="47">
        <v>3.9499999999999998E-5</v>
      </c>
      <c r="E307" s="37"/>
      <c r="F307" s="37"/>
      <c r="G307" s="3">
        <v>215070</v>
      </c>
      <c r="I307" s="38">
        <v>0</v>
      </c>
      <c r="J307" s="1">
        <v>123046.72380000001</v>
      </c>
      <c r="K307" s="1">
        <v>31717.623599999999</v>
      </c>
      <c r="L307" s="1">
        <v>2601.99811680836</v>
      </c>
      <c r="N307" s="1">
        <v>10164.5154</v>
      </c>
      <c r="O307" s="1">
        <v>46345.805999999997</v>
      </c>
      <c r="P307" s="38">
        <v>0</v>
      </c>
      <c r="Q307" s="1">
        <v>48931.273209544401</v>
      </c>
      <c r="S307" s="1">
        <v>41204.404799999997</v>
      </c>
      <c r="T307" s="34">
        <v>-12675</v>
      </c>
      <c r="U307" s="34">
        <v>28530</v>
      </c>
    </row>
    <row r="308" spans="1:21">
      <c r="A308" s="64">
        <v>51000.3</v>
      </c>
      <c r="B308" s="1" t="s">
        <v>371</v>
      </c>
      <c r="C308" s="47">
        <v>7.8580000000000002E-4</v>
      </c>
      <c r="D308" s="47">
        <v>8.1579999999999999E-4</v>
      </c>
      <c r="E308" s="37"/>
      <c r="F308" s="37"/>
      <c r="G308" s="3">
        <v>7222314</v>
      </c>
      <c r="I308" s="38">
        <v>0</v>
      </c>
      <c r="J308" s="1">
        <v>4132056.2206000001</v>
      </c>
      <c r="K308" s="1">
        <v>1065115.7531999999</v>
      </c>
      <c r="L308" s="1">
        <v>53695.7760723272</v>
      </c>
      <c r="N308" s="1">
        <v>341336.58980000002</v>
      </c>
      <c r="O308" s="1">
        <v>1556347.622</v>
      </c>
      <c r="P308" s="38">
        <v>0</v>
      </c>
      <c r="Q308" s="1">
        <v>28835.667793451699</v>
      </c>
      <c r="S308" s="1">
        <v>1383693.2176000001</v>
      </c>
      <c r="T308" s="34">
        <v>19506</v>
      </c>
      <c r="U308" s="34">
        <v>1403199</v>
      </c>
    </row>
    <row r="309" spans="1:21" s="203" customFormat="1">
      <c r="A309" s="64"/>
      <c r="C309" s="47"/>
      <c r="D309" s="47"/>
      <c r="E309" s="190"/>
      <c r="F309" s="190"/>
      <c r="G309" s="3"/>
      <c r="I309" s="195"/>
      <c r="P309" s="195"/>
      <c r="T309" s="34"/>
      <c r="U309" s="34"/>
    </row>
    <row r="310" spans="1:21" s="203" customFormat="1">
      <c r="A310" s="64"/>
      <c r="C310" s="47"/>
      <c r="D310" s="47"/>
      <c r="E310" s="190"/>
      <c r="F310" s="190"/>
      <c r="G310" s="3"/>
      <c r="I310" s="195"/>
      <c r="P310" s="195"/>
      <c r="T310" s="34"/>
      <c r="U310" s="34"/>
    </row>
    <row r="311" spans="1:21" s="203" customFormat="1">
      <c r="A311" s="64"/>
      <c r="C311" s="47"/>
      <c r="D311" s="47"/>
      <c r="E311" s="190"/>
      <c r="F311" s="190"/>
      <c r="G311" s="3"/>
      <c r="I311" s="195"/>
      <c r="P311" s="195"/>
      <c r="T311" s="34"/>
      <c r="U311" s="34"/>
    </row>
    <row r="312" spans="1:21" s="203" customFormat="1">
      <c r="A312" s="64"/>
      <c r="C312" s="47"/>
      <c r="D312" s="47"/>
      <c r="E312" s="190"/>
      <c r="F312" s="190"/>
      <c r="G312" s="3"/>
      <c r="I312" s="195"/>
      <c r="P312" s="195"/>
      <c r="T312" s="34"/>
      <c r="U312" s="34"/>
    </row>
    <row r="313" spans="1:21" s="203" customFormat="1">
      <c r="A313" s="64"/>
      <c r="C313" s="47"/>
      <c r="D313" s="47"/>
      <c r="E313" s="190"/>
      <c r="F313" s="190"/>
      <c r="G313" s="3"/>
      <c r="I313" s="195"/>
      <c r="P313" s="195"/>
      <c r="T313" s="34"/>
      <c r="U313" s="34"/>
    </row>
    <row r="314" spans="1:21" s="203" customFormat="1">
      <c r="A314" s="64"/>
      <c r="C314" s="47"/>
      <c r="D314" s="47"/>
      <c r="E314" s="190"/>
      <c r="F314" s="190"/>
      <c r="G314" s="3"/>
      <c r="I314" s="195"/>
      <c r="P314" s="195"/>
      <c r="T314" s="34"/>
      <c r="U314" s="34"/>
    </row>
    <row r="316" spans="1:21">
      <c r="B316" s="1" t="s">
        <v>372</v>
      </c>
      <c r="C316" s="67">
        <f>SUM(C8:C308)</f>
        <v>0.99999999999999978</v>
      </c>
      <c r="D316" s="67">
        <f>SUM(D8:D308)</f>
        <v>0.99999989999999994</v>
      </c>
      <c r="E316" s="49">
        <f>SUM(E8:E308)</f>
        <v>1272194390.52</v>
      </c>
      <c r="F316" s="49">
        <f>SUM(F8:F308)</f>
        <v>3685197998.6500001</v>
      </c>
      <c r="G316" s="49">
        <f>SUM(G8:G308)</f>
        <v>9191032996</v>
      </c>
      <c r="H316" s="49"/>
      <c r="I316" s="49">
        <f t="shared" ref="I316:U316" si="1">SUM(I8:I308)</f>
        <v>0</v>
      </c>
      <c r="J316" s="49">
        <f t="shared" si="1"/>
        <v>5258406992.7388</v>
      </c>
      <c r="K316" s="49">
        <f t="shared" si="1"/>
        <v>1355454004.1536</v>
      </c>
      <c r="L316" s="49">
        <f t="shared" si="1"/>
        <v>105861789.48191893</v>
      </c>
      <c r="M316" s="49"/>
      <c r="N316" s="49">
        <f t="shared" si="1"/>
        <v>434381000.89039999</v>
      </c>
      <c r="O316" s="49">
        <f t="shared" si="1"/>
        <v>1980589996.546</v>
      </c>
      <c r="P316" s="49">
        <f t="shared" si="1"/>
        <v>0</v>
      </c>
      <c r="Q316" s="49">
        <f t="shared" si="1"/>
        <v>105861381.6673512</v>
      </c>
      <c r="R316" s="49"/>
      <c r="S316" s="49">
        <f t="shared" si="1"/>
        <v>1760872005.2848001</v>
      </c>
      <c r="T316" s="49">
        <f t="shared" si="1"/>
        <v>156</v>
      </c>
      <c r="U316" s="49">
        <f t="shared" si="1"/>
        <v>1760872160</v>
      </c>
    </row>
    <row r="317" spans="1:21">
      <c r="G317" s="44"/>
      <c r="I317" s="44"/>
      <c r="J317" s="44"/>
      <c r="K317" s="44"/>
      <c r="L317" s="45"/>
      <c r="M317" s="44"/>
      <c r="N317" s="44"/>
      <c r="O317" s="44"/>
      <c r="P317" s="44"/>
      <c r="Q317" s="44"/>
      <c r="R317" s="44"/>
      <c r="S317" s="44"/>
      <c r="T317" s="44"/>
      <c r="U317" s="44"/>
    </row>
    <row r="318" spans="1:21" hidden="1">
      <c r="J318" s="68"/>
      <c r="K318" s="68"/>
      <c r="L318" s="68"/>
      <c r="M318" s="68"/>
      <c r="N318" s="68"/>
      <c r="O318" s="68"/>
      <c r="P318" s="68"/>
      <c r="Q318" s="68"/>
      <c r="R318" s="68"/>
      <c r="S318" s="68"/>
    </row>
    <row r="319" spans="1:21" hidden="1">
      <c r="J319" s="69"/>
      <c r="K319" s="70"/>
      <c r="L319" s="70"/>
      <c r="M319" s="70"/>
      <c r="N319" s="70"/>
      <c r="O319" s="70"/>
      <c r="P319" s="70"/>
      <c r="Q319" s="70"/>
      <c r="R319" s="70"/>
      <c r="S319" s="69"/>
    </row>
    <row r="320" spans="1:21" hidden="1">
      <c r="J320" s="69"/>
      <c r="K320" s="70"/>
      <c r="L320" s="70"/>
      <c r="M320" s="70"/>
      <c r="N320" s="70"/>
      <c r="O320" s="70"/>
      <c r="P320" s="70"/>
      <c r="Q320" s="70"/>
      <c r="R320" s="70"/>
      <c r="S320" s="69"/>
    </row>
    <row r="321" spans="2:21" hidden="1">
      <c r="J321" s="69"/>
      <c r="K321" s="70"/>
      <c r="L321" s="70"/>
      <c r="M321" s="70"/>
      <c r="N321" s="70"/>
      <c r="O321" s="70"/>
      <c r="P321" s="70"/>
      <c r="Q321" s="70"/>
      <c r="R321" s="70"/>
      <c r="S321" s="69"/>
    </row>
    <row r="322" spans="2:21" hidden="1">
      <c r="J322" s="69"/>
      <c r="K322" s="70"/>
      <c r="L322" s="70"/>
      <c r="M322" s="70"/>
      <c r="N322" s="70"/>
      <c r="O322" s="70"/>
      <c r="P322" s="70"/>
      <c r="Q322" s="70"/>
      <c r="R322" s="70"/>
      <c r="S322" s="69"/>
    </row>
    <row r="323" spans="2:21" hidden="1">
      <c r="J323" s="69"/>
      <c r="K323" s="70"/>
      <c r="L323" s="70"/>
      <c r="M323" s="70"/>
      <c r="N323" s="70"/>
      <c r="O323" s="70"/>
      <c r="P323" s="70"/>
      <c r="Q323" s="70"/>
      <c r="R323" s="70"/>
      <c r="S323" s="69"/>
    </row>
    <row r="324" spans="2:21" hidden="1">
      <c r="J324" s="69"/>
      <c r="K324" s="70"/>
      <c r="L324" s="70"/>
      <c r="M324" s="70"/>
      <c r="N324" s="70"/>
      <c r="O324" s="70"/>
      <c r="P324" s="70"/>
      <c r="Q324" s="70"/>
      <c r="R324" s="70"/>
      <c r="S324" s="69"/>
    </row>
    <row r="325" spans="2:21" hidden="1">
      <c r="J325" s="69"/>
      <c r="K325" s="70"/>
      <c r="L325" s="70"/>
      <c r="M325" s="70"/>
      <c r="N325" s="70"/>
      <c r="O325" s="70"/>
      <c r="P325" s="70"/>
      <c r="Q325" s="70"/>
      <c r="R325" s="70"/>
      <c r="S325" s="69"/>
    </row>
    <row r="326" spans="2:21" hidden="1">
      <c r="J326" s="69"/>
      <c r="K326" s="70"/>
      <c r="L326" s="70"/>
      <c r="M326" s="70"/>
      <c r="N326" s="70"/>
      <c r="O326" s="70"/>
      <c r="P326" s="70"/>
      <c r="Q326" s="70"/>
      <c r="R326" s="70"/>
      <c r="S326" s="69"/>
    </row>
    <row r="327" spans="2:21" hidden="1">
      <c r="J327" s="68"/>
      <c r="K327" s="68"/>
      <c r="L327" s="68"/>
      <c r="M327" s="68"/>
      <c r="N327" s="68"/>
      <c r="O327" s="68"/>
      <c r="P327" s="68"/>
      <c r="Q327" s="68"/>
      <c r="R327" s="68"/>
      <c r="S327" s="68"/>
    </row>
    <row r="329" spans="2:21">
      <c r="G329" s="63"/>
      <c r="H329" s="63"/>
      <c r="I329" s="63"/>
      <c r="J329" s="63"/>
      <c r="K329" s="42"/>
      <c r="L329" s="63"/>
      <c r="M329" s="63"/>
      <c r="N329" s="63"/>
      <c r="O329" s="63"/>
      <c r="P329" s="63"/>
      <c r="Q329" s="63"/>
      <c r="R329" s="8"/>
      <c r="S329" s="63"/>
      <c r="T329" s="63"/>
      <c r="U329" s="63"/>
    </row>
    <row r="330" spans="2:21">
      <c r="B330" s="36" t="s">
        <v>131</v>
      </c>
      <c r="C330" s="35">
        <v>33501</v>
      </c>
    </row>
    <row r="331" spans="2:21">
      <c r="B331" s="36" t="s">
        <v>191</v>
      </c>
      <c r="C331" s="35">
        <v>36301</v>
      </c>
    </row>
    <row r="332" spans="2:21">
      <c r="B332" s="36" t="s">
        <v>4</v>
      </c>
      <c r="C332" s="35">
        <v>10800</v>
      </c>
    </row>
    <row r="333" spans="2:21">
      <c r="B333" s="36" t="s">
        <v>58</v>
      </c>
      <c r="C333" s="35">
        <v>30105</v>
      </c>
      <c r="G333" s="44"/>
      <c r="L333" s="46"/>
    </row>
    <row r="334" spans="2:21">
      <c r="B334" s="36" t="s">
        <v>54</v>
      </c>
      <c r="C334" s="35">
        <v>30100</v>
      </c>
      <c r="G334" s="44"/>
      <c r="L334" s="46"/>
    </row>
    <row r="335" spans="2:21">
      <c r="B335" s="36" t="s">
        <v>59</v>
      </c>
      <c r="C335" s="35">
        <v>30200</v>
      </c>
      <c r="G335" s="44"/>
    </row>
    <row r="336" spans="2:21">
      <c r="B336" s="36" t="s">
        <v>60</v>
      </c>
      <c r="C336" s="35">
        <v>30300</v>
      </c>
      <c r="G336" s="44"/>
      <c r="K336" s="46"/>
      <c r="L336" s="46"/>
      <c r="M336" s="46"/>
      <c r="N336" s="46"/>
    </row>
    <row r="337" spans="2:14">
      <c r="B337" s="36" t="s">
        <v>288</v>
      </c>
      <c r="C337" s="35">
        <v>34901</v>
      </c>
      <c r="G337" s="44"/>
      <c r="K337" s="46"/>
      <c r="L337" s="46"/>
      <c r="M337" s="46"/>
      <c r="N337" s="46"/>
    </row>
    <row r="338" spans="2:14">
      <c r="B338" s="36" t="s">
        <v>61</v>
      </c>
      <c r="C338" s="35">
        <v>30400</v>
      </c>
      <c r="G338" s="44"/>
      <c r="K338" s="46"/>
      <c r="L338" s="46"/>
      <c r="M338" s="46"/>
      <c r="N338" s="46"/>
    </row>
    <row r="339" spans="2:14">
      <c r="B339" s="36" t="s">
        <v>33</v>
      </c>
      <c r="C339" s="35">
        <v>20100</v>
      </c>
      <c r="G339" s="44"/>
    </row>
    <row r="340" spans="2:14">
      <c r="B340" s="36" t="s">
        <v>210</v>
      </c>
      <c r="C340" s="35">
        <v>36901</v>
      </c>
      <c r="G340" s="44"/>
    </row>
    <row r="341" spans="2:14">
      <c r="B341" s="36" t="s">
        <v>128</v>
      </c>
      <c r="C341" s="35">
        <v>33402</v>
      </c>
    </row>
    <row r="342" spans="2:14">
      <c r="B342" s="36" t="s">
        <v>63</v>
      </c>
      <c r="C342" s="35">
        <v>30500</v>
      </c>
    </row>
    <row r="343" spans="2:14">
      <c r="B343" s="36" t="s">
        <v>225</v>
      </c>
      <c r="C343" s="35">
        <v>37610</v>
      </c>
    </row>
    <row r="344" spans="2:14">
      <c r="B344" s="36" t="s">
        <v>77</v>
      </c>
      <c r="C344" s="35">
        <v>31110</v>
      </c>
    </row>
    <row r="345" spans="2:14">
      <c r="B345" s="36" t="s">
        <v>76</v>
      </c>
      <c r="C345" s="35">
        <v>31105</v>
      </c>
      <c r="L345" s="22"/>
    </row>
    <row r="346" spans="2:14">
      <c r="B346" s="36" t="s">
        <v>64</v>
      </c>
      <c r="C346" s="35">
        <v>30600</v>
      </c>
    </row>
    <row r="347" spans="2:14">
      <c r="B347" s="36" t="s">
        <v>26</v>
      </c>
      <c r="C347" s="35">
        <v>18600</v>
      </c>
    </row>
    <row r="348" spans="2:14">
      <c r="B348" s="36" t="s">
        <v>124</v>
      </c>
      <c r="C348" s="35">
        <v>33206</v>
      </c>
    </row>
    <row r="349" spans="2:14">
      <c r="B349" s="36" t="s">
        <v>67</v>
      </c>
      <c r="C349" s="35">
        <v>30705</v>
      </c>
    </row>
    <row r="350" spans="2:14">
      <c r="B350" s="36" t="s">
        <v>66</v>
      </c>
      <c r="C350" s="35">
        <v>30700</v>
      </c>
    </row>
    <row r="351" spans="2:14">
      <c r="B351" s="36" t="s">
        <v>68</v>
      </c>
      <c r="C351" s="35">
        <v>30800</v>
      </c>
    </row>
    <row r="352" spans="2:14">
      <c r="B352" s="36" t="s">
        <v>232</v>
      </c>
      <c r="C352" s="35">
        <v>37901</v>
      </c>
    </row>
    <row r="353" spans="2:3">
      <c r="B353" s="36" t="s">
        <v>70</v>
      </c>
      <c r="C353" s="35">
        <v>30905</v>
      </c>
    </row>
    <row r="354" spans="2:3">
      <c r="B354" s="36" t="s">
        <v>69</v>
      </c>
      <c r="C354" s="35">
        <v>30900</v>
      </c>
    </row>
    <row r="355" spans="2:3">
      <c r="B355" s="36" t="s">
        <v>149</v>
      </c>
      <c r="C355" s="35">
        <v>34505</v>
      </c>
    </row>
    <row r="356" spans="2:3">
      <c r="B356" s="36" t="s">
        <v>255</v>
      </c>
      <c r="C356" s="35">
        <v>38801</v>
      </c>
    </row>
    <row r="357" spans="2:3">
      <c r="B357" s="36" t="s">
        <v>247</v>
      </c>
      <c r="C357" s="35">
        <v>38601</v>
      </c>
    </row>
    <row r="358" spans="2:3">
      <c r="B358" s="36" t="s">
        <v>72</v>
      </c>
      <c r="C358" s="35">
        <v>31005</v>
      </c>
    </row>
    <row r="359" spans="2:3">
      <c r="B359" s="36" t="s">
        <v>71</v>
      </c>
      <c r="C359" s="35">
        <v>31000</v>
      </c>
    </row>
    <row r="360" spans="2:3">
      <c r="B360" s="36" t="s">
        <v>73</v>
      </c>
      <c r="C360" s="35">
        <v>31100</v>
      </c>
    </row>
    <row r="361" spans="2:3">
      <c r="B361" s="36" t="s">
        <v>78</v>
      </c>
      <c r="C361" s="35">
        <v>31200</v>
      </c>
    </row>
    <row r="362" spans="2:3">
      <c r="B362" s="36" t="s">
        <v>80</v>
      </c>
      <c r="C362" s="35">
        <v>31300</v>
      </c>
    </row>
    <row r="363" spans="2:3">
      <c r="B363" s="36" t="s">
        <v>84</v>
      </c>
      <c r="C363" s="35">
        <v>31405</v>
      </c>
    </row>
    <row r="364" spans="2:3">
      <c r="B364" s="36" t="s">
        <v>83</v>
      </c>
      <c r="C364" s="35">
        <v>31400</v>
      </c>
    </row>
    <row r="365" spans="2:3">
      <c r="B365" s="36" t="s">
        <v>85</v>
      </c>
      <c r="C365" s="35">
        <v>31500</v>
      </c>
    </row>
    <row r="366" spans="2:3">
      <c r="B366" s="36" t="s">
        <v>199</v>
      </c>
      <c r="C366" s="35">
        <v>36505</v>
      </c>
    </row>
    <row r="367" spans="2:3">
      <c r="B367" s="36" t="s">
        <v>197</v>
      </c>
      <c r="C367" s="35">
        <v>36501</v>
      </c>
    </row>
    <row r="368" spans="2:3">
      <c r="B368" s="36" t="s">
        <v>284</v>
      </c>
      <c r="C368" s="35">
        <v>31601</v>
      </c>
    </row>
    <row r="369" spans="2:3">
      <c r="B369" s="36" t="s">
        <v>81</v>
      </c>
      <c r="C369" s="35">
        <v>31301</v>
      </c>
    </row>
    <row r="370" spans="2:3">
      <c r="B370" s="36" t="s">
        <v>87</v>
      </c>
      <c r="C370" s="35">
        <v>31605</v>
      </c>
    </row>
    <row r="371" spans="2:3">
      <c r="B371" s="36" t="s">
        <v>86</v>
      </c>
      <c r="C371" s="35">
        <v>31600</v>
      </c>
    </row>
    <row r="372" spans="2:3">
      <c r="B372" s="36" t="s">
        <v>265</v>
      </c>
      <c r="C372" s="35">
        <v>39209</v>
      </c>
    </row>
    <row r="373" spans="2:3">
      <c r="B373" s="36" t="s">
        <v>88</v>
      </c>
      <c r="C373" s="35">
        <v>31700</v>
      </c>
    </row>
    <row r="374" spans="2:3">
      <c r="B374" s="36" t="s">
        <v>89</v>
      </c>
      <c r="C374" s="35">
        <v>31800</v>
      </c>
    </row>
    <row r="375" spans="2:3">
      <c r="B375" s="36" t="s">
        <v>90</v>
      </c>
      <c r="C375" s="35">
        <v>31805</v>
      </c>
    </row>
    <row r="376" spans="2:3">
      <c r="B376" s="36" t="s">
        <v>164</v>
      </c>
      <c r="C376" s="35">
        <v>35305</v>
      </c>
    </row>
    <row r="377" spans="2:3">
      <c r="B377" s="36" t="s">
        <v>120</v>
      </c>
      <c r="C377" s="35">
        <v>33202</v>
      </c>
    </row>
    <row r="378" spans="2:3">
      <c r="B378" s="36" t="s">
        <v>180</v>
      </c>
      <c r="C378" s="35">
        <v>36005</v>
      </c>
    </row>
    <row r="379" spans="2:3">
      <c r="B379" s="36" t="s">
        <v>208</v>
      </c>
      <c r="C379" s="35">
        <v>36810</v>
      </c>
    </row>
    <row r="380" spans="2:3">
      <c r="B380" s="36" t="s">
        <v>184</v>
      </c>
      <c r="C380" s="35">
        <v>36009</v>
      </c>
    </row>
    <row r="381" spans="2:3">
      <c r="B381" s="36" t="s">
        <v>176</v>
      </c>
      <c r="C381" s="35">
        <v>36000</v>
      </c>
    </row>
    <row r="382" spans="2:3">
      <c r="B382" s="36" t="s">
        <v>93</v>
      </c>
      <c r="C382" s="35">
        <v>31900</v>
      </c>
    </row>
    <row r="383" spans="2:3">
      <c r="B383" s="36" t="s">
        <v>94</v>
      </c>
      <c r="C383" s="35">
        <v>32000</v>
      </c>
    </row>
    <row r="384" spans="2:3">
      <c r="B384" s="36" t="s">
        <v>166</v>
      </c>
      <c r="C384" s="35">
        <v>35401</v>
      </c>
    </row>
    <row r="385" spans="2:3">
      <c r="B385" s="36" t="s">
        <v>97</v>
      </c>
      <c r="C385" s="35">
        <v>32200</v>
      </c>
    </row>
    <row r="386" spans="2:3">
      <c r="B386" s="36" t="s">
        <v>98</v>
      </c>
      <c r="C386" s="35">
        <v>32300</v>
      </c>
    </row>
    <row r="387" spans="2:3">
      <c r="B387" s="36" t="s">
        <v>99</v>
      </c>
      <c r="C387" s="35">
        <v>32305</v>
      </c>
    </row>
    <row r="388" spans="2:3">
      <c r="B388" s="36" t="s">
        <v>240</v>
      </c>
      <c r="C388" s="35">
        <v>38210</v>
      </c>
    </row>
    <row r="389" spans="2:3">
      <c r="B389" s="36" t="s">
        <v>55</v>
      </c>
      <c r="C389" s="35">
        <v>30102</v>
      </c>
    </row>
    <row r="390" spans="2:3">
      <c r="B390" s="36" t="s">
        <v>204</v>
      </c>
      <c r="C390" s="35">
        <v>36705</v>
      </c>
    </row>
    <row r="391" spans="2:3">
      <c r="B391" s="36" t="s">
        <v>213</v>
      </c>
      <c r="C391" s="35">
        <v>37005</v>
      </c>
    </row>
    <row r="392" spans="2:3">
      <c r="B392" s="36" t="s">
        <v>100</v>
      </c>
      <c r="C392" s="35">
        <v>32400</v>
      </c>
    </row>
    <row r="393" spans="2:3">
      <c r="B393" s="36" t="s">
        <v>177</v>
      </c>
      <c r="C393" s="35">
        <v>36001</v>
      </c>
    </row>
    <row r="394" spans="2:3">
      <c r="B394" s="36" t="s">
        <v>31</v>
      </c>
      <c r="C394" s="35">
        <v>19005</v>
      </c>
    </row>
    <row r="395" spans="2:3">
      <c r="B395" s="36" t="s">
        <v>179</v>
      </c>
      <c r="C395" s="35">
        <v>36003</v>
      </c>
    </row>
    <row r="396" spans="2:3">
      <c r="B396" s="36" t="s">
        <v>116</v>
      </c>
      <c r="C396" s="35">
        <v>33027</v>
      </c>
    </row>
    <row r="397" spans="2:3">
      <c r="B397" s="36" t="s">
        <v>289</v>
      </c>
      <c r="C397" s="35">
        <v>36004</v>
      </c>
    </row>
    <row r="398" spans="2:3">
      <c r="B398" s="36" t="s">
        <v>105</v>
      </c>
      <c r="C398" s="35">
        <v>32505</v>
      </c>
    </row>
    <row r="399" spans="2:3">
      <c r="B399" s="36" t="s">
        <v>106</v>
      </c>
      <c r="C399" s="35">
        <v>32600</v>
      </c>
    </row>
    <row r="400" spans="2:3">
      <c r="B400" s="36" t="s">
        <v>108</v>
      </c>
      <c r="C400" s="35">
        <v>32700</v>
      </c>
    </row>
    <row r="401" spans="2:3">
      <c r="B401" s="36" t="s">
        <v>109</v>
      </c>
      <c r="C401" s="35">
        <v>32800</v>
      </c>
    </row>
    <row r="402" spans="2:3">
      <c r="B402" s="36" t="s">
        <v>111</v>
      </c>
      <c r="C402" s="35">
        <v>32905</v>
      </c>
    </row>
    <row r="403" spans="2:3">
      <c r="B403" s="36" t="s">
        <v>110</v>
      </c>
      <c r="C403" s="35">
        <v>32900</v>
      </c>
    </row>
    <row r="404" spans="2:3">
      <c r="B404" s="36" t="s">
        <v>114</v>
      </c>
      <c r="C404" s="35">
        <v>33000</v>
      </c>
    </row>
    <row r="405" spans="2:3">
      <c r="B405" s="36" t="s">
        <v>6</v>
      </c>
      <c r="C405" s="35">
        <v>10900</v>
      </c>
    </row>
    <row r="406" spans="2:3">
      <c r="B406" s="36" t="s">
        <v>25</v>
      </c>
      <c r="C406" s="35">
        <v>18400</v>
      </c>
    </row>
    <row r="407" spans="2:3">
      <c r="B407" s="36" t="s">
        <v>19</v>
      </c>
      <c r="C407" s="35">
        <v>12510</v>
      </c>
    </row>
    <row r="408" spans="2:3">
      <c r="B408" s="36" t="s">
        <v>3</v>
      </c>
      <c r="C408" s="35">
        <v>10700</v>
      </c>
    </row>
    <row r="409" spans="2:3">
      <c r="B409" s="184" t="s">
        <v>457</v>
      </c>
      <c r="C409" s="204" t="s">
        <v>451</v>
      </c>
    </row>
    <row r="410" spans="2:3">
      <c r="B410" s="36" t="s">
        <v>1</v>
      </c>
      <c r="C410" s="35">
        <v>10400</v>
      </c>
    </row>
    <row r="411" spans="2:3">
      <c r="B411" s="36" t="s">
        <v>49</v>
      </c>
      <c r="C411" s="35">
        <v>22000</v>
      </c>
    </row>
    <row r="412" spans="2:3">
      <c r="B412" s="36" t="s">
        <v>32</v>
      </c>
      <c r="C412" s="35">
        <v>19100</v>
      </c>
    </row>
    <row r="413" spans="2:3">
      <c r="B413" s="36" t="s">
        <v>286</v>
      </c>
      <c r="C413" s="42">
        <v>33403</v>
      </c>
    </row>
    <row r="414" spans="2:3">
      <c r="B414" s="36" t="s">
        <v>117</v>
      </c>
      <c r="C414" s="35">
        <v>33100</v>
      </c>
    </row>
    <row r="415" spans="2:3">
      <c r="B415" s="36" t="s">
        <v>119</v>
      </c>
      <c r="C415" s="35">
        <v>33200</v>
      </c>
    </row>
    <row r="416" spans="2:3">
      <c r="B416" s="36" t="s">
        <v>123</v>
      </c>
      <c r="C416" s="35">
        <v>33205</v>
      </c>
    </row>
    <row r="417" spans="2:3">
      <c r="B417" s="36" t="s">
        <v>35</v>
      </c>
      <c r="C417" s="35">
        <v>20300</v>
      </c>
    </row>
    <row r="418" spans="2:3">
      <c r="B418" s="36" t="s">
        <v>290</v>
      </c>
      <c r="C418" s="35">
        <v>39208</v>
      </c>
    </row>
    <row r="419" spans="2:3">
      <c r="B419" s="36" t="s">
        <v>96</v>
      </c>
      <c r="C419" s="35">
        <v>32100</v>
      </c>
    </row>
    <row r="420" spans="2:3">
      <c r="B420" s="36" t="s">
        <v>125</v>
      </c>
      <c r="C420" s="35">
        <v>33300</v>
      </c>
    </row>
    <row r="421" spans="2:3">
      <c r="B421" s="36" t="s">
        <v>126</v>
      </c>
      <c r="C421" s="35">
        <v>33305</v>
      </c>
    </row>
    <row r="422" spans="2:3">
      <c r="B422" s="36" t="s">
        <v>212</v>
      </c>
      <c r="C422" s="35">
        <v>37000</v>
      </c>
    </row>
    <row r="423" spans="2:3">
      <c r="B423" s="36" t="s">
        <v>36</v>
      </c>
      <c r="C423" s="35">
        <v>20400</v>
      </c>
    </row>
    <row r="424" spans="2:3">
      <c r="B424" s="36" t="s">
        <v>251</v>
      </c>
      <c r="C424" s="35">
        <v>38620</v>
      </c>
    </row>
    <row r="425" spans="2:3">
      <c r="B425" s="36" t="s">
        <v>262</v>
      </c>
      <c r="C425" s="35">
        <v>39201</v>
      </c>
    </row>
    <row r="426" spans="2:3">
      <c r="B426" s="36" t="s">
        <v>11</v>
      </c>
      <c r="C426" s="35">
        <v>11300</v>
      </c>
    </row>
    <row r="427" spans="2:3">
      <c r="B427" s="36" t="s">
        <v>75</v>
      </c>
      <c r="C427" s="35">
        <v>31102</v>
      </c>
    </row>
    <row r="428" spans="2:3">
      <c r="B428" s="36" t="s">
        <v>74</v>
      </c>
      <c r="C428" s="35">
        <v>31101</v>
      </c>
    </row>
    <row r="429" spans="2:3">
      <c r="B429" s="36" t="s">
        <v>37</v>
      </c>
      <c r="C429" s="35">
        <v>20600</v>
      </c>
    </row>
    <row r="430" spans="2:3">
      <c r="B430" s="36" t="s">
        <v>107</v>
      </c>
      <c r="C430" s="35">
        <v>32605</v>
      </c>
    </row>
    <row r="431" spans="2:3">
      <c r="B431" s="36" t="s">
        <v>129</v>
      </c>
      <c r="C431" s="42">
        <v>33405</v>
      </c>
    </row>
    <row r="432" spans="2:3">
      <c r="B432" s="36" t="s">
        <v>130</v>
      </c>
      <c r="C432" s="42">
        <v>33500</v>
      </c>
    </row>
    <row r="433" spans="2:3">
      <c r="B433" s="36" t="s">
        <v>133</v>
      </c>
      <c r="C433" s="35">
        <v>33605</v>
      </c>
    </row>
    <row r="434" spans="2:3">
      <c r="B434" s="36" t="s">
        <v>201</v>
      </c>
      <c r="C434" s="35">
        <v>36601</v>
      </c>
    </row>
    <row r="435" spans="2:3">
      <c r="B435" s="36" t="s">
        <v>132</v>
      </c>
      <c r="C435" s="35">
        <v>33600</v>
      </c>
    </row>
    <row r="436" spans="2:3">
      <c r="B436" s="36" t="s">
        <v>134</v>
      </c>
      <c r="C436" s="35">
        <v>33700</v>
      </c>
    </row>
    <row r="437" spans="2:3">
      <c r="B437" s="36" t="s">
        <v>17</v>
      </c>
      <c r="C437" s="35">
        <v>12160</v>
      </c>
    </row>
    <row r="438" spans="2:3">
      <c r="B438" s="36" t="s">
        <v>15</v>
      </c>
      <c r="C438" s="35">
        <v>12100</v>
      </c>
    </row>
    <row r="439" spans="2:3">
      <c r="B439" s="36" t="s">
        <v>135</v>
      </c>
      <c r="C439" s="35">
        <v>33800</v>
      </c>
    </row>
    <row r="440" spans="2:3">
      <c r="B440" s="36" t="s">
        <v>65</v>
      </c>
      <c r="C440" s="35">
        <v>30601</v>
      </c>
    </row>
    <row r="441" spans="2:3">
      <c r="B441" s="36" t="s">
        <v>136</v>
      </c>
      <c r="C441" s="35">
        <v>33900</v>
      </c>
    </row>
    <row r="442" spans="2:3">
      <c r="B442" s="36" t="s">
        <v>243</v>
      </c>
      <c r="C442" s="35">
        <v>38402</v>
      </c>
    </row>
    <row r="443" spans="2:3">
      <c r="B443" s="36" t="s">
        <v>137</v>
      </c>
      <c r="C443" s="35">
        <v>34000</v>
      </c>
    </row>
    <row r="444" spans="2:3">
      <c r="B444" s="36" t="s">
        <v>138</v>
      </c>
      <c r="C444" s="35">
        <v>34100</v>
      </c>
    </row>
    <row r="445" spans="2:3">
      <c r="B445" s="36" t="s">
        <v>139</v>
      </c>
      <c r="C445" s="35">
        <v>34105</v>
      </c>
    </row>
    <row r="446" spans="2:3">
      <c r="B446" s="36" t="s">
        <v>141</v>
      </c>
      <c r="C446" s="35">
        <v>34205</v>
      </c>
    </row>
    <row r="447" spans="2:3">
      <c r="B447" s="36" t="s">
        <v>140</v>
      </c>
      <c r="C447" s="35">
        <v>34200</v>
      </c>
    </row>
    <row r="448" spans="2:3">
      <c r="B448" s="36" t="s">
        <v>267</v>
      </c>
      <c r="C448" s="35">
        <v>39301</v>
      </c>
    </row>
    <row r="449" spans="2:3">
      <c r="B449" s="36" t="s">
        <v>144</v>
      </c>
      <c r="C449" s="35">
        <v>34300</v>
      </c>
    </row>
    <row r="450" spans="2:3">
      <c r="B450" s="36" t="s">
        <v>145</v>
      </c>
      <c r="C450" s="35">
        <v>34400</v>
      </c>
    </row>
    <row r="451" spans="2:3">
      <c r="B451" s="36" t="s">
        <v>146</v>
      </c>
      <c r="C451" s="35">
        <v>34405</v>
      </c>
    </row>
    <row r="452" spans="2:3">
      <c r="B452" s="36" t="s">
        <v>18</v>
      </c>
      <c r="C452" s="35">
        <v>12220</v>
      </c>
    </row>
    <row r="453" spans="2:3">
      <c r="B453" s="36" t="s">
        <v>121</v>
      </c>
      <c r="C453" s="35">
        <v>33203</v>
      </c>
    </row>
    <row r="454" spans="2:3">
      <c r="B454" s="36" t="s">
        <v>269</v>
      </c>
      <c r="C454" s="35">
        <v>39401</v>
      </c>
    </row>
    <row r="455" spans="2:3">
      <c r="B455" s="36" t="s">
        <v>147</v>
      </c>
      <c r="C455" s="35">
        <v>34500</v>
      </c>
    </row>
    <row r="456" spans="2:3">
      <c r="B456" s="36" t="s">
        <v>150</v>
      </c>
      <c r="C456" s="35">
        <v>34600</v>
      </c>
    </row>
    <row r="457" spans="2:3">
      <c r="B457" s="36" t="s">
        <v>91</v>
      </c>
      <c r="C457" s="35">
        <v>31810</v>
      </c>
    </row>
    <row r="458" spans="2:3">
      <c r="B458" s="1" t="s">
        <v>370</v>
      </c>
      <c r="C458" s="64">
        <v>51000.2</v>
      </c>
    </row>
    <row r="459" spans="2:3">
      <c r="B459" s="1" t="s">
        <v>371</v>
      </c>
      <c r="C459" s="64">
        <v>51000.3</v>
      </c>
    </row>
    <row r="460" spans="2:3">
      <c r="B460" s="1" t="s">
        <v>369</v>
      </c>
      <c r="C460" s="64">
        <v>51000</v>
      </c>
    </row>
    <row r="461" spans="2:3">
      <c r="B461" s="36" t="s">
        <v>152</v>
      </c>
      <c r="C461" s="35">
        <v>34700</v>
      </c>
    </row>
    <row r="462" spans="2:3">
      <c r="B462" s="36" t="s">
        <v>153</v>
      </c>
      <c r="C462" s="35">
        <v>34800</v>
      </c>
    </row>
    <row r="463" spans="2:3">
      <c r="B463" s="36" t="s">
        <v>8</v>
      </c>
      <c r="C463" s="35">
        <v>10930</v>
      </c>
    </row>
    <row r="464" spans="2:3">
      <c r="B464" s="36" t="s">
        <v>20</v>
      </c>
      <c r="C464" s="35">
        <v>12600</v>
      </c>
    </row>
    <row r="465" spans="2:3">
      <c r="B465" s="36" t="s">
        <v>343</v>
      </c>
      <c r="C465" s="35">
        <v>33207</v>
      </c>
    </row>
    <row r="466" spans="2:3">
      <c r="B466" s="36" t="s">
        <v>285</v>
      </c>
      <c r="C466" s="35">
        <v>32901</v>
      </c>
    </row>
    <row r="467" spans="2:3">
      <c r="B467" s="36" t="s">
        <v>287</v>
      </c>
      <c r="C467" s="35">
        <v>34900</v>
      </c>
    </row>
    <row r="468" spans="2:3">
      <c r="B468" s="36" t="s">
        <v>237</v>
      </c>
      <c r="C468" s="35">
        <v>38105</v>
      </c>
    </row>
    <row r="469" spans="2:3">
      <c r="B469" s="36" t="s">
        <v>157</v>
      </c>
      <c r="C469" s="35">
        <v>35000</v>
      </c>
    </row>
    <row r="470" spans="2:3">
      <c r="B470" s="36" t="s">
        <v>118</v>
      </c>
      <c r="C470" s="35">
        <v>33105</v>
      </c>
    </row>
    <row r="471" spans="2:3">
      <c r="B471" s="36" t="s">
        <v>159</v>
      </c>
      <c r="C471" s="35">
        <v>35100</v>
      </c>
    </row>
    <row r="472" spans="2:3">
      <c r="B472" s="36" t="s">
        <v>160</v>
      </c>
      <c r="C472" s="35">
        <v>35105</v>
      </c>
    </row>
    <row r="473" spans="2:3">
      <c r="B473" s="36" t="s">
        <v>162</v>
      </c>
      <c r="C473" s="35">
        <v>35200</v>
      </c>
    </row>
    <row r="474" spans="2:3">
      <c r="B474" s="36" t="s">
        <v>82</v>
      </c>
      <c r="C474" s="35">
        <v>31320</v>
      </c>
    </row>
    <row r="475" spans="2:3">
      <c r="B475" s="36" t="s">
        <v>178</v>
      </c>
      <c r="C475" s="35">
        <v>36002</v>
      </c>
    </row>
    <row r="476" spans="2:3">
      <c r="B476" s="36" t="s">
        <v>167</v>
      </c>
      <c r="C476" s="35">
        <v>35402</v>
      </c>
    </row>
    <row r="477" spans="2:3">
      <c r="B477" s="36" t="s">
        <v>186</v>
      </c>
      <c r="C477" s="35">
        <v>36102</v>
      </c>
    </row>
    <row r="478" spans="2:3">
      <c r="B478" s="36" t="s">
        <v>344</v>
      </c>
      <c r="C478" s="35">
        <v>33208</v>
      </c>
    </row>
    <row r="479" spans="2:3">
      <c r="B479" s="36" t="s">
        <v>21</v>
      </c>
      <c r="C479" s="35">
        <v>12700</v>
      </c>
    </row>
    <row r="480" spans="2:3">
      <c r="B480" s="36" t="s">
        <v>181</v>
      </c>
      <c r="C480" s="35">
        <v>36006</v>
      </c>
    </row>
    <row r="481" spans="2:3">
      <c r="B481" s="36" t="s">
        <v>168</v>
      </c>
      <c r="C481" s="35">
        <v>35405</v>
      </c>
    </row>
    <row r="482" spans="2:3">
      <c r="B482" s="36" t="s">
        <v>165</v>
      </c>
      <c r="C482" s="35">
        <v>35400</v>
      </c>
    </row>
    <row r="483" spans="2:3">
      <c r="B483" s="36" t="s">
        <v>112</v>
      </c>
      <c r="C483" s="35">
        <v>32910</v>
      </c>
    </row>
    <row r="484" spans="2:3">
      <c r="B484" s="36" t="s">
        <v>169</v>
      </c>
      <c r="C484" s="35">
        <v>35500</v>
      </c>
    </row>
    <row r="485" spans="2:3">
      <c r="B485" s="36" t="s">
        <v>16</v>
      </c>
      <c r="C485" s="35">
        <v>12150</v>
      </c>
    </row>
    <row r="486" spans="2:3">
      <c r="B486" s="36" t="s">
        <v>170</v>
      </c>
      <c r="C486" s="35">
        <v>35600</v>
      </c>
    </row>
    <row r="487" spans="2:3">
      <c r="B487" s="36" t="s">
        <v>171</v>
      </c>
      <c r="C487" s="35">
        <v>35700</v>
      </c>
    </row>
    <row r="488" spans="2:3">
      <c r="B488" s="36" t="s">
        <v>173</v>
      </c>
      <c r="C488" s="35">
        <v>35805</v>
      </c>
    </row>
    <row r="489" spans="2:3">
      <c r="B489" s="36" t="s">
        <v>172</v>
      </c>
      <c r="C489" s="35">
        <v>35800</v>
      </c>
    </row>
    <row r="490" spans="2:3">
      <c r="B490" s="36" t="s">
        <v>187</v>
      </c>
      <c r="C490" s="35">
        <v>36105</v>
      </c>
    </row>
    <row r="491" spans="2:3">
      <c r="B491" s="36" t="s">
        <v>174</v>
      </c>
      <c r="C491" s="35">
        <v>35900</v>
      </c>
    </row>
    <row r="492" spans="2:3">
      <c r="B492" s="36" t="s">
        <v>175</v>
      </c>
      <c r="C492" s="35">
        <v>35905</v>
      </c>
    </row>
    <row r="493" spans="2:3">
      <c r="B493" s="36" t="s">
        <v>248</v>
      </c>
      <c r="C493" s="35">
        <v>38602</v>
      </c>
    </row>
    <row r="494" spans="2:3">
      <c r="B494" s="36" t="s">
        <v>155</v>
      </c>
      <c r="C494" s="35">
        <v>34905</v>
      </c>
    </row>
    <row r="495" spans="2:3">
      <c r="B495" s="36" t="s">
        <v>185</v>
      </c>
      <c r="C495" s="35">
        <v>36100</v>
      </c>
    </row>
    <row r="496" spans="2:3">
      <c r="B496" s="36" t="s">
        <v>189</v>
      </c>
      <c r="C496" s="35">
        <v>36205</v>
      </c>
    </row>
    <row r="497" spans="2:3">
      <c r="B497" s="36" t="s">
        <v>188</v>
      </c>
      <c r="C497" s="35">
        <v>36200</v>
      </c>
    </row>
    <row r="498" spans="2:3">
      <c r="B498" s="36" t="s">
        <v>190</v>
      </c>
      <c r="C498" s="35">
        <v>36300</v>
      </c>
    </row>
    <row r="499" spans="2:3">
      <c r="B499" s="36" t="s">
        <v>156</v>
      </c>
      <c r="C499" s="35">
        <v>34910</v>
      </c>
    </row>
    <row r="500" spans="2:3">
      <c r="B500" s="36" t="s">
        <v>250</v>
      </c>
      <c r="C500" s="35">
        <v>38610</v>
      </c>
    </row>
    <row r="501" spans="2:3">
      <c r="B501" s="36" t="s">
        <v>148</v>
      </c>
      <c r="C501" s="35">
        <v>34501</v>
      </c>
    </row>
    <row r="502" spans="2:3">
      <c r="B502" s="36" t="s">
        <v>253</v>
      </c>
      <c r="C502" s="35">
        <v>38701</v>
      </c>
    </row>
    <row r="503" spans="2:3">
      <c r="B503" s="36" t="s">
        <v>29</v>
      </c>
      <c r="C503" s="35">
        <v>18740</v>
      </c>
    </row>
    <row r="504" spans="2:3">
      <c r="B504" s="36" t="s">
        <v>39</v>
      </c>
      <c r="C504" s="35">
        <v>20800</v>
      </c>
    </row>
    <row r="505" spans="2:3">
      <c r="B505" s="36" t="s">
        <v>28</v>
      </c>
      <c r="C505" s="35">
        <v>18690</v>
      </c>
    </row>
    <row r="506" spans="2:3">
      <c r="B506" s="36" t="s">
        <v>10</v>
      </c>
      <c r="C506" s="35">
        <v>10950</v>
      </c>
    </row>
    <row r="507" spans="2:3">
      <c r="B507" s="36" t="s">
        <v>34</v>
      </c>
      <c r="C507" s="35">
        <v>20200</v>
      </c>
    </row>
    <row r="508" spans="2:3">
      <c r="B508" s="36" t="s">
        <v>30</v>
      </c>
      <c r="C508" s="35">
        <v>18780</v>
      </c>
    </row>
    <row r="509" spans="2:3">
      <c r="B509" s="36" t="s">
        <v>42</v>
      </c>
      <c r="C509" s="35">
        <v>21300</v>
      </c>
    </row>
    <row r="510" spans="2:3">
      <c r="B510" s="36" t="s">
        <v>368</v>
      </c>
      <c r="C510" s="35">
        <v>37001</v>
      </c>
    </row>
    <row r="511" spans="2:3">
      <c r="B511" s="36" t="s">
        <v>115</v>
      </c>
      <c r="C511" s="35">
        <v>33001</v>
      </c>
    </row>
    <row r="512" spans="2:3">
      <c r="B512" s="36" t="s">
        <v>195</v>
      </c>
      <c r="C512" s="35">
        <v>36405</v>
      </c>
    </row>
    <row r="513" spans="2:3">
      <c r="B513" s="36" t="s">
        <v>194</v>
      </c>
      <c r="C513" s="35">
        <v>36400</v>
      </c>
    </row>
    <row r="514" spans="2:3">
      <c r="B514" s="36" t="s">
        <v>38</v>
      </c>
      <c r="C514" s="35">
        <v>20700</v>
      </c>
    </row>
    <row r="515" spans="2:3">
      <c r="B515" s="36" t="s">
        <v>282</v>
      </c>
      <c r="C515" s="35">
        <v>14200</v>
      </c>
    </row>
    <row r="516" spans="2:3">
      <c r="B516" s="184" t="s">
        <v>434</v>
      </c>
      <c r="C516" s="214">
        <v>11050</v>
      </c>
    </row>
    <row r="517" spans="2:3">
      <c r="B517" s="36" t="s">
        <v>12</v>
      </c>
      <c r="C517" s="35">
        <v>11310</v>
      </c>
    </row>
    <row r="518" spans="2:3">
      <c r="B518" s="36" t="s">
        <v>161</v>
      </c>
      <c r="C518" s="35">
        <v>35106</v>
      </c>
    </row>
    <row r="519" spans="2:3">
      <c r="B519" s="36" t="s">
        <v>104</v>
      </c>
      <c r="C519" s="35">
        <v>32500</v>
      </c>
    </row>
    <row r="520" spans="2:3">
      <c r="B520" s="36" t="s">
        <v>196</v>
      </c>
      <c r="C520" s="35">
        <v>36500</v>
      </c>
    </row>
    <row r="521" spans="2:3">
      <c r="B521" s="36" t="s">
        <v>92</v>
      </c>
      <c r="C521" s="35">
        <v>31820</v>
      </c>
    </row>
    <row r="522" spans="2:3">
      <c r="B522" s="36" t="s">
        <v>27</v>
      </c>
      <c r="C522" s="35">
        <v>18640</v>
      </c>
    </row>
    <row r="523" spans="2:3">
      <c r="B523" s="36" t="s">
        <v>0</v>
      </c>
      <c r="C523" s="35">
        <v>10200</v>
      </c>
    </row>
    <row r="524" spans="2:3">
      <c r="B524" s="36" t="s">
        <v>200</v>
      </c>
      <c r="C524" s="35">
        <v>36600</v>
      </c>
    </row>
    <row r="525" spans="2:3">
      <c r="B525" s="36" t="s">
        <v>5</v>
      </c>
      <c r="C525" s="35">
        <v>10850</v>
      </c>
    </row>
    <row r="526" spans="2:3">
      <c r="B526" s="36" t="s">
        <v>7</v>
      </c>
      <c r="C526" s="35">
        <v>10910</v>
      </c>
    </row>
    <row r="527" spans="2:3">
      <c r="B527" s="36" t="s">
        <v>9</v>
      </c>
      <c r="C527" s="35">
        <v>10940</v>
      </c>
    </row>
    <row r="528" spans="2:3">
      <c r="B528" s="36" t="s">
        <v>202</v>
      </c>
      <c r="C528" s="35">
        <v>36700</v>
      </c>
    </row>
    <row r="529" spans="2:3">
      <c r="B529" s="36" t="s">
        <v>207</v>
      </c>
      <c r="C529" s="35">
        <v>36802</v>
      </c>
    </row>
    <row r="530" spans="2:3">
      <c r="B530" s="36" t="s">
        <v>205</v>
      </c>
      <c r="C530" s="35">
        <v>36800</v>
      </c>
    </row>
    <row r="531" spans="2:3">
      <c r="B531" s="36" t="s">
        <v>206</v>
      </c>
      <c r="C531" s="35">
        <v>36801</v>
      </c>
    </row>
    <row r="532" spans="2:3">
      <c r="B532" s="36" t="s">
        <v>211</v>
      </c>
      <c r="C532" s="35">
        <v>36905</v>
      </c>
    </row>
    <row r="533" spans="2:3">
      <c r="B533" s="36" t="s">
        <v>209</v>
      </c>
      <c r="C533" s="35">
        <v>36900</v>
      </c>
    </row>
    <row r="534" spans="2:3">
      <c r="B534" s="36" t="s">
        <v>214</v>
      </c>
      <c r="C534" s="35">
        <v>37100</v>
      </c>
    </row>
    <row r="535" spans="2:3">
      <c r="B535" s="36" t="s">
        <v>215</v>
      </c>
      <c r="C535" s="35">
        <v>37200</v>
      </c>
    </row>
    <row r="536" spans="2:3">
      <c r="B536" s="36" t="s">
        <v>216</v>
      </c>
      <c r="C536" s="35">
        <v>37300</v>
      </c>
    </row>
    <row r="537" spans="2:3">
      <c r="B537" s="36" t="s">
        <v>218</v>
      </c>
      <c r="C537" s="35">
        <v>37305</v>
      </c>
    </row>
    <row r="538" spans="2:3">
      <c r="B538" s="36" t="s">
        <v>183</v>
      </c>
      <c r="C538" s="35">
        <v>36008</v>
      </c>
    </row>
    <row r="539" spans="2:3">
      <c r="B539" s="36" t="s">
        <v>275</v>
      </c>
      <c r="C539" s="35">
        <v>39703</v>
      </c>
    </row>
    <row r="540" spans="2:3">
      <c r="B540" s="36" t="s">
        <v>345</v>
      </c>
      <c r="C540" s="35">
        <v>33209</v>
      </c>
    </row>
    <row r="541" spans="2:3">
      <c r="B541" s="36" t="s">
        <v>220</v>
      </c>
      <c r="C541" s="35">
        <v>37405</v>
      </c>
    </row>
    <row r="542" spans="2:3">
      <c r="B542" s="36" t="s">
        <v>219</v>
      </c>
      <c r="C542" s="35">
        <v>37400</v>
      </c>
    </row>
    <row r="543" spans="2:3">
      <c r="B543" s="36" t="s">
        <v>221</v>
      </c>
      <c r="C543" s="35">
        <v>37500</v>
      </c>
    </row>
    <row r="544" spans="2:3">
      <c r="B544" s="36" t="s">
        <v>224</v>
      </c>
      <c r="C544" s="35">
        <v>37605</v>
      </c>
    </row>
    <row r="545" spans="2:3">
      <c r="B545" s="36" t="s">
        <v>222</v>
      </c>
      <c r="C545" s="35">
        <v>37600</v>
      </c>
    </row>
    <row r="546" spans="2:3">
      <c r="B546" s="36" t="s">
        <v>22</v>
      </c>
      <c r="C546" s="35">
        <v>13500</v>
      </c>
    </row>
    <row r="547" spans="2:3">
      <c r="B547" s="36" t="s">
        <v>226</v>
      </c>
      <c r="C547" s="35">
        <v>37700</v>
      </c>
    </row>
    <row r="548" spans="2:3">
      <c r="B548" s="36" t="s">
        <v>227</v>
      </c>
      <c r="C548" s="35">
        <v>37705</v>
      </c>
    </row>
    <row r="549" spans="2:3">
      <c r="B549" s="36" t="s">
        <v>56</v>
      </c>
      <c r="C549" s="35">
        <v>30103</v>
      </c>
    </row>
    <row r="550" spans="2:3">
      <c r="B550" s="36" t="s">
        <v>142</v>
      </c>
      <c r="C550" s="35">
        <v>34220</v>
      </c>
    </row>
    <row r="551" spans="2:3">
      <c r="B551" s="36" t="s">
        <v>151</v>
      </c>
      <c r="C551" s="35">
        <v>34605</v>
      </c>
    </row>
    <row r="552" spans="2:3">
      <c r="B552" s="36" t="s">
        <v>230</v>
      </c>
      <c r="C552" s="35">
        <v>37805</v>
      </c>
    </row>
    <row r="553" spans="2:3">
      <c r="B553" s="36" t="s">
        <v>228</v>
      </c>
      <c r="C553" s="35">
        <v>37800</v>
      </c>
    </row>
    <row r="554" spans="2:3">
      <c r="B554" s="36" t="s">
        <v>233</v>
      </c>
      <c r="C554" s="35">
        <v>37905</v>
      </c>
    </row>
    <row r="555" spans="2:3">
      <c r="B555" s="36" t="s">
        <v>231</v>
      </c>
      <c r="C555" s="35">
        <v>37900</v>
      </c>
    </row>
    <row r="556" spans="2:3">
      <c r="B556" s="36" t="s">
        <v>235</v>
      </c>
      <c r="C556" s="35">
        <v>38005</v>
      </c>
    </row>
    <row r="557" spans="2:3">
      <c r="B557" s="36" t="s">
        <v>234</v>
      </c>
      <c r="C557" s="35">
        <v>38000</v>
      </c>
    </row>
    <row r="558" spans="2:3">
      <c r="B558" s="36" t="s">
        <v>217</v>
      </c>
      <c r="C558" s="35">
        <v>37301</v>
      </c>
    </row>
    <row r="559" spans="2:3">
      <c r="B559" s="36" t="s">
        <v>236</v>
      </c>
      <c r="C559" s="35">
        <v>38100</v>
      </c>
    </row>
    <row r="560" spans="2:3">
      <c r="B560" s="36" t="s">
        <v>239</v>
      </c>
      <c r="C560" s="35">
        <v>38205</v>
      </c>
    </row>
    <row r="561" spans="2:3">
      <c r="B561" s="36" t="s">
        <v>238</v>
      </c>
      <c r="C561" s="35">
        <v>38200</v>
      </c>
    </row>
    <row r="562" spans="2:3">
      <c r="B562" s="36" t="s">
        <v>193</v>
      </c>
      <c r="C562" s="35">
        <v>36305</v>
      </c>
    </row>
    <row r="563" spans="2:3">
      <c r="B563" s="36" t="s">
        <v>163</v>
      </c>
      <c r="C563" s="35">
        <v>35300</v>
      </c>
    </row>
    <row r="564" spans="2:3">
      <c r="B564" s="36" t="s">
        <v>241</v>
      </c>
      <c r="C564" s="35">
        <v>38300</v>
      </c>
    </row>
    <row r="565" spans="2:3">
      <c r="B565" s="36" t="s">
        <v>23</v>
      </c>
      <c r="C565" s="35">
        <v>13700</v>
      </c>
    </row>
    <row r="566" spans="2:3">
      <c r="B566" s="36" t="s">
        <v>103</v>
      </c>
      <c r="C566" s="35">
        <v>32420</v>
      </c>
    </row>
    <row r="567" spans="2:3">
      <c r="B567" s="36" t="s">
        <v>182</v>
      </c>
      <c r="C567" s="35">
        <v>36007</v>
      </c>
    </row>
    <row r="568" spans="2:3">
      <c r="B568" s="36" t="s">
        <v>62</v>
      </c>
      <c r="C568" s="35">
        <v>30405</v>
      </c>
    </row>
    <row r="569" spans="2:3">
      <c r="B569" s="36" t="s">
        <v>229</v>
      </c>
      <c r="C569" s="35">
        <v>37801</v>
      </c>
    </row>
    <row r="570" spans="2:3">
      <c r="B570" s="36" t="s">
        <v>101</v>
      </c>
      <c r="C570" s="35">
        <v>32405</v>
      </c>
    </row>
    <row r="571" spans="2:3">
      <c r="B571" s="36" t="s">
        <v>263</v>
      </c>
      <c r="C571" s="35">
        <v>39204</v>
      </c>
    </row>
    <row r="572" spans="2:3">
      <c r="B572" s="36" t="s">
        <v>158</v>
      </c>
      <c r="C572" s="35">
        <v>35005</v>
      </c>
    </row>
    <row r="573" spans="2:3">
      <c r="B573" s="36" t="s">
        <v>244</v>
      </c>
      <c r="C573" s="35">
        <v>38405</v>
      </c>
    </row>
    <row r="574" spans="2:3">
      <c r="B574" s="36" t="s">
        <v>242</v>
      </c>
      <c r="C574" s="35">
        <v>38400</v>
      </c>
    </row>
    <row r="575" spans="2:3">
      <c r="B575" s="36" t="s">
        <v>192</v>
      </c>
      <c r="C575" s="35">
        <v>36302</v>
      </c>
    </row>
    <row r="576" spans="2:3">
      <c r="B576" s="36" t="s">
        <v>2</v>
      </c>
      <c r="C576" s="35">
        <v>10500</v>
      </c>
    </row>
    <row r="577" spans="2:3">
      <c r="B577" s="36" t="s">
        <v>14</v>
      </c>
      <c r="C577" s="35">
        <v>11900</v>
      </c>
    </row>
    <row r="578" spans="2:3">
      <c r="B578" s="36" t="s">
        <v>283</v>
      </c>
      <c r="C578" s="35">
        <v>18670</v>
      </c>
    </row>
    <row r="579" spans="2:3">
      <c r="B579" s="193" t="s">
        <v>380</v>
      </c>
      <c r="C579" s="76" t="s">
        <v>451</v>
      </c>
    </row>
    <row r="580" spans="2:3">
      <c r="B580" s="36" t="s">
        <v>365</v>
      </c>
      <c r="C580" s="35">
        <v>14300.2</v>
      </c>
    </row>
    <row r="581" spans="2:3">
      <c r="B581" s="36" t="s">
        <v>364</v>
      </c>
      <c r="C581" s="35">
        <v>14300</v>
      </c>
    </row>
    <row r="582" spans="2:3">
      <c r="B582" s="36" t="s">
        <v>245</v>
      </c>
      <c r="C582" s="35">
        <v>38500</v>
      </c>
    </row>
    <row r="583" spans="2:3">
      <c r="B583" s="36" t="s">
        <v>154</v>
      </c>
      <c r="C583" s="35">
        <v>34903</v>
      </c>
    </row>
    <row r="584" spans="2:3">
      <c r="B584" s="36" t="s">
        <v>249</v>
      </c>
      <c r="C584" s="35">
        <v>38605</v>
      </c>
    </row>
    <row r="585" spans="2:3">
      <c r="B585" s="36" t="s">
        <v>246</v>
      </c>
      <c r="C585" s="35">
        <v>38600</v>
      </c>
    </row>
    <row r="586" spans="2:3">
      <c r="B586" s="36" t="s">
        <v>252</v>
      </c>
      <c r="C586" s="35">
        <v>38700</v>
      </c>
    </row>
    <row r="587" spans="2:3">
      <c r="B587" s="36" t="s">
        <v>57</v>
      </c>
      <c r="C587" s="35">
        <v>30104</v>
      </c>
    </row>
    <row r="588" spans="2:3">
      <c r="B588" s="36" t="s">
        <v>113</v>
      </c>
      <c r="C588" s="35">
        <v>32920</v>
      </c>
    </row>
    <row r="589" spans="2:3">
      <c r="B589" s="36" t="s">
        <v>254</v>
      </c>
      <c r="C589" s="35">
        <v>38800</v>
      </c>
    </row>
    <row r="590" spans="2:3">
      <c r="B590" s="36" t="s">
        <v>95</v>
      </c>
      <c r="C590" s="35">
        <v>32005</v>
      </c>
    </row>
    <row r="591" spans="2:3">
      <c r="B591" s="36" t="s">
        <v>271</v>
      </c>
      <c r="C591" s="35">
        <v>39501</v>
      </c>
    </row>
    <row r="592" spans="2:3">
      <c r="B592" s="36" t="s">
        <v>256</v>
      </c>
      <c r="C592" s="35">
        <v>38900</v>
      </c>
    </row>
    <row r="593" spans="2:3">
      <c r="B593" s="36" t="s">
        <v>41</v>
      </c>
      <c r="C593" s="35">
        <v>21200</v>
      </c>
    </row>
    <row r="594" spans="2:3">
      <c r="B594" s="36" t="s">
        <v>45</v>
      </c>
      <c r="C594" s="35">
        <v>21550</v>
      </c>
    </row>
    <row r="595" spans="2:3">
      <c r="B595" s="36" t="s">
        <v>43</v>
      </c>
      <c r="C595" s="35">
        <v>21520</v>
      </c>
    </row>
    <row r="596" spans="2:3">
      <c r="B596" s="36" t="s">
        <v>367</v>
      </c>
      <c r="C596" s="35">
        <v>21525.200000000001</v>
      </c>
    </row>
    <row r="597" spans="2:3">
      <c r="B597" s="36" t="s">
        <v>366</v>
      </c>
      <c r="C597" s="35">
        <v>21525</v>
      </c>
    </row>
    <row r="598" spans="2:3">
      <c r="B598" s="36" t="s">
        <v>257</v>
      </c>
      <c r="C598" s="35">
        <v>39000</v>
      </c>
    </row>
    <row r="599" spans="2:3">
      <c r="B599" s="36" t="s">
        <v>50</v>
      </c>
      <c r="C599" s="35">
        <v>23000</v>
      </c>
    </row>
    <row r="600" spans="2:3">
      <c r="B600" s="36" t="s">
        <v>51</v>
      </c>
      <c r="C600" s="35">
        <v>23100</v>
      </c>
    </row>
    <row r="601" spans="2:3">
      <c r="B601" s="36" t="s">
        <v>40</v>
      </c>
      <c r="C601" s="35">
        <v>20900</v>
      </c>
    </row>
    <row r="602" spans="2:3">
      <c r="B602" s="36" t="s">
        <v>52</v>
      </c>
      <c r="C602" s="35">
        <v>23200</v>
      </c>
    </row>
    <row r="603" spans="2:3">
      <c r="B603" s="36" t="s">
        <v>46</v>
      </c>
      <c r="C603" s="35">
        <v>21570</v>
      </c>
    </row>
    <row r="604" spans="2:3">
      <c r="B604" s="36" t="s">
        <v>223</v>
      </c>
      <c r="C604" s="35">
        <v>37601</v>
      </c>
    </row>
    <row r="605" spans="2:3">
      <c r="B605" s="36" t="s">
        <v>259</v>
      </c>
      <c r="C605" s="35">
        <v>39101</v>
      </c>
    </row>
    <row r="606" spans="2:3">
      <c r="B606" s="36" t="s">
        <v>258</v>
      </c>
      <c r="C606" s="35">
        <v>39100</v>
      </c>
    </row>
    <row r="607" spans="2:3">
      <c r="B607" s="36" t="s">
        <v>260</v>
      </c>
      <c r="C607" s="35">
        <v>39105</v>
      </c>
    </row>
    <row r="608" spans="2:3">
      <c r="B608" s="36" t="s">
        <v>122</v>
      </c>
      <c r="C608" s="35">
        <v>33204</v>
      </c>
    </row>
    <row r="609" spans="2:3">
      <c r="B609" s="36" t="s">
        <v>261</v>
      </c>
      <c r="C609" s="35">
        <v>39200</v>
      </c>
    </row>
    <row r="610" spans="2:3">
      <c r="B610" s="36" t="s">
        <v>264</v>
      </c>
      <c r="C610" s="35">
        <v>39205</v>
      </c>
    </row>
    <row r="611" spans="2:3">
      <c r="B611" s="36" t="s">
        <v>266</v>
      </c>
      <c r="C611" s="35">
        <v>39300</v>
      </c>
    </row>
    <row r="612" spans="2:3">
      <c r="B612" s="36" t="s">
        <v>268</v>
      </c>
      <c r="C612" s="35">
        <v>39400</v>
      </c>
    </row>
    <row r="613" spans="2:3">
      <c r="B613" s="36" t="s">
        <v>270</v>
      </c>
      <c r="C613" s="35">
        <v>39500</v>
      </c>
    </row>
    <row r="614" spans="2:3">
      <c r="B614" s="36" t="s">
        <v>273</v>
      </c>
      <c r="C614" s="35">
        <v>39605</v>
      </c>
    </row>
    <row r="615" spans="2:3">
      <c r="B615" s="36" t="s">
        <v>272</v>
      </c>
      <c r="C615" s="35">
        <v>39600</v>
      </c>
    </row>
    <row r="616" spans="2:3">
      <c r="B616" s="36" t="s">
        <v>143</v>
      </c>
      <c r="C616" s="35">
        <v>34230</v>
      </c>
    </row>
    <row r="617" spans="2:3">
      <c r="B617" s="36" t="s">
        <v>47</v>
      </c>
      <c r="C617" s="35">
        <v>21800</v>
      </c>
    </row>
    <row r="618" spans="2:3">
      <c r="B618" s="36" t="s">
        <v>79</v>
      </c>
      <c r="C618" s="35">
        <v>31205</v>
      </c>
    </row>
    <row r="619" spans="2:3">
      <c r="B619" s="36" t="s">
        <v>102</v>
      </c>
      <c r="C619" s="35">
        <v>32410</v>
      </c>
    </row>
    <row r="620" spans="2:3">
      <c r="B620" s="36" t="s">
        <v>13</v>
      </c>
      <c r="C620" s="35">
        <v>11600</v>
      </c>
    </row>
    <row r="621" spans="2:3">
      <c r="B621" s="36" t="s">
        <v>276</v>
      </c>
      <c r="C621" s="35">
        <v>39705</v>
      </c>
    </row>
    <row r="622" spans="2:3">
      <c r="B622" s="36" t="s">
        <v>274</v>
      </c>
      <c r="C622" s="35">
        <v>39700</v>
      </c>
    </row>
    <row r="623" spans="2:3">
      <c r="B623" s="36" t="s">
        <v>198</v>
      </c>
      <c r="C623" s="35">
        <v>36502</v>
      </c>
    </row>
    <row r="624" spans="2:3">
      <c r="B624" s="1" t="s">
        <v>278</v>
      </c>
      <c r="C624" s="64">
        <v>39805</v>
      </c>
    </row>
    <row r="625" spans="2:3">
      <c r="B625" s="36" t="s">
        <v>277</v>
      </c>
      <c r="C625" s="35">
        <v>39800</v>
      </c>
    </row>
    <row r="626" spans="2:3">
      <c r="B626" s="36" t="s">
        <v>48</v>
      </c>
      <c r="C626" s="35">
        <v>21900</v>
      </c>
    </row>
    <row r="627" spans="2:3">
      <c r="B627" s="36" t="s">
        <v>127</v>
      </c>
      <c r="C627" s="35">
        <v>33400</v>
      </c>
    </row>
    <row r="628" spans="2:3">
      <c r="B628" s="65" t="s">
        <v>279</v>
      </c>
      <c r="C628" s="64">
        <v>39900</v>
      </c>
    </row>
    <row r="629" spans="2:3">
      <c r="B629" s="36" t="s">
        <v>53</v>
      </c>
      <c r="C629" s="35">
        <v>30000</v>
      </c>
    </row>
    <row r="630" spans="2:3">
      <c r="B630" s="36" t="s">
        <v>203</v>
      </c>
      <c r="C630" s="35">
        <v>36701</v>
      </c>
    </row>
  </sheetData>
  <sheetProtection password="CEAA" sheet="1" objects="1" scenarios="1"/>
  <sortState xmlns:xlrd2="http://schemas.microsoft.com/office/spreadsheetml/2017/richdata2" ref="B328:C628">
    <sortCondition ref="B328"/>
  </sortState>
  <pageMargins left="0.25" right="0.25" top="0.75" bottom="0.75" header="0.3" footer="0.3"/>
  <pageSetup paperSize="5" scale="63"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4CF2-AD73-4887-84E7-92E9FEA93BC3}">
  <dimension ref="A1:C306"/>
  <sheetViews>
    <sheetView workbookViewId="0"/>
  </sheetViews>
  <sheetFormatPr defaultRowHeight="15"/>
  <cols>
    <col min="1" max="1" width="15.7109375" style="184" bestFit="1" customWidth="1"/>
    <col min="2" max="2" width="49.28515625" style="184" bestFit="1" customWidth="1"/>
    <col min="3" max="3" width="23.5703125" style="191" customWidth="1"/>
    <col min="4" max="16384" width="9.140625" style="184"/>
  </cols>
  <sheetData>
    <row r="1" spans="1:3">
      <c r="B1" s="184" t="s">
        <v>372</v>
      </c>
      <c r="C1" s="191">
        <f>SUM(C3:C316)</f>
        <v>1893296335.8300006</v>
      </c>
    </row>
    <row r="2" spans="1:3">
      <c r="B2" s="184" t="s">
        <v>538</v>
      </c>
      <c r="C2" s="191">
        <v>1893296335.8299999</v>
      </c>
    </row>
    <row r="3" spans="1:3" ht="30">
      <c r="A3" s="208" t="s">
        <v>386</v>
      </c>
      <c r="B3" s="208" t="s">
        <v>387</v>
      </c>
      <c r="C3" s="235" t="s">
        <v>527</v>
      </c>
    </row>
    <row r="4" spans="1:3">
      <c r="A4" s="209" t="s">
        <v>431</v>
      </c>
      <c r="B4" s="210" t="s">
        <v>430</v>
      </c>
      <c r="C4" s="236">
        <v>0</v>
      </c>
    </row>
    <row r="5" spans="1:3">
      <c r="A5" s="184">
        <v>10200</v>
      </c>
      <c r="B5" s="184" t="s">
        <v>0</v>
      </c>
      <c r="C5" s="83">
        <v>2065042.8299999998</v>
      </c>
    </row>
    <row r="6" spans="1:3">
      <c r="A6" s="184">
        <v>10400</v>
      </c>
      <c r="B6" s="184" t="s">
        <v>1</v>
      </c>
      <c r="C6" s="83">
        <v>6003851.9699999997</v>
      </c>
    </row>
    <row r="7" spans="1:3">
      <c r="A7" s="184">
        <v>10500</v>
      </c>
      <c r="B7" s="184" t="s">
        <v>2</v>
      </c>
      <c r="C7" s="83">
        <v>1371889.1099999999</v>
      </c>
    </row>
    <row r="8" spans="1:3">
      <c r="A8" s="184">
        <v>10700</v>
      </c>
      <c r="B8" s="184" t="s">
        <v>388</v>
      </c>
      <c r="C8" s="83">
        <v>10033118.57</v>
      </c>
    </row>
    <row r="9" spans="1:3">
      <c r="A9" s="184">
        <v>10800</v>
      </c>
      <c r="B9" s="184" t="s">
        <v>4</v>
      </c>
      <c r="C9" s="83">
        <v>41031455.390000001</v>
      </c>
    </row>
    <row r="10" spans="1:3">
      <c r="A10" s="184">
        <v>10850</v>
      </c>
      <c r="B10" s="184" t="s">
        <v>5</v>
      </c>
      <c r="C10" s="83">
        <v>454091.69</v>
      </c>
    </row>
    <row r="11" spans="1:3">
      <c r="A11" s="184">
        <v>10900</v>
      </c>
      <c r="B11" s="184" t="s">
        <v>6</v>
      </c>
      <c r="C11" s="83">
        <v>3647628.3800000004</v>
      </c>
    </row>
    <row r="12" spans="1:3">
      <c r="A12" s="184">
        <v>10910</v>
      </c>
      <c r="B12" s="184" t="s">
        <v>7</v>
      </c>
      <c r="C12" s="83">
        <v>608352.84</v>
      </c>
    </row>
    <row r="13" spans="1:3">
      <c r="A13" s="184">
        <v>10930</v>
      </c>
      <c r="B13" s="184" t="s">
        <v>8</v>
      </c>
      <c r="C13" s="83">
        <v>10974755.820000002</v>
      </c>
    </row>
    <row r="14" spans="1:3">
      <c r="A14" s="184">
        <v>10940</v>
      </c>
      <c r="B14" s="184" t="s">
        <v>9</v>
      </c>
      <c r="C14" s="83">
        <v>1478626.3899999997</v>
      </c>
    </row>
    <row r="15" spans="1:3">
      <c r="A15" s="184">
        <v>10950</v>
      </c>
      <c r="B15" s="184" t="s">
        <v>10</v>
      </c>
      <c r="C15" s="83">
        <v>1358205.3399999999</v>
      </c>
    </row>
    <row r="16" spans="1:3">
      <c r="A16" s="184">
        <v>11050</v>
      </c>
      <c r="B16" s="184" t="s">
        <v>434</v>
      </c>
      <c r="C16" s="83">
        <v>533248.16999999993</v>
      </c>
    </row>
    <row r="17" spans="1:3">
      <c r="A17" s="184">
        <v>11300</v>
      </c>
      <c r="B17" s="184" t="s">
        <v>435</v>
      </c>
      <c r="C17" s="83">
        <v>10552271.970000001</v>
      </c>
    </row>
    <row r="18" spans="1:3">
      <c r="A18" s="184">
        <v>11310</v>
      </c>
      <c r="B18" s="184" t="s">
        <v>12</v>
      </c>
      <c r="C18" s="83">
        <v>1159622.75</v>
      </c>
    </row>
    <row r="19" spans="1:3">
      <c r="A19" s="184">
        <v>11600</v>
      </c>
      <c r="B19" s="184" t="s">
        <v>13</v>
      </c>
      <c r="C19" s="83">
        <v>4287199.07</v>
      </c>
    </row>
    <row r="20" spans="1:3">
      <c r="A20" s="184">
        <v>11900</v>
      </c>
      <c r="B20" s="184" t="s">
        <v>14</v>
      </c>
      <c r="C20" s="83">
        <v>557441.85000000009</v>
      </c>
    </row>
    <row r="21" spans="1:3">
      <c r="A21" s="184">
        <v>12100</v>
      </c>
      <c r="B21" s="184" t="s">
        <v>15</v>
      </c>
      <c r="C21" s="83">
        <v>509660.65</v>
      </c>
    </row>
    <row r="22" spans="1:3">
      <c r="A22" s="184">
        <v>12150</v>
      </c>
      <c r="B22" s="184" t="s">
        <v>16</v>
      </c>
      <c r="C22" s="83">
        <v>70633.05</v>
      </c>
    </row>
    <row r="23" spans="1:3">
      <c r="A23" s="184">
        <v>12160</v>
      </c>
      <c r="B23" s="184" t="s">
        <v>17</v>
      </c>
      <c r="C23" s="83">
        <v>4082003.2699999996</v>
      </c>
    </row>
    <row r="24" spans="1:3">
      <c r="A24" s="184">
        <v>12220</v>
      </c>
      <c r="B24" s="184" t="s">
        <v>437</v>
      </c>
      <c r="C24" s="83">
        <v>101816355.02999999</v>
      </c>
    </row>
    <row r="25" spans="1:3">
      <c r="A25" s="184">
        <v>12510</v>
      </c>
      <c r="B25" s="184" t="s">
        <v>19</v>
      </c>
      <c r="C25" s="83">
        <v>10525543.600000001</v>
      </c>
    </row>
    <row r="26" spans="1:3">
      <c r="A26" s="184">
        <v>12600</v>
      </c>
      <c r="B26" s="184" t="s">
        <v>20</v>
      </c>
      <c r="C26" s="83">
        <v>4457756.24</v>
      </c>
    </row>
    <row r="27" spans="1:3">
      <c r="A27" s="184">
        <v>12700</v>
      </c>
      <c r="B27" s="184" t="s">
        <v>21</v>
      </c>
      <c r="C27" s="83">
        <v>2550115.36</v>
      </c>
    </row>
    <row r="28" spans="1:3">
      <c r="A28" s="184">
        <v>13500</v>
      </c>
      <c r="B28" s="184" t="s">
        <v>22</v>
      </c>
      <c r="C28" s="83">
        <v>8860131.0399999991</v>
      </c>
    </row>
    <row r="29" spans="1:3">
      <c r="A29" s="184">
        <v>13700</v>
      </c>
      <c r="B29" s="184" t="s">
        <v>23</v>
      </c>
      <c r="C29" s="83">
        <v>1081733.98</v>
      </c>
    </row>
    <row r="30" spans="1:3">
      <c r="A30" s="184">
        <v>14200</v>
      </c>
      <c r="B30" s="184" t="s">
        <v>282</v>
      </c>
      <c r="C30" s="83"/>
    </row>
    <row r="31" spans="1:3">
      <c r="A31" s="184">
        <v>14300</v>
      </c>
      <c r="B31" s="184" t="s">
        <v>24</v>
      </c>
      <c r="C31" s="83">
        <v>3363015.6799999997</v>
      </c>
    </row>
    <row r="32" spans="1:3">
      <c r="A32" s="184">
        <v>14300.2</v>
      </c>
      <c r="B32" s="184" t="s">
        <v>365</v>
      </c>
      <c r="C32" s="83"/>
    </row>
    <row r="33" spans="1:3">
      <c r="A33" s="184">
        <v>18400</v>
      </c>
      <c r="B33" s="184" t="s">
        <v>389</v>
      </c>
      <c r="C33" s="83">
        <v>11355419.48</v>
      </c>
    </row>
    <row r="34" spans="1:3">
      <c r="A34" s="184">
        <v>18600</v>
      </c>
      <c r="B34" s="184" t="s">
        <v>26</v>
      </c>
      <c r="C34" s="83">
        <v>32672.639999999996</v>
      </c>
    </row>
    <row r="35" spans="1:3">
      <c r="A35" s="184">
        <v>18640</v>
      </c>
      <c r="B35" s="184" t="s">
        <v>27</v>
      </c>
      <c r="C35" s="83">
        <v>3882.9599999999996</v>
      </c>
    </row>
    <row r="36" spans="1:3">
      <c r="A36" s="184">
        <v>18670</v>
      </c>
      <c r="B36" s="184" t="s">
        <v>283</v>
      </c>
      <c r="C36" s="83"/>
    </row>
    <row r="37" spans="1:3">
      <c r="A37" s="184">
        <v>18690</v>
      </c>
      <c r="B37" s="184" t="s">
        <v>28</v>
      </c>
      <c r="C37" s="83"/>
    </row>
    <row r="38" spans="1:3">
      <c r="A38" s="184">
        <v>18740</v>
      </c>
      <c r="B38" s="184" t="s">
        <v>29</v>
      </c>
      <c r="C38" s="83">
        <v>17523.54</v>
      </c>
    </row>
    <row r="39" spans="1:3">
      <c r="A39" s="184">
        <v>18780</v>
      </c>
      <c r="B39" s="184" t="s">
        <v>438</v>
      </c>
      <c r="C39" s="83">
        <v>33912.79</v>
      </c>
    </row>
    <row r="40" spans="1:3">
      <c r="A40" s="184">
        <v>19005</v>
      </c>
      <c r="B40" s="184" t="s">
        <v>31</v>
      </c>
      <c r="C40" s="83">
        <v>1848471.3</v>
      </c>
    </row>
    <row r="41" spans="1:3">
      <c r="A41" s="184">
        <v>19100</v>
      </c>
      <c r="B41" s="184" t="s">
        <v>32</v>
      </c>
      <c r="C41" s="83">
        <v>136371373.80000001</v>
      </c>
    </row>
    <row r="42" spans="1:3">
      <c r="A42" s="184">
        <v>20100</v>
      </c>
      <c r="B42" s="184" t="s">
        <v>33</v>
      </c>
      <c r="C42" s="83">
        <v>12507001.520000001</v>
      </c>
    </row>
    <row r="43" spans="1:3">
      <c r="A43" s="184">
        <v>20200</v>
      </c>
      <c r="B43" s="184" t="s">
        <v>34</v>
      </c>
      <c r="C43" s="83">
        <v>1838004.4000000001</v>
      </c>
    </row>
    <row r="44" spans="1:3">
      <c r="A44" s="184">
        <v>20300</v>
      </c>
      <c r="B44" s="184" t="s">
        <v>35</v>
      </c>
      <c r="C44" s="83">
        <v>26628782.850000005</v>
      </c>
    </row>
    <row r="45" spans="1:3">
      <c r="A45" s="184">
        <v>20400</v>
      </c>
      <c r="B45" s="184" t="s">
        <v>36</v>
      </c>
      <c r="C45" s="83">
        <v>2146256.8200000003</v>
      </c>
    </row>
    <row r="46" spans="1:3">
      <c r="A46" s="184">
        <v>20600</v>
      </c>
      <c r="B46" s="184" t="s">
        <v>37</v>
      </c>
      <c r="C46" s="83">
        <v>4160242.2299999995</v>
      </c>
    </row>
    <row r="47" spans="1:3">
      <c r="A47" s="184">
        <v>20700</v>
      </c>
      <c r="B47" s="184" t="s">
        <v>38</v>
      </c>
      <c r="C47" s="83">
        <v>8790731.5899999999</v>
      </c>
    </row>
    <row r="48" spans="1:3">
      <c r="A48" s="184">
        <v>20800</v>
      </c>
      <c r="B48" s="184" t="s">
        <v>39</v>
      </c>
      <c r="C48" s="83">
        <v>7198038.7699999986</v>
      </c>
    </row>
    <row r="49" spans="1:3">
      <c r="A49" s="184">
        <v>20900</v>
      </c>
      <c r="B49" s="184" t="s">
        <v>40</v>
      </c>
      <c r="C49" s="83">
        <v>10959802.08</v>
      </c>
    </row>
    <row r="50" spans="1:3">
      <c r="A50" s="184">
        <v>21200</v>
      </c>
      <c r="B50" s="184" t="s">
        <v>41</v>
      </c>
      <c r="C50" s="83">
        <v>3744320.9000000004</v>
      </c>
    </row>
    <row r="51" spans="1:3">
      <c r="A51" s="184">
        <v>21300</v>
      </c>
      <c r="B51" s="184" t="s">
        <v>42</v>
      </c>
      <c r="C51" s="83">
        <v>42980302.260000005</v>
      </c>
    </row>
    <row r="52" spans="1:3">
      <c r="A52" s="184">
        <v>21520</v>
      </c>
      <c r="B52" s="184" t="s">
        <v>390</v>
      </c>
      <c r="C52" s="83">
        <v>62062708.339999989</v>
      </c>
    </row>
    <row r="53" spans="1:3">
      <c r="A53" s="184">
        <v>21525</v>
      </c>
      <c r="B53" s="184" t="s">
        <v>44</v>
      </c>
      <c r="C53" s="83">
        <v>2435158.5299999998</v>
      </c>
    </row>
    <row r="54" spans="1:3">
      <c r="A54" s="184">
        <v>21525.200000000001</v>
      </c>
      <c r="B54" s="184" t="s">
        <v>367</v>
      </c>
      <c r="C54" s="83"/>
    </row>
    <row r="55" spans="1:3">
      <c r="A55" s="184">
        <v>21550</v>
      </c>
      <c r="B55" s="184" t="s">
        <v>45</v>
      </c>
      <c r="C55" s="83">
        <v>69228906.62000002</v>
      </c>
    </row>
    <row r="56" spans="1:3">
      <c r="A56" s="184">
        <v>21570</v>
      </c>
      <c r="B56" s="184" t="s">
        <v>46</v>
      </c>
      <c r="C56" s="83">
        <v>364080.17</v>
      </c>
    </row>
    <row r="57" spans="1:3">
      <c r="A57" s="184">
        <v>21800</v>
      </c>
      <c r="B57" s="184" t="s">
        <v>47</v>
      </c>
      <c r="C57" s="83">
        <v>6233122.6800000006</v>
      </c>
    </row>
    <row r="58" spans="1:3">
      <c r="A58" s="184">
        <v>21900</v>
      </c>
      <c r="B58" s="184" t="s">
        <v>48</v>
      </c>
      <c r="C58" s="83">
        <v>4365774.93</v>
      </c>
    </row>
    <row r="59" spans="1:3">
      <c r="A59" s="184">
        <v>22000</v>
      </c>
      <c r="B59" s="184" t="s">
        <v>49</v>
      </c>
      <c r="C59" s="83">
        <v>7344629.1399999987</v>
      </c>
    </row>
    <row r="60" spans="1:3">
      <c r="A60" s="184">
        <v>23000</v>
      </c>
      <c r="B60" s="184" t="s">
        <v>50</v>
      </c>
      <c r="C60" s="83">
        <v>2300869.4499999997</v>
      </c>
    </row>
    <row r="61" spans="1:3">
      <c r="A61" s="184">
        <v>23100</v>
      </c>
      <c r="B61" s="184" t="s">
        <v>51</v>
      </c>
      <c r="C61" s="83">
        <v>14741419.389999997</v>
      </c>
    </row>
    <row r="62" spans="1:3">
      <c r="A62" s="184">
        <v>23200</v>
      </c>
      <c r="B62" s="184" t="s">
        <v>52</v>
      </c>
      <c r="C62" s="83">
        <v>8371738.75</v>
      </c>
    </row>
    <row r="63" spans="1:3">
      <c r="A63" s="184">
        <v>30000</v>
      </c>
      <c r="B63" s="184" t="s">
        <v>53</v>
      </c>
      <c r="C63" s="83">
        <v>1651404.6400000001</v>
      </c>
    </row>
    <row r="64" spans="1:3">
      <c r="A64" s="184">
        <v>30100</v>
      </c>
      <c r="B64" s="184" t="s">
        <v>54</v>
      </c>
      <c r="C64" s="83">
        <v>15067574.870000001</v>
      </c>
    </row>
    <row r="65" spans="1:3">
      <c r="A65" s="184">
        <v>30102</v>
      </c>
      <c r="B65" s="184" t="s">
        <v>55</v>
      </c>
      <c r="C65" s="83">
        <v>279400.54000000004</v>
      </c>
    </row>
    <row r="66" spans="1:3">
      <c r="A66" s="184">
        <v>30103</v>
      </c>
      <c r="B66" s="184" t="s">
        <v>56</v>
      </c>
      <c r="C66" s="83">
        <v>374420.02</v>
      </c>
    </row>
    <row r="67" spans="1:3">
      <c r="A67" s="184">
        <v>30104</v>
      </c>
      <c r="B67" s="184" t="s">
        <v>57</v>
      </c>
      <c r="C67" s="83">
        <v>170281.94000000003</v>
      </c>
    </row>
    <row r="68" spans="1:3">
      <c r="A68" s="184">
        <v>30105</v>
      </c>
      <c r="B68" s="184" t="s">
        <v>58</v>
      </c>
      <c r="C68" s="83">
        <v>1755399.73</v>
      </c>
    </row>
    <row r="69" spans="1:3">
      <c r="A69" s="184">
        <v>30200</v>
      </c>
      <c r="B69" s="184" t="s">
        <v>59</v>
      </c>
      <c r="C69" s="83">
        <v>3571879.1999999997</v>
      </c>
    </row>
    <row r="70" spans="1:3">
      <c r="A70" s="184">
        <v>30300</v>
      </c>
      <c r="B70" s="184" t="s">
        <v>60</v>
      </c>
      <c r="C70" s="83">
        <v>1174231.7899999998</v>
      </c>
    </row>
    <row r="71" spans="1:3">
      <c r="A71" s="184">
        <v>30400</v>
      </c>
      <c r="B71" s="184" t="s">
        <v>61</v>
      </c>
      <c r="C71" s="83">
        <v>2345838.8000000003</v>
      </c>
    </row>
    <row r="72" spans="1:3">
      <c r="A72" s="184">
        <v>30405</v>
      </c>
      <c r="B72" s="184" t="s">
        <v>62</v>
      </c>
      <c r="C72" s="83">
        <v>1288267.6000000001</v>
      </c>
    </row>
    <row r="73" spans="1:3">
      <c r="A73" s="184">
        <v>30500</v>
      </c>
      <c r="B73" s="184" t="s">
        <v>63</v>
      </c>
      <c r="C73" s="83">
        <v>2376946.87</v>
      </c>
    </row>
    <row r="74" spans="1:3">
      <c r="A74" s="184">
        <v>30600</v>
      </c>
      <c r="B74" s="184" t="s">
        <v>64</v>
      </c>
      <c r="C74" s="83">
        <v>1703149.66</v>
      </c>
    </row>
    <row r="75" spans="1:3">
      <c r="A75" s="184">
        <v>30601</v>
      </c>
      <c r="B75" s="184" t="s">
        <v>65</v>
      </c>
      <c r="C75" s="83">
        <v>31500.67</v>
      </c>
    </row>
    <row r="76" spans="1:3">
      <c r="A76" s="184">
        <v>30700</v>
      </c>
      <c r="B76" s="184" t="s">
        <v>66</v>
      </c>
      <c r="C76" s="83">
        <v>4692102.4400000004</v>
      </c>
    </row>
    <row r="77" spans="1:3">
      <c r="A77" s="184">
        <v>30705</v>
      </c>
      <c r="B77" s="184" t="s">
        <v>67</v>
      </c>
      <c r="C77" s="83">
        <v>895861.92</v>
      </c>
    </row>
    <row r="78" spans="1:3">
      <c r="A78" s="184">
        <v>30800</v>
      </c>
      <c r="B78" s="184" t="s">
        <v>68</v>
      </c>
      <c r="C78" s="83">
        <v>1617001.85</v>
      </c>
    </row>
    <row r="79" spans="1:3">
      <c r="A79" s="184">
        <v>30900</v>
      </c>
      <c r="B79" s="184" t="s">
        <v>69</v>
      </c>
      <c r="C79" s="83">
        <v>3182473.1999999997</v>
      </c>
    </row>
    <row r="80" spans="1:3">
      <c r="A80" s="184">
        <v>30905</v>
      </c>
      <c r="B80" s="184" t="s">
        <v>70</v>
      </c>
      <c r="C80" s="83">
        <v>760324.49</v>
      </c>
    </row>
    <row r="81" spans="1:3">
      <c r="A81" s="184">
        <v>31000</v>
      </c>
      <c r="B81" s="184" t="s">
        <v>71</v>
      </c>
      <c r="C81" s="83">
        <v>9161351.1700000018</v>
      </c>
    </row>
    <row r="82" spans="1:3">
      <c r="A82" s="184">
        <v>31005</v>
      </c>
      <c r="B82" s="184" t="s">
        <v>72</v>
      </c>
      <c r="C82" s="83">
        <v>934929.78</v>
      </c>
    </row>
    <row r="83" spans="1:3">
      <c r="A83" s="184">
        <v>31100</v>
      </c>
      <c r="B83" s="184" t="s">
        <v>73</v>
      </c>
      <c r="C83" s="83">
        <v>18388719.91</v>
      </c>
    </row>
    <row r="84" spans="1:3">
      <c r="A84" s="184">
        <v>31101</v>
      </c>
      <c r="B84" s="184" t="s">
        <v>74</v>
      </c>
      <c r="C84" s="83">
        <v>103271.59999999999</v>
      </c>
    </row>
    <row r="85" spans="1:3">
      <c r="A85" s="184">
        <v>31102</v>
      </c>
      <c r="B85" s="184" t="s">
        <v>75</v>
      </c>
      <c r="C85" s="83">
        <v>296906.73999999993</v>
      </c>
    </row>
    <row r="86" spans="1:3">
      <c r="A86" s="184">
        <v>31105</v>
      </c>
      <c r="B86" s="184" t="s">
        <v>76</v>
      </c>
      <c r="C86" s="83">
        <v>3013075.1899999995</v>
      </c>
    </row>
    <row r="87" spans="1:3">
      <c r="A87" s="184">
        <v>31110</v>
      </c>
      <c r="B87" s="184" t="s">
        <v>77</v>
      </c>
      <c r="C87" s="83">
        <v>4382177.2800000003</v>
      </c>
    </row>
    <row r="88" spans="1:3">
      <c r="A88" s="184">
        <v>31200</v>
      </c>
      <c r="B88" s="184" t="s">
        <v>78</v>
      </c>
      <c r="C88" s="83">
        <v>8131930.3399999999</v>
      </c>
    </row>
    <row r="89" spans="1:3">
      <c r="A89" s="184">
        <v>31205</v>
      </c>
      <c r="B89" s="184" t="s">
        <v>79</v>
      </c>
      <c r="C89" s="83">
        <v>1017897.71</v>
      </c>
    </row>
    <row r="90" spans="1:3">
      <c r="A90" s="184">
        <v>31300</v>
      </c>
      <c r="B90" s="184" t="s">
        <v>80</v>
      </c>
      <c r="C90" s="83">
        <v>21520465.289999999</v>
      </c>
    </row>
    <row r="91" spans="1:3">
      <c r="A91" s="184">
        <v>31301</v>
      </c>
      <c r="B91" s="184" t="s">
        <v>81</v>
      </c>
      <c r="C91" s="83">
        <v>433149.61999999994</v>
      </c>
    </row>
    <row r="92" spans="1:3">
      <c r="A92" s="184">
        <v>31320</v>
      </c>
      <c r="B92" s="184" t="s">
        <v>82</v>
      </c>
      <c r="C92" s="83">
        <v>3816075.2399999993</v>
      </c>
    </row>
    <row r="93" spans="1:3">
      <c r="A93" s="184">
        <v>31400</v>
      </c>
      <c r="B93" s="184" t="s">
        <v>83</v>
      </c>
      <c r="C93" s="83">
        <v>8533854.4100000001</v>
      </c>
    </row>
    <row r="94" spans="1:3">
      <c r="A94" s="184">
        <v>31405</v>
      </c>
      <c r="B94" s="184" t="s">
        <v>84</v>
      </c>
      <c r="C94" s="83">
        <v>1869279.75</v>
      </c>
    </row>
    <row r="95" spans="1:3">
      <c r="A95" s="184">
        <v>31500</v>
      </c>
      <c r="B95" s="184" t="s">
        <v>85</v>
      </c>
      <c r="C95" s="83">
        <v>1409671.7400000002</v>
      </c>
    </row>
    <row r="96" spans="1:3">
      <c r="A96" s="184">
        <v>31600</v>
      </c>
      <c r="B96" s="184" t="s">
        <v>86</v>
      </c>
      <c r="C96" s="83">
        <v>6099482.6700000009</v>
      </c>
    </row>
    <row r="97" spans="1:3">
      <c r="A97" s="184">
        <v>31601</v>
      </c>
      <c r="B97" s="184" t="s">
        <v>461</v>
      </c>
      <c r="C97" s="83"/>
    </row>
    <row r="98" spans="1:3">
      <c r="A98" s="184">
        <v>31605</v>
      </c>
      <c r="B98" s="184" t="s">
        <v>87</v>
      </c>
      <c r="C98" s="83">
        <v>1010138.7300000001</v>
      </c>
    </row>
    <row r="99" spans="1:3">
      <c r="A99" s="184">
        <v>31700</v>
      </c>
      <c r="B99" s="184" t="s">
        <v>88</v>
      </c>
      <c r="C99" s="83">
        <v>1893742.33</v>
      </c>
    </row>
    <row r="100" spans="1:3">
      <c r="A100" s="184">
        <v>31800</v>
      </c>
      <c r="B100" s="184" t="s">
        <v>89</v>
      </c>
      <c r="C100" s="83">
        <v>10774851.27</v>
      </c>
    </row>
    <row r="101" spans="1:3">
      <c r="A101" s="184">
        <v>31805</v>
      </c>
      <c r="B101" s="184" t="s">
        <v>90</v>
      </c>
      <c r="C101" s="83">
        <v>2442438.2000000007</v>
      </c>
    </row>
    <row r="102" spans="1:3">
      <c r="A102" s="184">
        <v>31810</v>
      </c>
      <c r="B102" s="184" t="s">
        <v>91</v>
      </c>
      <c r="C102" s="83">
        <v>2725121.6999999997</v>
      </c>
    </row>
    <row r="103" spans="1:3">
      <c r="A103" s="184">
        <v>31820</v>
      </c>
      <c r="B103" s="184" t="s">
        <v>92</v>
      </c>
      <c r="C103" s="83">
        <v>2195289.65</v>
      </c>
    </row>
    <row r="104" spans="1:3">
      <c r="A104" s="184">
        <v>31900</v>
      </c>
      <c r="B104" s="184" t="s">
        <v>93</v>
      </c>
      <c r="C104" s="83">
        <v>6795905.879999999</v>
      </c>
    </row>
    <row r="105" spans="1:3">
      <c r="A105" s="184">
        <v>32000</v>
      </c>
      <c r="B105" s="184" t="s">
        <v>94</v>
      </c>
      <c r="C105" s="83">
        <v>2762915.13</v>
      </c>
    </row>
    <row r="106" spans="1:3">
      <c r="A106" s="184">
        <v>32005</v>
      </c>
      <c r="B106" s="184" t="s">
        <v>95</v>
      </c>
      <c r="C106" s="83">
        <v>603642.11</v>
      </c>
    </row>
    <row r="107" spans="1:3">
      <c r="A107" s="184">
        <v>32100</v>
      </c>
      <c r="B107" s="184" t="s">
        <v>96</v>
      </c>
      <c r="C107" s="83">
        <v>1607557.03</v>
      </c>
    </row>
    <row r="108" spans="1:3">
      <c r="A108" s="184">
        <v>32200</v>
      </c>
      <c r="B108" s="184" t="s">
        <v>97</v>
      </c>
      <c r="C108" s="83">
        <v>1074192.19</v>
      </c>
    </row>
    <row r="109" spans="1:3">
      <c r="A109" s="184">
        <v>32300</v>
      </c>
      <c r="B109" s="184" t="s">
        <v>98</v>
      </c>
      <c r="C109" s="83">
        <v>10469035.039999999</v>
      </c>
    </row>
    <row r="110" spans="1:3">
      <c r="A110" s="184">
        <v>32305</v>
      </c>
      <c r="B110" s="184" t="s">
        <v>391</v>
      </c>
      <c r="C110" s="83">
        <v>1215401.7699999998</v>
      </c>
    </row>
    <row r="111" spans="1:3">
      <c r="A111" s="184">
        <v>32400</v>
      </c>
      <c r="B111" s="184" t="s">
        <v>100</v>
      </c>
      <c r="C111" s="83">
        <v>3991669.83</v>
      </c>
    </row>
    <row r="112" spans="1:3">
      <c r="A112" s="184">
        <v>32405</v>
      </c>
      <c r="B112" s="184" t="s">
        <v>101</v>
      </c>
      <c r="C112" s="83">
        <v>1140545.6900000002</v>
      </c>
    </row>
    <row r="113" spans="1:3">
      <c r="A113" s="184">
        <v>32410</v>
      </c>
      <c r="B113" s="184" t="s">
        <v>102</v>
      </c>
      <c r="C113" s="83">
        <v>1718818.2300000002</v>
      </c>
    </row>
    <row r="114" spans="1:3">
      <c r="A114" s="184">
        <v>32420</v>
      </c>
      <c r="B114" s="184" t="s">
        <v>462</v>
      </c>
      <c r="C114" s="83"/>
    </row>
    <row r="115" spans="1:3">
      <c r="A115" s="184">
        <v>32500</v>
      </c>
      <c r="B115" s="184" t="s">
        <v>392</v>
      </c>
      <c r="C115" s="83">
        <v>9094328.790000001</v>
      </c>
    </row>
    <row r="116" spans="1:3">
      <c r="A116" s="184">
        <v>32505</v>
      </c>
      <c r="B116" s="184" t="s">
        <v>105</v>
      </c>
      <c r="C116" s="83">
        <v>1428134.3</v>
      </c>
    </row>
    <row r="117" spans="1:3">
      <c r="A117" s="184">
        <v>32600</v>
      </c>
      <c r="B117" s="184" t="s">
        <v>106</v>
      </c>
      <c r="C117" s="83">
        <v>32746423.550000004</v>
      </c>
    </row>
    <row r="118" spans="1:3">
      <c r="A118" s="184">
        <v>32605</v>
      </c>
      <c r="B118" s="184" t="s">
        <v>107</v>
      </c>
      <c r="C118" s="83">
        <v>5122588.9500000011</v>
      </c>
    </row>
    <row r="119" spans="1:3">
      <c r="A119" s="184">
        <v>32700</v>
      </c>
      <c r="B119" s="184" t="s">
        <v>108</v>
      </c>
      <c r="C119" s="83">
        <v>3046985.9099999997</v>
      </c>
    </row>
    <row r="120" spans="1:3">
      <c r="A120" s="184">
        <v>32800</v>
      </c>
      <c r="B120" s="184" t="s">
        <v>109</v>
      </c>
      <c r="C120" s="83">
        <v>4458906.1300000008</v>
      </c>
    </row>
    <row r="121" spans="1:3">
      <c r="A121" s="184">
        <v>32900</v>
      </c>
      <c r="B121" s="184" t="s">
        <v>110</v>
      </c>
      <c r="C121" s="83">
        <v>11623586.450000001</v>
      </c>
    </row>
    <row r="122" spans="1:3">
      <c r="A122" s="184">
        <v>32901</v>
      </c>
      <c r="B122" s="184" t="s">
        <v>393</v>
      </c>
      <c r="C122" s="83">
        <v>193999.61</v>
      </c>
    </row>
    <row r="123" spans="1:3">
      <c r="A123" s="184">
        <v>32905</v>
      </c>
      <c r="B123" s="184" t="s">
        <v>111</v>
      </c>
      <c r="C123" s="83">
        <v>1722200.8900000001</v>
      </c>
    </row>
    <row r="124" spans="1:3">
      <c r="A124" s="184">
        <v>32910</v>
      </c>
      <c r="B124" s="184" t="s">
        <v>112</v>
      </c>
      <c r="C124" s="83">
        <v>2360528.69</v>
      </c>
    </row>
    <row r="125" spans="1:3">
      <c r="A125" s="184">
        <v>32920</v>
      </c>
      <c r="B125" s="184" t="s">
        <v>113</v>
      </c>
      <c r="C125" s="83">
        <v>1866083.67</v>
      </c>
    </row>
    <row r="126" spans="1:3">
      <c r="A126" s="184">
        <v>33000</v>
      </c>
      <c r="B126" s="184" t="s">
        <v>114</v>
      </c>
      <c r="C126" s="83">
        <v>4414011.0199999996</v>
      </c>
    </row>
    <row r="127" spans="1:3">
      <c r="A127" s="184">
        <v>33001</v>
      </c>
      <c r="B127" s="184" t="s">
        <v>115</v>
      </c>
      <c r="C127" s="83">
        <v>115511.55</v>
      </c>
    </row>
    <row r="128" spans="1:3">
      <c r="A128" s="184">
        <v>33027</v>
      </c>
      <c r="B128" s="184" t="s">
        <v>116</v>
      </c>
      <c r="C128" s="83">
        <v>537689.53999999992</v>
      </c>
    </row>
    <row r="129" spans="1:3">
      <c r="A129" s="184">
        <v>33100</v>
      </c>
      <c r="B129" s="184" t="s">
        <v>117</v>
      </c>
      <c r="C129" s="83">
        <v>6276316.1100000003</v>
      </c>
    </row>
    <row r="130" spans="1:3">
      <c r="A130" s="184">
        <v>33105</v>
      </c>
      <c r="B130" s="184" t="s">
        <v>118</v>
      </c>
      <c r="C130" s="83">
        <v>715291.47</v>
      </c>
    </row>
    <row r="131" spans="1:3">
      <c r="A131" s="184">
        <v>33200</v>
      </c>
      <c r="B131" s="184" t="s">
        <v>119</v>
      </c>
      <c r="C131" s="83">
        <v>28279021.520000003</v>
      </c>
    </row>
    <row r="132" spans="1:3">
      <c r="A132" s="184">
        <v>33202</v>
      </c>
      <c r="B132" s="184" t="s">
        <v>120</v>
      </c>
      <c r="C132" s="83">
        <v>386756.2</v>
      </c>
    </row>
    <row r="133" spans="1:3">
      <c r="A133" s="184">
        <v>33203</v>
      </c>
      <c r="B133" s="184" t="s">
        <v>121</v>
      </c>
      <c r="C133" s="83">
        <v>228473.94000000003</v>
      </c>
    </row>
    <row r="134" spans="1:3">
      <c r="A134" s="184">
        <v>33204</v>
      </c>
      <c r="B134" s="184" t="s">
        <v>122</v>
      </c>
      <c r="C134" s="83">
        <v>645877.54</v>
      </c>
    </row>
    <row r="135" spans="1:3">
      <c r="A135" s="184">
        <v>33205</v>
      </c>
      <c r="B135" s="184" t="s">
        <v>123</v>
      </c>
      <c r="C135" s="83">
        <v>2426969.77</v>
      </c>
    </row>
    <row r="136" spans="1:3">
      <c r="A136" s="184">
        <v>33206</v>
      </c>
      <c r="B136" s="184" t="s">
        <v>124</v>
      </c>
      <c r="C136" s="83">
        <v>219499.41</v>
      </c>
    </row>
    <row r="137" spans="1:3">
      <c r="A137" s="184">
        <v>33207</v>
      </c>
      <c r="B137" s="184" t="s">
        <v>343</v>
      </c>
      <c r="C137" s="83">
        <v>574591.28</v>
      </c>
    </row>
    <row r="138" spans="1:3">
      <c r="A138" s="184">
        <v>33208</v>
      </c>
      <c r="B138" s="184" t="s">
        <v>344</v>
      </c>
      <c r="C138" s="83"/>
    </row>
    <row r="139" spans="1:3">
      <c r="A139" s="184">
        <v>33209</v>
      </c>
      <c r="B139" s="184" t="s">
        <v>345</v>
      </c>
      <c r="C139" s="83">
        <v>189348.13</v>
      </c>
    </row>
    <row r="140" spans="1:3">
      <c r="A140" s="184">
        <v>33300</v>
      </c>
      <c r="B140" s="184" t="s">
        <v>125</v>
      </c>
      <c r="C140" s="83">
        <v>4172012.59</v>
      </c>
    </row>
    <row r="141" spans="1:3">
      <c r="A141" s="184">
        <v>33305</v>
      </c>
      <c r="B141" s="184" t="s">
        <v>126</v>
      </c>
      <c r="C141" s="83">
        <v>1171863.8399999999</v>
      </c>
    </row>
    <row r="142" spans="1:3">
      <c r="A142" s="184">
        <v>33400</v>
      </c>
      <c r="B142" s="184" t="s">
        <v>127</v>
      </c>
      <c r="C142" s="83">
        <v>35843448.029999994</v>
      </c>
    </row>
    <row r="143" spans="1:3">
      <c r="A143" s="184">
        <v>33402</v>
      </c>
      <c r="B143" s="184" t="s">
        <v>128</v>
      </c>
      <c r="C143" s="83">
        <v>286258.50999999995</v>
      </c>
    </row>
    <row r="144" spans="1:3">
      <c r="A144" s="184">
        <v>33403</v>
      </c>
      <c r="B144" s="184" t="s">
        <v>458</v>
      </c>
      <c r="C144" s="83"/>
    </row>
    <row r="145" spans="1:3">
      <c r="A145" s="184">
        <v>33405</v>
      </c>
      <c r="B145" s="184" t="s">
        <v>129</v>
      </c>
      <c r="C145" s="83">
        <v>3682949.84</v>
      </c>
    </row>
    <row r="146" spans="1:3">
      <c r="A146" s="184">
        <v>33500</v>
      </c>
      <c r="B146" s="184" t="s">
        <v>130</v>
      </c>
      <c r="C146" s="83">
        <v>4992362.1399999997</v>
      </c>
    </row>
    <row r="147" spans="1:3">
      <c r="A147" s="184">
        <v>33501</v>
      </c>
      <c r="B147" s="184" t="s">
        <v>131</v>
      </c>
      <c r="C147" s="83">
        <v>156079.72999999998</v>
      </c>
    </row>
    <row r="148" spans="1:3">
      <c r="A148" s="184">
        <v>33600</v>
      </c>
      <c r="B148" s="184" t="s">
        <v>132</v>
      </c>
      <c r="C148" s="83">
        <v>19951109.489999998</v>
      </c>
    </row>
    <row r="149" spans="1:3">
      <c r="A149" s="184">
        <v>33605</v>
      </c>
      <c r="B149" s="184" t="s">
        <v>133</v>
      </c>
      <c r="C149" s="83">
        <v>2796607.12</v>
      </c>
    </row>
    <row r="150" spans="1:3">
      <c r="A150" s="184">
        <v>33700</v>
      </c>
      <c r="B150" s="184" t="s">
        <v>134</v>
      </c>
      <c r="C150" s="83">
        <v>1417209.3499999999</v>
      </c>
    </row>
    <row r="151" spans="1:3">
      <c r="A151" s="184">
        <v>33800</v>
      </c>
      <c r="B151" s="184" t="s">
        <v>135</v>
      </c>
      <c r="C151" s="83">
        <v>1044627.81</v>
      </c>
    </row>
    <row r="152" spans="1:3">
      <c r="A152" s="184">
        <v>33900</v>
      </c>
      <c r="B152" s="184" t="s">
        <v>439</v>
      </c>
      <c r="C152" s="83">
        <v>5288024.1900000004</v>
      </c>
    </row>
    <row r="153" spans="1:3">
      <c r="A153" s="184">
        <v>34000</v>
      </c>
      <c r="B153" s="184" t="s">
        <v>137</v>
      </c>
      <c r="C153" s="83">
        <v>2249121.46</v>
      </c>
    </row>
    <row r="154" spans="1:3">
      <c r="A154" s="184">
        <v>34100</v>
      </c>
      <c r="B154" s="184" t="s">
        <v>138</v>
      </c>
      <c r="C154" s="83">
        <v>52624155.109999992</v>
      </c>
    </row>
    <row r="155" spans="1:3">
      <c r="A155" s="184">
        <v>34105</v>
      </c>
      <c r="B155" s="184" t="s">
        <v>139</v>
      </c>
      <c r="C155" s="83">
        <v>4659136.9000000004</v>
      </c>
    </row>
    <row r="156" spans="1:3">
      <c r="A156" s="184">
        <v>34200</v>
      </c>
      <c r="B156" s="184" t="s">
        <v>140</v>
      </c>
      <c r="C156" s="83">
        <v>2040595.61</v>
      </c>
    </row>
    <row r="157" spans="1:3">
      <c r="A157" s="184">
        <v>34205</v>
      </c>
      <c r="B157" s="184" t="s">
        <v>141</v>
      </c>
      <c r="C157" s="83">
        <v>830459.39000000013</v>
      </c>
    </row>
    <row r="158" spans="1:3">
      <c r="A158" s="184">
        <v>34220</v>
      </c>
      <c r="B158" s="184" t="s">
        <v>142</v>
      </c>
      <c r="C158" s="83">
        <v>2106188.5</v>
      </c>
    </row>
    <row r="159" spans="1:3">
      <c r="A159" s="184">
        <v>34230</v>
      </c>
      <c r="B159" s="184" t="s">
        <v>143</v>
      </c>
      <c r="C159" s="83">
        <v>756529.50999999989</v>
      </c>
    </row>
    <row r="160" spans="1:3">
      <c r="A160" s="184">
        <v>34300</v>
      </c>
      <c r="B160" s="184" t="s">
        <v>144</v>
      </c>
      <c r="C160" s="83">
        <v>12743511.439999999</v>
      </c>
    </row>
    <row r="161" spans="1:3">
      <c r="A161" s="184">
        <v>34400</v>
      </c>
      <c r="B161" s="184" t="s">
        <v>145</v>
      </c>
      <c r="C161" s="83">
        <v>5167916.66</v>
      </c>
    </row>
    <row r="162" spans="1:3">
      <c r="A162" s="184">
        <v>34405</v>
      </c>
      <c r="B162" s="184" t="s">
        <v>146</v>
      </c>
      <c r="C162" s="83">
        <v>1035913.73</v>
      </c>
    </row>
    <row r="163" spans="1:3">
      <c r="A163" s="184">
        <v>34500</v>
      </c>
      <c r="B163" s="184" t="s">
        <v>147</v>
      </c>
      <c r="C163" s="83">
        <v>9371046.75</v>
      </c>
    </row>
    <row r="164" spans="1:3">
      <c r="A164" s="184">
        <v>34501</v>
      </c>
      <c r="B164" s="184" t="s">
        <v>148</v>
      </c>
      <c r="C164" s="83">
        <v>115798.15999999999</v>
      </c>
    </row>
    <row r="165" spans="1:3">
      <c r="A165" s="184">
        <v>34505</v>
      </c>
      <c r="B165" s="184" t="s">
        <v>149</v>
      </c>
      <c r="C165" s="83">
        <v>1297027.8499999999</v>
      </c>
    </row>
    <row r="166" spans="1:3">
      <c r="A166" s="184">
        <v>34600</v>
      </c>
      <c r="B166" s="184" t="s">
        <v>150</v>
      </c>
      <c r="C166" s="83">
        <v>2262960.7599999998</v>
      </c>
    </row>
    <row r="167" spans="1:3">
      <c r="A167" s="184">
        <v>34605</v>
      </c>
      <c r="B167" s="184" t="s">
        <v>151</v>
      </c>
      <c r="C167" s="83">
        <v>451694.39000000007</v>
      </c>
    </row>
    <row r="168" spans="1:3">
      <c r="A168" s="184">
        <v>34700</v>
      </c>
      <c r="B168" s="184" t="s">
        <v>152</v>
      </c>
      <c r="C168" s="83">
        <v>5736022.1499999985</v>
      </c>
    </row>
    <row r="169" spans="1:3">
      <c r="A169" s="184">
        <v>34800</v>
      </c>
      <c r="B169" s="184" t="s">
        <v>153</v>
      </c>
      <c r="C169" s="83">
        <v>713189.6399999999</v>
      </c>
    </row>
    <row r="170" spans="1:3">
      <c r="A170" s="184">
        <v>34900</v>
      </c>
      <c r="B170" s="184" t="s">
        <v>394</v>
      </c>
      <c r="C170" s="83">
        <v>13360218.750000002</v>
      </c>
    </row>
    <row r="171" spans="1:3">
      <c r="A171" s="184">
        <v>34901</v>
      </c>
      <c r="B171" s="184" t="s">
        <v>395</v>
      </c>
      <c r="C171" s="83">
        <v>314582.15000000002</v>
      </c>
    </row>
    <row r="172" spans="1:3">
      <c r="A172" s="184">
        <v>34903</v>
      </c>
      <c r="B172" s="184" t="s">
        <v>154</v>
      </c>
      <c r="C172" s="83">
        <v>30908.02</v>
      </c>
    </row>
    <row r="173" spans="1:3">
      <c r="A173" s="184">
        <v>34905</v>
      </c>
      <c r="B173" s="184" t="s">
        <v>155</v>
      </c>
      <c r="C173" s="83">
        <v>1336789.3699999999</v>
      </c>
    </row>
    <row r="174" spans="1:3">
      <c r="A174" s="184">
        <v>34910</v>
      </c>
      <c r="B174" s="184" t="s">
        <v>156</v>
      </c>
      <c r="C174" s="83">
        <v>4085582.0600000005</v>
      </c>
    </row>
    <row r="175" spans="1:3">
      <c r="A175" s="184">
        <v>35000</v>
      </c>
      <c r="B175" s="184" t="s">
        <v>157</v>
      </c>
      <c r="C175" s="83">
        <v>2753633.4400000004</v>
      </c>
    </row>
    <row r="176" spans="1:3">
      <c r="A176" s="184">
        <v>35005</v>
      </c>
      <c r="B176" s="184" t="s">
        <v>158</v>
      </c>
      <c r="C176" s="83">
        <v>1277577.44</v>
      </c>
    </row>
    <row r="177" spans="1:3">
      <c r="A177" s="184">
        <v>35100</v>
      </c>
      <c r="B177" s="184" t="s">
        <v>159</v>
      </c>
      <c r="C177" s="83">
        <v>23943969.300000004</v>
      </c>
    </row>
    <row r="178" spans="1:3">
      <c r="A178" s="184">
        <v>35105</v>
      </c>
      <c r="B178" s="184" t="s">
        <v>160</v>
      </c>
      <c r="C178" s="83">
        <v>2191007.73</v>
      </c>
    </row>
    <row r="179" spans="1:3">
      <c r="A179" s="184">
        <v>35106</v>
      </c>
      <c r="B179" s="184" t="s">
        <v>161</v>
      </c>
      <c r="C179" s="83">
        <v>480855.29999999993</v>
      </c>
    </row>
    <row r="180" spans="1:3">
      <c r="A180" s="184">
        <v>35200</v>
      </c>
      <c r="B180" s="184" t="s">
        <v>162</v>
      </c>
      <c r="C180" s="83">
        <v>1093726.6600000001</v>
      </c>
    </row>
    <row r="181" spans="1:3">
      <c r="A181" s="184">
        <v>35300</v>
      </c>
      <c r="B181" s="184" t="s">
        <v>440</v>
      </c>
      <c r="C181" s="83">
        <v>6933605.7899999982</v>
      </c>
    </row>
    <row r="182" spans="1:3">
      <c r="A182" s="184">
        <v>35305</v>
      </c>
      <c r="B182" s="184" t="s">
        <v>164</v>
      </c>
      <c r="C182" s="83">
        <v>2773315.28</v>
      </c>
    </row>
    <row r="183" spans="1:3">
      <c r="A183" s="184">
        <v>35400</v>
      </c>
      <c r="B183" s="184" t="s">
        <v>165</v>
      </c>
      <c r="C183" s="83">
        <v>5504200.3199999994</v>
      </c>
    </row>
    <row r="184" spans="1:3">
      <c r="A184" s="184">
        <v>35401</v>
      </c>
      <c r="B184" s="184" t="s">
        <v>166</v>
      </c>
      <c r="C184" s="83">
        <v>59811.350000000006</v>
      </c>
    </row>
    <row r="185" spans="1:3">
      <c r="A185" s="184">
        <v>35402</v>
      </c>
      <c r="B185" s="184" t="s">
        <v>463</v>
      </c>
      <c r="C185" s="83"/>
    </row>
    <row r="186" spans="1:3">
      <c r="A186" s="184">
        <v>35405</v>
      </c>
      <c r="B186" s="184" t="s">
        <v>168</v>
      </c>
      <c r="C186" s="83">
        <v>1786056.99</v>
      </c>
    </row>
    <row r="187" spans="1:3">
      <c r="A187" s="184">
        <v>35500</v>
      </c>
      <c r="B187" s="184" t="s">
        <v>169</v>
      </c>
      <c r="C187" s="83">
        <v>7357972.5199999986</v>
      </c>
    </row>
    <row r="188" spans="1:3">
      <c r="A188" s="184">
        <v>35600</v>
      </c>
      <c r="B188" s="184" t="s">
        <v>170</v>
      </c>
      <c r="C188" s="83">
        <v>3165310.3399999994</v>
      </c>
    </row>
    <row r="189" spans="1:3">
      <c r="A189" s="184">
        <v>35700</v>
      </c>
      <c r="B189" s="184" t="s">
        <v>171</v>
      </c>
      <c r="C189" s="83">
        <v>1768669.16</v>
      </c>
    </row>
    <row r="190" spans="1:3">
      <c r="A190" s="184">
        <v>35800</v>
      </c>
      <c r="B190" s="184" t="s">
        <v>172</v>
      </c>
      <c r="C190" s="83">
        <v>2592795.2300000004</v>
      </c>
    </row>
    <row r="191" spans="1:3">
      <c r="A191" s="184">
        <v>35805</v>
      </c>
      <c r="B191" s="184" t="s">
        <v>173</v>
      </c>
      <c r="C191" s="83">
        <v>567105.29000000015</v>
      </c>
    </row>
    <row r="192" spans="1:3">
      <c r="A192" s="184">
        <v>35900</v>
      </c>
      <c r="B192" s="184" t="s">
        <v>174</v>
      </c>
      <c r="C192" s="83">
        <v>4496384.4399999995</v>
      </c>
    </row>
    <row r="193" spans="1:3">
      <c r="A193" s="184">
        <v>35905</v>
      </c>
      <c r="B193" s="184" t="s">
        <v>175</v>
      </c>
      <c r="C193" s="83">
        <v>666653.84</v>
      </c>
    </row>
    <row r="194" spans="1:3">
      <c r="A194" s="184">
        <v>36000</v>
      </c>
      <c r="B194" s="184" t="s">
        <v>176</v>
      </c>
      <c r="C194" s="83">
        <v>105186416.69999999</v>
      </c>
    </row>
    <row r="195" spans="1:3">
      <c r="A195" s="184">
        <v>36001</v>
      </c>
      <c r="B195" s="184" t="s">
        <v>177</v>
      </c>
      <c r="C195" s="83"/>
    </row>
    <row r="196" spans="1:3">
      <c r="A196" s="184">
        <v>36002</v>
      </c>
      <c r="B196" s="184" t="s">
        <v>459</v>
      </c>
      <c r="C196" s="83"/>
    </row>
    <row r="197" spans="1:3">
      <c r="A197" s="184">
        <v>36003</v>
      </c>
      <c r="B197" s="184" t="s">
        <v>179</v>
      </c>
      <c r="C197" s="83">
        <v>681537.9800000001</v>
      </c>
    </row>
    <row r="198" spans="1:3">
      <c r="A198" s="184">
        <v>36004</v>
      </c>
      <c r="B198" s="184" t="s">
        <v>396</v>
      </c>
      <c r="C198" s="83">
        <v>417182.16999999993</v>
      </c>
    </row>
    <row r="199" spans="1:3">
      <c r="A199" s="184">
        <v>36005</v>
      </c>
      <c r="B199" s="184" t="s">
        <v>180</v>
      </c>
      <c r="C199" s="83">
        <v>9154022.5999999978</v>
      </c>
    </row>
    <row r="200" spans="1:3">
      <c r="A200" s="184">
        <v>36006</v>
      </c>
      <c r="B200" s="184" t="s">
        <v>181</v>
      </c>
      <c r="C200" s="83">
        <v>1111117.83</v>
      </c>
    </row>
    <row r="201" spans="1:3">
      <c r="A201" s="184">
        <v>36007</v>
      </c>
      <c r="B201" s="184" t="s">
        <v>182</v>
      </c>
      <c r="C201" s="83">
        <v>356848.37000000005</v>
      </c>
    </row>
    <row r="202" spans="1:3">
      <c r="A202" s="184">
        <v>36008</v>
      </c>
      <c r="B202" s="184" t="s">
        <v>183</v>
      </c>
      <c r="C202" s="83">
        <v>927259.17000000016</v>
      </c>
    </row>
    <row r="203" spans="1:3">
      <c r="A203" s="184">
        <v>36009</v>
      </c>
      <c r="B203" s="184" t="s">
        <v>184</v>
      </c>
      <c r="C203" s="83">
        <v>165139.01999999999</v>
      </c>
    </row>
    <row r="204" spans="1:3">
      <c r="A204" s="184">
        <v>36100</v>
      </c>
      <c r="B204" s="184" t="s">
        <v>185</v>
      </c>
      <c r="C204" s="83">
        <v>1434578.83</v>
      </c>
    </row>
    <row r="205" spans="1:3">
      <c r="A205" s="184">
        <v>36102</v>
      </c>
      <c r="B205" s="184" t="s">
        <v>186</v>
      </c>
      <c r="C205" s="83">
        <v>390636.76</v>
      </c>
    </row>
    <row r="206" spans="1:3">
      <c r="A206" s="184">
        <v>36105</v>
      </c>
      <c r="B206" s="184" t="s">
        <v>187</v>
      </c>
      <c r="C206" s="83">
        <v>745509.19</v>
      </c>
    </row>
    <row r="207" spans="1:3">
      <c r="A207" s="184">
        <v>36200</v>
      </c>
      <c r="B207" s="184" t="s">
        <v>188</v>
      </c>
      <c r="C207" s="83">
        <v>2877322.01</v>
      </c>
    </row>
    <row r="208" spans="1:3">
      <c r="A208" s="184">
        <v>36205</v>
      </c>
      <c r="B208" s="184" t="s">
        <v>189</v>
      </c>
      <c r="C208" s="83">
        <v>538023.49</v>
      </c>
    </row>
    <row r="209" spans="1:3">
      <c r="A209" s="184">
        <v>36300</v>
      </c>
      <c r="B209" s="184" t="s">
        <v>190</v>
      </c>
      <c r="C209" s="83">
        <v>9193243.1300000008</v>
      </c>
    </row>
    <row r="210" spans="1:3">
      <c r="A210" s="184">
        <v>36301</v>
      </c>
      <c r="B210" s="184" t="s">
        <v>191</v>
      </c>
      <c r="C210" s="83">
        <v>174015.84000000003</v>
      </c>
    </row>
    <row r="211" spans="1:3">
      <c r="A211" s="184">
        <v>36302</v>
      </c>
      <c r="B211" s="184" t="s">
        <v>192</v>
      </c>
      <c r="C211" s="83">
        <v>239637.91999999998</v>
      </c>
    </row>
    <row r="212" spans="1:3">
      <c r="A212" s="184">
        <v>36303</v>
      </c>
      <c r="B212" s="184" t="s">
        <v>397</v>
      </c>
      <c r="C212" s="83">
        <v>287901.31</v>
      </c>
    </row>
    <row r="213" spans="1:3">
      <c r="A213" s="184">
        <v>36305</v>
      </c>
      <c r="B213" s="184" t="s">
        <v>193</v>
      </c>
      <c r="C213" s="83">
        <v>1974530.4599999997</v>
      </c>
    </row>
    <row r="214" spans="1:3">
      <c r="A214" s="184">
        <v>36310</v>
      </c>
      <c r="B214" s="184" t="s">
        <v>381</v>
      </c>
      <c r="C214" s="83"/>
    </row>
    <row r="215" spans="1:3">
      <c r="A215" s="184">
        <v>36400</v>
      </c>
      <c r="B215" s="184" t="s">
        <v>194</v>
      </c>
      <c r="C215" s="83">
        <v>10111768.049999999</v>
      </c>
    </row>
    <row r="216" spans="1:3">
      <c r="A216" s="184">
        <v>36405</v>
      </c>
      <c r="B216" s="184" t="s">
        <v>398</v>
      </c>
      <c r="C216" s="83">
        <v>1590103.09</v>
      </c>
    </row>
    <row r="217" spans="1:3">
      <c r="A217" s="184">
        <v>36500</v>
      </c>
      <c r="B217" s="184" t="s">
        <v>196</v>
      </c>
      <c r="C217" s="83">
        <v>19693278.460000001</v>
      </c>
    </row>
    <row r="218" spans="1:3">
      <c r="A218" s="184">
        <v>36501</v>
      </c>
      <c r="B218" s="184" t="s">
        <v>197</v>
      </c>
      <c r="C218" s="83">
        <v>225490.86000000004</v>
      </c>
    </row>
    <row r="219" spans="1:3">
      <c r="A219" s="184">
        <v>36502</v>
      </c>
      <c r="B219" s="184" t="s">
        <v>198</v>
      </c>
      <c r="C219" s="83">
        <v>77617.48</v>
      </c>
    </row>
    <row r="220" spans="1:3">
      <c r="A220" s="184">
        <v>36505</v>
      </c>
      <c r="B220" s="184" t="s">
        <v>199</v>
      </c>
      <c r="C220" s="83">
        <v>3997942.2099999995</v>
      </c>
    </row>
    <row r="221" spans="1:3">
      <c r="A221" s="184">
        <v>36600</v>
      </c>
      <c r="B221" s="184" t="s">
        <v>200</v>
      </c>
      <c r="C221" s="83">
        <v>1497690.5499999998</v>
      </c>
    </row>
    <row r="222" spans="1:3">
      <c r="A222" s="184">
        <v>36601</v>
      </c>
      <c r="B222" s="184" t="s">
        <v>201</v>
      </c>
      <c r="C222" s="83">
        <v>679026.46000000008</v>
      </c>
    </row>
    <row r="223" spans="1:3">
      <c r="A223" s="184">
        <v>36700</v>
      </c>
      <c r="B223" s="184" t="s">
        <v>202</v>
      </c>
      <c r="C223" s="83">
        <v>17079764.129999999</v>
      </c>
    </row>
    <row r="224" spans="1:3">
      <c r="A224" s="184">
        <v>36701</v>
      </c>
      <c r="B224" s="184" t="s">
        <v>203</v>
      </c>
      <c r="C224" s="83">
        <v>69262.17</v>
      </c>
    </row>
    <row r="225" spans="1:3">
      <c r="A225" s="184">
        <v>36705</v>
      </c>
      <c r="B225" s="184" t="s">
        <v>204</v>
      </c>
      <c r="C225" s="83">
        <v>2007173.5799999998</v>
      </c>
    </row>
    <row r="226" spans="1:3">
      <c r="A226" s="184">
        <v>36800</v>
      </c>
      <c r="B226" s="184" t="s">
        <v>205</v>
      </c>
      <c r="C226" s="83">
        <v>6290074.5699999994</v>
      </c>
    </row>
    <row r="227" spans="1:3">
      <c r="A227" s="184">
        <v>36801</v>
      </c>
      <c r="B227" s="184" t="s">
        <v>460</v>
      </c>
      <c r="C227" s="83"/>
    </row>
    <row r="228" spans="1:3">
      <c r="A228" s="184">
        <v>36802</v>
      </c>
      <c r="B228" s="184" t="s">
        <v>207</v>
      </c>
      <c r="C228" s="83">
        <v>348901.4</v>
      </c>
    </row>
    <row r="229" spans="1:3">
      <c r="A229" s="184">
        <v>36810</v>
      </c>
      <c r="B229" s="184" t="s">
        <v>399</v>
      </c>
      <c r="C229" s="83">
        <v>12019810.690000001</v>
      </c>
    </row>
    <row r="230" spans="1:3">
      <c r="A230" s="184">
        <v>36900</v>
      </c>
      <c r="B230" s="184" t="s">
        <v>209</v>
      </c>
      <c r="C230" s="83">
        <v>1225848</v>
      </c>
    </row>
    <row r="231" spans="1:3">
      <c r="A231" s="184">
        <v>36901</v>
      </c>
      <c r="B231" s="184" t="s">
        <v>210</v>
      </c>
      <c r="C231" s="83">
        <v>480110.73000000004</v>
      </c>
    </row>
    <row r="232" spans="1:3">
      <c r="A232" s="184">
        <v>36905</v>
      </c>
      <c r="B232" s="184" t="s">
        <v>211</v>
      </c>
      <c r="C232" s="83">
        <v>466770.05000000005</v>
      </c>
    </row>
    <row r="233" spans="1:3">
      <c r="A233" s="184">
        <v>37000</v>
      </c>
      <c r="B233" s="184" t="s">
        <v>212</v>
      </c>
      <c r="C233" s="83">
        <v>3875520.87</v>
      </c>
    </row>
    <row r="234" spans="1:3">
      <c r="A234" s="184">
        <v>37001</v>
      </c>
      <c r="B234" s="184" t="s">
        <v>368</v>
      </c>
      <c r="C234" s="83">
        <v>246665.45</v>
      </c>
    </row>
    <row r="235" spans="1:3">
      <c r="A235" s="184">
        <v>37005</v>
      </c>
      <c r="B235" s="184" t="s">
        <v>213</v>
      </c>
      <c r="C235" s="83">
        <v>1100742.2499999998</v>
      </c>
    </row>
    <row r="236" spans="1:3">
      <c r="A236" s="184">
        <v>37100</v>
      </c>
      <c r="B236" s="184" t="s">
        <v>214</v>
      </c>
      <c r="C236" s="83">
        <v>5948745.3299999991</v>
      </c>
    </row>
    <row r="237" spans="1:3">
      <c r="A237" s="184">
        <v>37200</v>
      </c>
      <c r="B237" s="184" t="s">
        <v>215</v>
      </c>
      <c r="C237" s="83">
        <v>1298284.6099999999</v>
      </c>
    </row>
    <row r="238" spans="1:3">
      <c r="A238" s="184">
        <v>37300</v>
      </c>
      <c r="B238" s="184" t="s">
        <v>216</v>
      </c>
      <c r="C238" s="83">
        <v>3341123.8799999994</v>
      </c>
    </row>
    <row r="239" spans="1:3">
      <c r="A239" s="184">
        <v>37301</v>
      </c>
      <c r="B239" s="184" t="s">
        <v>217</v>
      </c>
      <c r="C239" s="83">
        <v>404459.36999999994</v>
      </c>
    </row>
    <row r="240" spans="1:3">
      <c r="A240" s="184">
        <v>37305</v>
      </c>
      <c r="B240" s="184" t="s">
        <v>218</v>
      </c>
      <c r="C240" s="83">
        <v>1030136.3</v>
      </c>
    </row>
    <row r="241" spans="1:3">
      <c r="A241" s="184">
        <v>37400</v>
      </c>
      <c r="B241" s="184" t="s">
        <v>219</v>
      </c>
      <c r="C241" s="83">
        <v>15996736.390000001</v>
      </c>
    </row>
    <row r="242" spans="1:3">
      <c r="A242" s="184">
        <v>37405</v>
      </c>
      <c r="B242" s="184" t="s">
        <v>220</v>
      </c>
      <c r="C242" s="83">
        <v>3545073.05</v>
      </c>
    </row>
    <row r="243" spans="1:3">
      <c r="A243" s="184">
        <v>37500</v>
      </c>
      <c r="B243" s="184" t="s">
        <v>221</v>
      </c>
      <c r="C243" s="83">
        <v>1968157.8899999997</v>
      </c>
    </row>
    <row r="244" spans="1:3">
      <c r="A244" s="184">
        <v>37600</v>
      </c>
      <c r="B244" s="184" t="s">
        <v>222</v>
      </c>
      <c r="C244" s="83">
        <v>10834321.960000003</v>
      </c>
    </row>
    <row r="245" spans="1:3">
      <c r="A245" s="184">
        <v>37601</v>
      </c>
      <c r="B245" s="184" t="s">
        <v>223</v>
      </c>
      <c r="C245" s="83">
        <v>720530.95000000007</v>
      </c>
    </row>
    <row r="246" spans="1:3">
      <c r="A246" s="184">
        <v>37605</v>
      </c>
      <c r="B246" s="184" t="s">
        <v>224</v>
      </c>
      <c r="C246" s="83">
        <v>1361510.19</v>
      </c>
    </row>
    <row r="247" spans="1:3">
      <c r="A247" s="184">
        <v>37610</v>
      </c>
      <c r="B247" s="184" t="s">
        <v>225</v>
      </c>
      <c r="C247" s="83">
        <v>3310586.3800000004</v>
      </c>
    </row>
    <row r="248" spans="1:3">
      <c r="A248" s="184">
        <v>37700</v>
      </c>
      <c r="B248" s="184" t="s">
        <v>226</v>
      </c>
      <c r="C248" s="83">
        <v>4847268.7100000009</v>
      </c>
    </row>
    <row r="249" spans="1:3">
      <c r="A249" s="184">
        <v>37705</v>
      </c>
      <c r="B249" s="184" t="s">
        <v>227</v>
      </c>
      <c r="C249" s="83">
        <v>1495650.8700000003</v>
      </c>
    </row>
    <row r="250" spans="1:3">
      <c r="A250" s="184">
        <v>37800</v>
      </c>
      <c r="B250" s="184" t="s">
        <v>228</v>
      </c>
      <c r="C250" s="83">
        <v>15563324.49</v>
      </c>
    </row>
    <row r="251" spans="1:3">
      <c r="A251" s="184">
        <v>37801</v>
      </c>
      <c r="B251" s="184" t="s">
        <v>229</v>
      </c>
      <c r="C251" s="83">
        <v>105163.55000000002</v>
      </c>
    </row>
    <row r="252" spans="1:3">
      <c r="A252" s="184">
        <v>37805</v>
      </c>
      <c r="B252" s="184" t="s">
        <v>230</v>
      </c>
      <c r="C252" s="83">
        <v>1201696.3000000003</v>
      </c>
    </row>
    <row r="253" spans="1:3">
      <c r="A253" s="184">
        <v>37900</v>
      </c>
      <c r="B253" s="184" t="s">
        <v>231</v>
      </c>
      <c r="C253" s="83">
        <v>7660267.7399999993</v>
      </c>
    </row>
    <row r="254" spans="1:3">
      <c r="A254" s="184">
        <v>37901</v>
      </c>
      <c r="B254" s="184" t="s">
        <v>232</v>
      </c>
      <c r="C254" s="83">
        <v>175127.88</v>
      </c>
    </row>
    <row r="255" spans="1:3">
      <c r="A255" s="184">
        <v>37905</v>
      </c>
      <c r="B255" s="184" t="s">
        <v>233</v>
      </c>
      <c r="C255" s="83">
        <v>1005885.4099999999</v>
      </c>
    </row>
    <row r="256" spans="1:3">
      <c r="A256" s="184">
        <v>38000</v>
      </c>
      <c r="B256" s="184" t="s">
        <v>234</v>
      </c>
      <c r="C256" s="83">
        <v>13032153.210000001</v>
      </c>
    </row>
    <row r="257" spans="1:3">
      <c r="A257" s="184">
        <v>38005</v>
      </c>
      <c r="B257" s="184" t="s">
        <v>235</v>
      </c>
      <c r="C257" s="83">
        <v>2624124.3000000003</v>
      </c>
    </row>
    <row r="258" spans="1:3">
      <c r="A258" s="184">
        <v>38100</v>
      </c>
      <c r="B258" s="184" t="s">
        <v>236</v>
      </c>
      <c r="C258" s="83">
        <v>6073245.0699999994</v>
      </c>
    </row>
    <row r="259" spans="1:3">
      <c r="A259" s="184">
        <v>38105</v>
      </c>
      <c r="B259" s="184" t="s">
        <v>237</v>
      </c>
      <c r="C259" s="83">
        <v>1210148.07</v>
      </c>
    </row>
    <row r="260" spans="1:3">
      <c r="A260" s="184">
        <v>38200</v>
      </c>
      <c r="B260" s="184" t="s">
        <v>238</v>
      </c>
      <c r="C260" s="83">
        <v>5556168.6600000001</v>
      </c>
    </row>
    <row r="261" spans="1:3">
      <c r="A261" s="184">
        <v>38205</v>
      </c>
      <c r="B261" s="184" t="s">
        <v>239</v>
      </c>
      <c r="C261" s="83">
        <v>843530.98999999987</v>
      </c>
    </row>
    <row r="262" spans="1:3">
      <c r="A262" s="184">
        <v>38210</v>
      </c>
      <c r="B262" s="184" t="s">
        <v>240</v>
      </c>
      <c r="C262" s="83">
        <v>2115499.37</v>
      </c>
    </row>
    <row r="263" spans="1:3">
      <c r="A263" s="184">
        <v>38300</v>
      </c>
      <c r="B263" s="184" t="s">
        <v>241</v>
      </c>
      <c r="C263" s="83">
        <v>3897431.2799999993</v>
      </c>
    </row>
    <row r="264" spans="1:3">
      <c r="A264" s="184">
        <v>38400</v>
      </c>
      <c r="B264" s="184" t="s">
        <v>242</v>
      </c>
      <c r="C264" s="83">
        <v>5437762.2699999996</v>
      </c>
    </row>
    <row r="265" spans="1:3">
      <c r="A265" s="184">
        <v>38402</v>
      </c>
      <c r="B265" s="184" t="s">
        <v>243</v>
      </c>
      <c r="C265" s="83">
        <v>353143.11</v>
      </c>
    </row>
    <row r="266" spans="1:3">
      <c r="A266" s="184">
        <v>38405</v>
      </c>
      <c r="B266" s="184" t="s">
        <v>244</v>
      </c>
      <c r="C266" s="83">
        <v>1367615.5100000002</v>
      </c>
    </row>
    <row r="267" spans="1:3">
      <c r="A267" s="184">
        <v>38500</v>
      </c>
      <c r="B267" s="184" t="s">
        <v>245</v>
      </c>
      <c r="C267" s="83">
        <v>4227513.6499999994</v>
      </c>
    </row>
    <row r="268" spans="1:3">
      <c r="A268" s="184">
        <v>38600</v>
      </c>
      <c r="B268" s="184" t="s">
        <v>246</v>
      </c>
      <c r="C268" s="83">
        <v>5435675.1600000001</v>
      </c>
    </row>
    <row r="269" spans="1:3">
      <c r="A269" s="184">
        <v>38601</v>
      </c>
      <c r="B269" s="184" t="s">
        <v>247</v>
      </c>
      <c r="C269" s="83">
        <v>63721.3</v>
      </c>
    </row>
    <row r="270" spans="1:3">
      <c r="A270" s="184">
        <v>38602</v>
      </c>
      <c r="B270" s="184" t="s">
        <v>248</v>
      </c>
      <c r="C270" s="83">
        <v>449875.52999999997</v>
      </c>
    </row>
    <row r="271" spans="1:3">
      <c r="A271" s="184">
        <v>38605</v>
      </c>
      <c r="B271" s="184" t="s">
        <v>249</v>
      </c>
      <c r="C271" s="83">
        <v>1493141.9800000002</v>
      </c>
    </row>
    <row r="272" spans="1:3">
      <c r="A272" s="184">
        <v>38610</v>
      </c>
      <c r="B272" s="184" t="s">
        <v>250</v>
      </c>
      <c r="C272" s="83">
        <v>1202815.53</v>
      </c>
    </row>
    <row r="273" spans="1:3">
      <c r="A273" s="184">
        <v>38620</v>
      </c>
      <c r="B273" s="184" t="s">
        <v>251</v>
      </c>
      <c r="C273" s="83">
        <v>905006.89</v>
      </c>
    </row>
    <row r="274" spans="1:3">
      <c r="A274" s="184">
        <v>38700</v>
      </c>
      <c r="B274" s="184" t="s">
        <v>252</v>
      </c>
      <c r="C274" s="83">
        <v>1575161.92</v>
      </c>
    </row>
    <row r="275" spans="1:3">
      <c r="A275" s="184">
        <v>38701</v>
      </c>
      <c r="B275" s="184" t="s">
        <v>253</v>
      </c>
      <c r="C275" s="83">
        <v>107356.48</v>
      </c>
    </row>
    <row r="276" spans="1:3">
      <c r="A276" s="184">
        <v>38800</v>
      </c>
      <c r="B276" s="184" t="s">
        <v>254</v>
      </c>
      <c r="C276" s="83">
        <v>2764604.2</v>
      </c>
    </row>
    <row r="277" spans="1:3">
      <c r="A277" s="184">
        <v>38801</v>
      </c>
      <c r="B277" s="184" t="s">
        <v>255</v>
      </c>
      <c r="C277" s="83">
        <v>213514.71</v>
      </c>
    </row>
    <row r="278" spans="1:3">
      <c r="A278" s="184">
        <v>38900</v>
      </c>
      <c r="B278" s="184" t="s">
        <v>256</v>
      </c>
      <c r="C278" s="83">
        <v>662492.22</v>
      </c>
    </row>
    <row r="279" spans="1:3">
      <c r="A279" s="184">
        <v>39000</v>
      </c>
      <c r="B279" s="184" t="s">
        <v>257</v>
      </c>
      <c r="C279" s="83">
        <v>28098597.719999999</v>
      </c>
    </row>
    <row r="280" spans="1:3">
      <c r="A280" s="184">
        <v>39100</v>
      </c>
      <c r="B280" s="184" t="s">
        <v>258</v>
      </c>
      <c r="C280" s="83">
        <v>4073298.07</v>
      </c>
    </row>
    <row r="281" spans="1:3">
      <c r="A281" s="184">
        <v>39101</v>
      </c>
      <c r="B281" s="184" t="s">
        <v>259</v>
      </c>
      <c r="C281" s="83">
        <v>479870.03</v>
      </c>
    </row>
    <row r="282" spans="1:3">
      <c r="A282" s="184">
        <v>39105</v>
      </c>
      <c r="B282" s="184" t="s">
        <v>260</v>
      </c>
      <c r="C282" s="83">
        <v>1486482.66</v>
      </c>
    </row>
    <row r="283" spans="1:3">
      <c r="A283" s="184">
        <v>39200</v>
      </c>
      <c r="B283" s="184" t="s">
        <v>400</v>
      </c>
      <c r="C283" s="83">
        <v>117481060.83999999</v>
      </c>
    </row>
    <row r="284" spans="1:3">
      <c r="A284" s="184">
        <v>39201</v>
      </c>
      <c r="B284" s="184" t="s">
        <v>262</v>
      </c>
      <c r="C284" s="83">
        <v>249649.63</v>
      </c>
    </row>
    <row r="285" spans="1:3">
      <c r="A285" s="184">
        <v>39204</v>
      </c>
      <c r="B285" s="184" t="s">
        <v>263</v>
      </c>
      <c r="C285" s="83">
        <v>449859.64999999991</v>
      </c>
    </row>
    <row r="286" spans="1:3">
      <c r="A286" s="184">
        <v>39205</v>
      </c>
      <c r="B286" s="184" t="s">
        <v>264</v>
      </c>
      <c r="C286" s="83">
        <v>10405253.970000001</v>
      </c>
    </row>
    <row r="287" spans="1:3">
      <c r="A287" s="184">
        <v>39208</v>
      </c>
      <c r="B287" s="184" t="s">
        <v>401</v>
      </c>
      <c r="C287" s="83">
        <v>639157.68000000005</v>
      </c>
    </row>
    <row r="288" spans="1:3">
      <c r="A288" s="184">
        <v>39209</v>
      </c>
      <c r="B288" s="184" t="s">
        <v>265</v>
      </c>
      <c r="C288" s="83">
        <v>292446.58</v>
      </c>
    </row>
    <row r="289" spans="1:3">
      <c r="A289" s="151">
        <v>39220</v>
      </c>
      <c r="B289" s="151" t="s">
        <v>539</v>
      </c>
      <c r="C289" s="83">
        <v>115453.33000000002</v>
      </c>
    </row>
    <row r="290" spans="1:3">
      <c r="A290" s="184">
        <v>39300</v>
      </c>
      <c r="B290" s="184" t="s">
        <v>266</v>
      </c>
      <c r="C290" s="83">
        <v>1593294.37</v>
      </c>
    </row>
    <row r="291" spans="1:3">
      <c r="A291" s="184">
        <v>39301</v>
      </c>
      <c r="B291" s="184" t="s">
        <v>267</v>
      </c>
      <c r="C291" s="83">
        <v>59271</v>
      </c>
    </row>
    <row r="292" spans="1:3">
      <c r="A292" s="184">
        <v>39400</v>
      </c>
      <c r="B292" s="184" t="s">
        <v>268</v>
      </c>
      <c r="C292" s="83">
        <v>1171636.6599999999</v>
      </c>
    </row>
    <row r="293" spans="1:3">
      <c r="A293" s="184">
        <v>39401</v>
      </c>
      <c r="B293" s="184" t="s">
        <v>269</v>
      </c>
      <c r="C293" s="83">
        <v>618296.14</v>
      </c>
    </row>
    <row r="294" spans="1:3">
      <c r="A294" s="184">
        <v>39500</v>
      </c>
      <c r="B294" s="184" t="s">
        <v>270</v>
      </c>
      <c r="C294" s="83">
        <v>3724610.2699999991</v>
      </c>
    </row>
    <row r="295" spans="1:3">
      <c r="A295" s="184">
        <v>39501</v>
      </c>
      <c r="B295" s="184" t="s">
        <v>271</v>
      </c>
      <c r="C295" s="83">
        <v>93380.22</v>
      </c>
    </row>
    <row r="296" spans="1:3">
      <c r="A296" s="184">
        <v>39600</v>
      </c>
      <c r="B296" s="184" t="s">
        <v>272</v>
      </c>
      <c r="C296" s="83">
        <v>12300071.399999999</v>
      </c>
    </row>
    <row r="297" spans="1:3">
      <c r="A297" s="184">
        <v>39605</v>
      </c>
      <c r="B297" s="184" t="s">
        <v>273</v>
      </c>
      <c r="C297" s="83">
        <v>1830923.2199999995</v>
      </c>
    </row>
    <row r="298" spans="1:3">
      <c r="A298" s="184">
        <v>39700</v>
      </c>
      <c r="B298" s="184" t="s">
        <v>274</v>
      </c>
      <c r="C298" s="83">
        <v>6596467.7500000019</v>
      </c>
    </row>
    <row r="299" spans="1:3">
      <c r="A299" s="184">
        <v>39703</v>
      </c>
      <c r="B299" s="184" t="s">
        <v>275</v>
      </c>
      <c r="C299" s="83">
        <v>379837.53</v>
      </c>
    </row>
    <row r="300" spans="1:3">
      <c r="A300" s="184">
        <v>39705</v>
      </c>
      <c r="B300" s="184" t="s">
        <v>276</v>
      </c>
      <c r="C300" s="83">
        <v>1741697.49</v>
      </c>
    </row>
    <row r="301" spans="1:3" ht="16.899999999999999" customHeight="1">
      <c r="A301" s="184">
        <v>39800</v>
      </c>
      <c r="B301" s="184" t="s">
        <v>277</v>
      </c>
      <c r="C301" s="83">
        <v>7614122.040000001</v>
      </c>
    </row>
    <row r="302" spans="1:3">
      <c r="A302" s="184">
        <v>39805</v>
      </c>
      <c r="B302" s="184" t="s">
        <v>278</v>
      </c>
      <c r="C302" s="83">
        <v>964938.22000000009</v>
      </c>
    </row>
    <row r="303" spans="1:3">
      <c r="A303" s="184">
        <v>39900</v>
      </c>
      <c r="B303" s="184" t="s">
        <v>279</v>
      </c>
      <c r="C303" s="83">
        <v>3892636.9199999995</v>
      </c>
    </row>
    <row r="304" spans="1:3">
      <c r="A304" s="184">
        <v>51000</v>
      </c>
      <c r="B304" s="184" t="s">
        <v>369</v>
      </c>
      <c r="C304" s="83">
        <v>66431648.689999998</v>
      </c>
    </row>
    <row r="305" spans="1:2">
      <c r="A305" s="184">
        <v>51000.2</v>
      </c>
      <c r="B305" s="184" t="s">
        <v>370</v>
      </c>
    </row>
    <row r="306" spans="1:2">
      <c r="A306" s="184">
        <v>51000.3</v>
      </c>
      <c r="B306" s="184" t="s">
        <v>371</v>
      </c>
    </row>
  </sheetData>
  <sheetProtection password="CEAA" sheet="1" objects="1" scenarios="1"/>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F49AC-C621-4133-87CA-0B03C653FAC1}">
  <dimension ref="A1:E305"/>
  <sheetViews>
    <sheetView workbookViewId="0">
      <selection activeCell="AE211" sqref="AE211"/>
    </sheetView>
  </sheetViews>
  <sheetFormatPr defaultRowHeight="15"/>
  <cols>
    <col min="1" max="1" width="15.7109375" style="184" bestFit="1" customWidth="1"/>
    <col min="2" max="2" width="49.28515625" style="184" bestFit="1" customWidth="1"/>
    <col min="3" max="3" width="23.5703125" style="191" customWidth="1"/>
    <col min="4" max="4" width="9.140625" style="184"/>
    <col min="5" max="5" width="20.85546875" style="184" customWidth="1"/>
    <col min="6" max="16384" width="9.140625" style="184"/>
  </cols>
  <sheetData>
    <row r="1" spans="1:5">
      <c r="C1" s="191">
        <f>SUM(C2:C315)</f>
        <v>1592389730.3300014</v>
      </c>
      <c r="E1" s="83"/>
    </row>
    <row r="2" spans="1:5" ht="30">
      <c r="A2" s="208" t="s">
        <v>386</v>
      </c>
      <c r="B2" s="208" t="s">
        <v>387</v>
      </c>
      <c r="C2" s="235" t="s">
        <v>444</v>
      </c>
    </row>
    <row r="3" spans="1:5">
      <c r="A3" s="209" t="s">
        <v>431</v>
      </c>
      <c r="B3" s="210" t="s">
        <v>430</v>
      </c>
      <c r="C3" s="236">
        <v>0</v>
      </c>
    </row>
    <row r="4" spans="1:5">
      <c r="A4" s="184">
        <v>10200</v>
      </c>
      <c r="B4" s="184" t="s">
        <v>0</v>
      </c>
      <c r="C4" s="191">
        <v>1692672.6600000001</v>
      </c>
    </row>
    <row r="5" spans="1:5">
      <c r="A5" s="184">
        <v>10400</v>
      </c>
      <c r="B5" s="184" t="s">
        <v>1</v>
      </c>
      <c r="C5" s="191">
        <v>5183662.09</v>
      </c>
    </row>
    <row r="6" spans="1:5">
      <c r="A6" s="184">
        <v>10500</v>
      </c>
      <c r="B6" s="184" t="s">
        <v>2</v>
      </c>
      <c r="C6" s="191">
        <v>1202787.7300000002</v>
      </c>
    </row>
    <row r="7" spans="1:5">
      <c r="A7" s="184">
        <v>10700</v>
      </c>
      <c r="B7" s="184" t="s">
        <v>388</v>
      </c>
      <c r="C7" s="191">
        <v>8416506.4400000013</v>
      </c>
    </row>
    <row r="8" spans="1:5">
      <c r="A8" s="184">
        <v>10800</v>
      </c>
      <c r="B8" s="184" t="s">
        <v>4</v>
      </c>
      <c r="C8" s="191">
        <v>34867723.050000004</v>
      </c>
    </row>
    <row r="9" spans="1:5">
      <c r="A9" s="184">
        <v>10850</v>
      </c>
      <c r="B9" s="184" t="s">
        <v>5</v>
      </c>
      <c r="C9" s="191">
        <v>392120.53</v>
      </c>
    </row>
    <row r="10" spans="1:5">
      <c r="A10" s="184">
        <v>10900</v>
      </c>
      <c r="B10" s="184" t="s">
        <v>6</v>
      </c>
      <c r="C10" s="191">
        <v>3139549.79</v>
      </c>
    </row>
    <row r="11" spans="1:5">
      <c r="A11" s="184">
        <v>10910</v>
      </c>
      <c r="B11" s="184" t="s">
        <v>7</v>
      </c>
      <c r="C11" s="191">
        <v>489718.42</v>
      </c>
    </row>
    <row r="12" spans="1:5">
      <c r="A12" s="184">
        <v>10930</v>
      </c>
      <c r="B12" s="184" t="s">
        <v>8</v>
      </c>
      <c r="C12" s="191">
        <v>5225498.79</v>
      </c>
    </row>
    <row r="13" spans="1:5">
      <c r="A13" s="184">
        <v>10940</v>
      </c>
      <c r="B13" s="184" t="s">
        <v>9</v>
      </c>
      <c r="C13" s="191">
        <v>1285927.92</v>
      </c>
    </row>
    <row r="14" spans="1:5">
      <c r="A14" s="184">
        <v>10950</v>
      </c>
      <c r="B14" s="184" t="s">
        <v>10</v>
      </c>
      <c r="C14" s="191">
        <v>1129182.78</v>
      </c>
    </row>
    <row r="15" spans="1:5">
      <c r="A15" s="184">
        <v>11050</v>
      </c>
      <c r="B15" s="184" t="s">
        <v>434</v>
      </c>
      <c r="C15" s="191">
        <v>458025.49</v>
      </c>
    </row>
    <row r="16" spans="1:5">
      <c r="A16" s="184">
        <v>11300</v>
      </c>
      <c r="B16" s="184" t="s">
        <v>435</v>
      </c>
      <c r="C16" s="191">
        <v>8790818.0299999975</v>
      </c>
    </row>
    <row r="17" spans="1:3">
      <c r="A17" s="184">
        <v>11310</v>
      </c>
      <c r="B17" s="184" t="s">
        <v>12</v>
      </c>
      <c r="C17" s="191">
        <v>952807.18</v>
      </c>
    </row>
    <row r="18" spans="1:3">
      <c r="A18" s="184">
        <v>11600</v>
      </c>
      <c r="B18" s="184" t="s">
        <v>13</v>
      </c>
      <c r="C18" s="191">
        <v>3408232.1499999994</v>
      </c>
    </row>
    <row r="19" spans="1:3">
      <c r="A19" s="184">
        <v>11900</v>
      </c>
      <c r="B19" s="184" t="s">
        <v>14</v>
      </c>
      <c r="C19" s="191">
        <v>361237.72</v>
      </c>
    </row>
    <row r="20" spans="1:3">
      <c r="A20" s="184">
        <v>12100</v>
      </c>
      <c r="B20" s="184" t="s">
        <v>15</v>
      </c>
      <c r="C20" s="191">
        <v>422225.01</v>
      </c>
    </row>
    <row r="21" spans="1:3">
      <c r="A21" s="184">
        <v>12150</v>
      </c>
      <c r="B21" s="184" t="s">
        <v>16</v>
      </c>
      <c r="C21" s="191">
        <v>63168.869999999995</v>
      </c>
    </row>
    <row r="22" spans="1:3">
      <c r="A22" s="184">
        <v>12160</v>
      </c>
      <c r="B22" s="184" t="s">
        <v>17</v>
      </c>
      <c r="C22" s="191">
        <v>3391841.4699999997</v>
      </c>
    </row>
    <row r="23" spans="1:3">
      <c r="A23" s="213" t="s">
        <v>451</v>
      </c>
      <c r="B23" s="193" t="s">
        <v>380</v>
      </c>
      <c r="C23" s="191">
        <v>0</v>
      </c>
    </row>
    <row r="24" spans="1:3">
      <c r="A24" s="184">
        <v>12220</v>
      </c>
      <c r="B24" s="184" t="s">
        <v>437</v>
      </c>
      <c r="C24" s="191">
        <v>85724029.099999994</v>
      </c>
    </row>
    <row r="25" spans="1:3">
      <c r="A25" s="184">
        <v>12510</v>
      </c>
      <c r="B25" s="184" t="s">
        <v>19</v>
      </c>
      <c r="C25" s="191">
        <v>9368925.2299999986</v>
      </c>
    </row>
    <row r="26" spans="1:3">
      <c r="A26" s="184">
        <v>12600</v>
      </c>
      <c r="B26" s="184" t="s">
        <v>20</v>
      </c>
      <c r="C26" s="191">
        <v>3448104.2600000002</v>
      </c>
    </row>
    <row r="27" spans="1:3">
      <c r="A27" s="184">
        <v>12700</v>
      </c>
      <c r="B27" s="184" t="s">
        <v>21</v>
      </c>
      <c r="C27" s="191">
        <v>2179758.0900000003</v>
      </c>
    </row>
    <row r="28" spans="1:3">
      <c r="A28" s="184">
        <v>13500</v>
      </c>
      <c r="B28" s="184" t="s">
        <v>22</v>
      </c>
      <c r="C28" s="191">
        <v>7772993.04</v>
      </c>
    </row>
    <row r="29" spans="1:3">
      <c r="A29" s="184">
        <v>13700</v>
      </c>
      <c r="B29" s="184" t="s">
        <v>23</v>
      </c>
      <c r="C29" s="191">
        <v>920370.6399999999</v>
      </c>
    </row>
    <row r="30" spans="1:3">
      <c r="A30" s="184">
        <v>14200</v>
      </c>
      <c r="B30" s="184" t="s">
        <v>282</v>
      </c>
      <c r="C30" s="191">
        <v>0</v>
      </c>
    </row>
    <row r="31" spans="1:3">
      <c r="A31" s="184">
        <v>14300</v>
      </c>
      <c r="B31" s="184" t="s">
        <v>24</v>
      </c>
      <c r="C31" s="191">
        <f>2844458.71-C32</f>
        <v>2539579.71</v>
      </c>
    </row>
    <row r="32" spans="1:3">
      <c r="A32" s="184">
        <v>14300.2</v>
      </c>
      <c r="B32" s="184" t="s">
        <v>365</v>
      </c>
      <c r="C32" s="191">
        <v>304879</v>
      </c>
    </row>
    <row r="33" spans="1:3">
      <c r="A33" s="184">
        <v>18400</v>
      </c>
      <c r="B33" s="184" t="s">
        <v>389</v>
      </c>
      <c r="C33" s="191">
        <v>9723142.4199999999</v>
      </c>
    </row>
    <row r="34" spans="1:3">
      <c r="A34" s="184">
        <v>18600</v>
      </c>
      <c r="B34" s="184" t="s">
        <v>26</v>
      </c>
      <c r="C34" s="191">
        <v>28051.3</v>
      </c>
    </row>
    <row r="35" spans="1:3">
      <c r="A35" s="184">
        <v>18640</v>
      </c>
      <c r="B35" s="184" t="s">
        <v>27</v>
      </c>
      <c r="C35" s="3">
        <v>3339.920000000001</v>
      </c>
    </row>
    <row r="36" spans="1:3">
      <c r="A36" s="184">
        <v>18670</v>
      </c>
      <c r="B36" s="184" t="s">
        <v>283</v>
      </c>
      <c r="C36" s="3">
        <v>0</v>
      </c>
    </row>
    <row r="37" spans="1:3">
      <c r="A37" s="184">
        <v>18690</v>
      </c>
      <c r="B37" s="184" t="s">
        <v>28</v>
      </c>
      <c r="C37" s="191">
        <v>0</v>
      </c>
    </row>
    <row r="38" spans="1:3">
      <c r="A38" s="184">
        <v>18740</v>
      </c>
      <c r="B38" s="184" t="s">
        <v>29</v>
      </c>
      <c r="C38" s="191">
        <v>14353.410000000002</v>
      </c>
    </row>
    <row r="39" spans="1:3">
      <c r="A39" s="184">
        <v>18780</v>
      </c>
      <c r="B39" s="184" t="s">
        <v>438</v>
      </c>
      <c r="C39" s="191">
        <v>30444.449999999997</v>
      </c>
    </row>
    <row r="40" spans="1:3">
      <c r="A40" s="184">
        <v>19005</v>
      </c>
      <c r="B40" s="184" t="s">
        <v>31</v>
      </c>
      <c r="C40" s="191">
        <v>1560045.69</v>
      </c>
    </row>
    <row r="41" spans="1:3">
      <c r="A41" s="184">
        <v>19100</v>
      </c>
      <c r="B41" s="184" t="s">
        <v>32</v>
      </c>
      <c r="C41" s="191">
        <v>116171266.56999999</v>
      </c>
    </row>
    <row r="42" spans="1:3">
      <c r="A42" s="184">
        <v>20100</v>
      </c>
      <c r="B42" s="184" t="s">
        <v>33</v>
      </c>
      <c r="C42" s="191">
        <v>10151637.640000001</v>
      </c>
    </row>
    <row r="43" spans="1:3">
      <c r="A43" s="184">
        <v>20200</v>
      </c>
      <c r="B43" s="184" t="s">
        <v>34</v>
      </c>
      <c r="C43" s="191">
        <v>1519944.4600000002</v>
      </c>
    </row>
    <row r="44" spans="1:3">
      <c r="A44" s="184">
        <v>20300</v>
      </c>
      <c r="B44" s="184" t="s">
        <v>35</v>
      </c>
      <c r="C44" s="191">
        <v>22341664.629999999</v>
      </c>
    </row>
    <row r="45" spans="1:3">
      <c r="A45" s="184">
        <v>20400</v>
      </c>
      <c r="B45" s="184" t="s">
        <v>36</v>
      </c>
      <c r="C45" s="191">
        <v>1790390.15</v>
      </c>
    </row>
    <row r="46" spans="1:3">
      <c r="A46" s="184">
        <v>20600</v>
      </c>
      <c r="B46" s="184" t="s">
        <v>37</v>
      </c>
      <c r="C46" s="191">
        <v>3620896.6100000003</v>
      </c>
    </row>
    <row r="47" spans="1:3">
      <c r="A47" s="184">
        <v>20700</v>
      </c>
      <c r="B47" s="184" t="s">
        <v>38</v>
      </c>
      <c r="C47" s="191">
        <v>7470953.2000000002</v>
      </c>
    </row>
    <row r="48" spans="1:3">
      <c r="A48" s="184">
        <v>20800</v>
      </c>
      <c r="B48" s="184" t="s">
        <v>39</v>
      </c>
      <c r="C48" s="191">
        <v>6088310.1900000013</v>
      </c>
    </row>
    <row r="49" spans="1:5">
      <c r="A49" s="184">
        <v>20900</v>
      </c>
      <c r="B49" s="184" t="s">
        <v>40</v>
      </c>
      <c r="C49" s="191">
        <v>8866979.0499999989</v>
      </c>
    </row>
    <row r="50" spans="1:5">
      <c r="A50" s="184">
        <v>21200</v>
      </c>
      <c r="B50" s="184" t="s">
        <v>41</v>
      </c>
      <c r="C50" s="191">
        <v>3039923.1999999997</v>
      </c>
    </row>
    <row r="51" spans="1:5">
      <c r="A51" s="184">
        <v>21300</v>
      </c>
      <c r="B51" s="184" t="s">
        <v>42</v>
      </c>
      <c r="C51" s="191">
        <v>36047714.24000001</v>
      </c>
    </row>
    <row r="52" spans="1:5">
      <c r="A52" s="184">
        <v>21520</v>
      </c>
      <c r="B52" s="184" t="s">
        <v>390</v>
      </c>
      <c r="C52" s="191">
        <v>52618283.120000005</v>
      </c>
    </row>
    <row r="53" spans="1:5">
      <c r="A53" s="184">
        <v>21525</v>
      </c>
      <c r="B53" s="184" t="s">
        <v>44</v>
      </c>
      <c r="C53" s="191">
        <f>2253392.76-C54</f>
        <v>1999806.7599999998</v>
      </c>
      <c r="E53" s="83"/>
    </row>
    <row r="54" spans="1:5">
      <c r="A54" s="184">
        <v>21525.200000000001</v>
      </c>
      <c r="B54" s="184" t="s">
        <v>367</v>
      </c>
      <c r="C54" s="191">
        <v>253586</v>
      </c>
    </row>
    <row r="55" spans="1:5">
      <c r="A55" s="184">
        <v>21550</v>
      </c>
      <c r="B55" s="184" t="s">
        <v>45</v>
      </c>
      <c r="C55" s="191">
        <v>57905226.019999996</v>
      </c>
    </row>
    <row r="56" spans="1:5">
      <c r="A56" s="184">
        <v>21570</v>
      </c>
      <c r="B56" s="184" t="s">
        <v>46</v>
      </c>
      <c r="C56" s="191">
        <v>315916.30999999994</v>
      </c>
    </row>
    <row r="57" spans="1:5">
      <c r="A57" s="184">
        <v>21800</v>
      </c>
      <c r="B57" s="184" t="s">
        <v>47</v>
      </c>
      <c r="C57" s="191">
        <v>5169608.71</v>
      </c>
    </row>
    <row r="58" spans="1:5">
      <c r="A58" s="184">
        <v>21900</v>
      </c>
      <c r="B58" s="184" t="s">
        <v>48</v>
      </c>
      <c r="C58" s="191">
        <v>3951749.71</v>
      </c>
    </row>
    <row r="59" spans="1:5">
      <c r="A59" s="184">
        <v>22000</v>
      </c>
      <c r="B59" s="184" t="s">
        <v>49</v>
      </c>
      <c r="C59" s="191">
        <v>6756851.9800000014</v>
      </c>
    </row>
    <row r="60" spans="1:5">
      <c r="A60" s="184">
        <v>23000</v>
      </c>
      <c r="B60" s="184" t="s">
        <v>50</v>
      </c>
      <c r="C60" s="191">
        <v>2057657.9400000002</v>
      </c>
    </row>
    <row r="61" spans="1:5">
      <c r="A61" s="184">
        <v>23100</v>
      </c>
      <c r="B61" s="184" t="s">
        <v>51</v>
      </c>
      <c r="C61" s="191">
        <v>12308972.060000001</v>
      </c>
    </row>
    <row r="62" spans="1:5">
      <c r="A62" s="184">
        <v>23200</v>
      </c>
      <c r="B62" s="184" t="s">
        <v>52</v>
      </c>
      <c r="C62" s="191">
        <v>6706515.7000000011</v>
      </c>
    </row>
    <row r="63" spans="1:5">
      <c r="A63" s="184">
        <v>30000</v>
      </c>
      <c r="B63" s="184" t="s">
        <v>53</v>
      </c>
      <c r="C63" s="191">
        <v>1486882.4</v>
      </c>
    </row>
    <row r="64" spans="1:5">
      <c r="A64" s="184">
        <v>30100</v>
      </c>
      <c r="B64" s="184" t="s">
        <v>54</v>
      </c>
      <c r="C64" s="191">
        <v>12601791.999999998</v>
      </c>
    </row>
    <row r="65" spans="1:3">
      <c r="A65" s="184">
        <v>30102</v>
      </c>
      <c r="B65" s="184" t="s">
        <v>55</v>
      </c>
      <c r="C65" s="191">
        <v>231393.65999999997</v>
      </c>
    </row>
    <row r="66" spans="1:3">
      <c r="A66" s="184">
        <v>30103</v>
      </c>
      <c r="B66" s="184" t="s">
        <v>56</v>
      </c>
      <c r="C66" s="191">
        <v>300250.04000000004</v>
      </c>
    </row>
    <row r="67" spans="1:3">
      <c r="A67" s="184">
        <v>30104</v>
      </c>
      <c r="B67" s="184" t="s">
        <v>57</v>
      </c>
      <c r="C67" s="191">
        <v>156217.21000000005</v>
      </c>
    </row>
    <row r="68" spans="1:3">
      <c r="A68" s="184">
        <v>30105</v>
      </c>
      <c r="B68" s="184" t="s">
        <v>58</v>
      </c>
      <c r="C68" s="191">
        <v>1511208.12</v>
      </c>
    </row>
    <row r="69" spans="1:3">
      <c r="A69" s="184">
        <v>30200</v>
      </c>
      <c r="B69" s="184" t="s">
        <v>59</v>
      </c>
      <c r="C69" s="191">
        <v>3032922.4899999998</v>
      </c>
    </row>
    <row r="70" spans="1:3">
      <c r="A70" s="184">
        <v>30300</v>
      </c>
      <c r="B70" s="184" t="s">
        <v>60</v>
      </c>
      <c r="C70" s="191">
        <v>992451.39999999991</v>
      </c>
    </row>
    <row r="71" spans="1:3">
      <c r="A71" s="184">
        <v>30400</v>
      </c>
      <c r="B71" s="184" t="s">
        <v>61</v>
      </c>
      <c r="C71" s="191">
        <v>1793474.38</v>
      </c>
    </row>
    <row r="72" spans="1:3">
      <c r="A72" s="184">
        <v>30405</v>
      </c>
      <c r="B72" s="184" t="s">
        <v>62</v>
      </c>
      <c r="C72" s="191">
        <v>1170377.58</v>
      </c>
    </row>
    <row r="73" spans="1:3">
      <c r="A73" s="184">
        <v>30500</v>
      </c>
      <c r="B73" s="184" t="s">
        <v>63</v>
      </c>
      <c r="C73" s="191">
        <v>1988742.3299999998</v>
      </c>
    </row>
    <row r="74" spans="1:3">
      <c r="A74" s="184">
        <v>30600</v>
      </c>
      <c r="B74" s="184" t="s">
        <v>64</v>
      </c>
      <c r="C74" s="191">
        <v>1502557.0699999998</v>
      </c>
    </row>
    <row r="75" spans="1:3">
      <c r="A75" s="184">
        <v>30601</v>
      </c>
      <c r="B75" s="184" t="s">
        <v>65</v>
      </c>
      <c r="C75" s="191">
        <v>33484.15</v>
      </c>
    </row>
    <row r="76" spans="1:3">
      <c r="A76" s="184">
        <v>30700</v>
      </c>
      <c r="B76" s="184" t="s">
        <v>66</v>
      </c>
      <c r="C76" s="191">
        <v>4004376.2599999993</v>
      </c>
    </row>
    <row r="77" spans="1:3">
      <c r="A77" s="184">
        <v>30705</v>
      </c>
      <c r="B77" s="184" t="s">
        <v>67</v>
      </c>
      <c r="C77" s="191">
        <v>756864.34</v>
      </c>
    </row>
    <row r="78" spans="1:3">
      <c r="A78" s="184">
        <v>30800</v>
      </c>
      <c r="B78" s="184" t="s">
        <v>68</v>
      </c>
      <c r="C78" s="191">
        <v>1436453.12</v>
      </c>
    </row>
    <row r="79" spans="1:3">
      <c r="A79" s="184">
        <v>30900</v>
      </c>
      <c r="B79" s="184" t="s">
        <v>69</v>
      </c>
      <c r="C79" s="191">
        <v>2743957.71</v>
      </c>
    </row>
    <row r="80" spans="1:3">
      <c r="A80" s="184">
        <v>30905</v>
      </c>
      <c r="B80" s="184" t="s">
        <v>70</v>
      </c>
      <c r="C80" s="191">
        <v>640966.24</v>
      </c>
    </row>
    <row r="81" spans="1:3">
      <c r="A81" s="184">
        <v>31000</v>
      </c>
      <c r="B81" s="184" t="s">
        <v>71</v>
      </c>
      <c r="C81" s="191">
        <v>7635491.8499999996</v>
      </c>
    </row>
    <row r="82" spans="1:3">
      <c r="A82" s="184">
        <v>31005</v>
      </c>
      <c r="B82" s="184" t="s">
        <v>72</v>
      </c>
      <c r="C82" s="191">
        <v>818472.04</v>
      </c>
    </row>
    <row r="83" spans="1:3">
      <c r="A83" s="184">
        <v>31100</v>
      </c>
      <c r="B83" s="184" t="s">
        <v>73</v>
      </c>
      <c r="C83" s="191">
        <v>15565065.82</v>
      </c>
    </row>
    <row r="84" spans="1:3">
      <c r="A84" s="184">
        <v>31101</v>
      </c>
      <c r="B84" s="184" t="s">
        <v>74</v>
      </c>
      <c r="C84" s="191">
        <v>87618.76999999999</v>
      </c>
    </row>
    <row r="85" spans="1:3">
      <c r="A85" s="184">
        <v>31102</v>
      </c>
      <c r="B85" s="184" t="s">
        <v>75</v>
      </c>
      <c r="C85" s="191">
        <v>231711.5</v>
      </c>
    </row>
    <row r="86" spans="1:3">
      <c r="A86" s="184">
        <v>31105</v>
      </c>
      <c r="B86" s="184" t="s">
        <v>76</v>
      </c>
      <c r="C86" s="191">
        <v>2625604.69</v>
      </c>
    </row>
    <row r="87" spans="1:3">
      <c r="A87" s="184">
        <v>31110</v>
      </c>
      <c r="B87" s="184" t="s">
        <v>77</v>
      </c>
      <c r="C87" s="191">
        <v>3521399.72</v>
      </c>
    </row>
    <row r="88" spans="1:3">
      <c r="A88" s="184">
        <v>31200</v>
      </c>
      <c r="B88" s="184" t="s">
        <v>78</v>
      </c>
      <c r="C88" s="191">
        <v>6890770.0099999998</v>
      </c>
    </row>
    <row r="89" spans="1:3">
      <c r="A89" s="184">
        <v>31205</v>
      </c>
      <c r="B89" s="184" t="s">
        <v>79</v>
      </c>
      <c r="C89" s="191">
        <v>922753.96</v>
      </c>
    </row>
    <row r="90" spans="1:3">
      <c r="A90" s="184">
        <v>31300</v>
      </c>
      <c r="B90" s="184" t="s">
        <v>80</v>
      </c>
      <c r="C90" s="191">
        <v>17757020.77</v>
      </c>
    </row>
    <row r="91" spans="1:3">
      <c r="A91" s="184">
        <v>31301</v>
      </c>
      <c r="B91" s="184" t="s">
        <v>81</v>
      </c>
      <c r="C91" s="191">
        <v>353671.9</v>
      </c>
    </row>
    <row r="92" spans="1:3">
      <c r="A92" s="184">
        <v>31320</v>
      </c>
      <c r="B92" s="184" t="s">
        <v>82</v>
      </c>
      <c r="C92" s="191">
        <v>3162216.51</v>
      </c>
    </row>
    <row r="93" spans="1:3">
      <c r="A93" s="184">
        <v>31400</v>
      </c>
      <c r="B93" s="184" t="s">
        <v>83</v>
      </c>
      <c r="C93" s="191">
        <v>7271181.8599999994</v>
      </c>
    </row>
    <row r="94" spans="1:3">
      <c r="A94" s="184">
        <v>31405</v>
      </c>
      <c r="B94" s="184" t="s">
        <v>84</v>
      </c>
      <c r="C94" s="191">
        <v>1639692.49</v>
      </c>
    </row>
    <row r="95" spans="1:3">
      <c r="A95" s="184">
        <v>31500</v>
      </c>
      <c r="B95" s="184" t="s">
        <v>85</v>
      </c>
      <c r="C95" s="191">
        <v>1163491.2200000002</v>
      </c>
    </row>
    <row r="96" spans="1:3">
      <c r="A96" s="184">
        <v>31600</v>
      </c>
      <c r="B96" s="184" t="s">
        <v>86</v>
      </c>
      <c r="C96" s="191">
        <v>5062724.8500000006</v>
      </c>
    </row>
    <row r="97" spans="1:3">
      <c r="A97" s="184">
        <v>31601</v>
      </c>
      <c r="B97" s="184" t="s">
        <v>461</v>
      </c>
      <c r="C97" s="191">
        <v>0</v>
      </c>
    </row>
    <row r="98" spans="1:3">
      <c r="A98" s="184">
        <v>31605</v>
      </c>
      <c r="B98" s="184" t="s">
        <v>87</v>
      </c>
      <c r="C98" s="191">
        <v>822925.29</v>
      </c>
    </row>
    <row r="99" spans="1:3">
      <c r="A99" s="184">
        <v>31700</v>
      </c>
      <c r="B99" s="184" t="s">
        <v>88</v>
      </c>
      <c r="C99" s="191">
        <v>1630016.76</v>
      </c>
    </row>
    <row r="100" spans="1:3">
      <c r="A100" s="184">
        <v>31800</v>
      </c>
      <c r="B100" s="184" t="s">
        <v>89</v>
      </c>
      <c r="C100" s="191">
        <v>9034559.3500000015</v>
      </c>
    </row>
    <row r="101" spans="1:3">
      <c r="A101" s="184">
        <v>31805</v>
      </c>
      <c r="B101" s="184" t="s">
        <v>90</v>
      </c>
      <c r="C101" s="191">
        <v>2007237.0999999999</v>
      </c>
    </row>
    <row r="102" spans="1:3">
      <c r="A102" s="184">
        <v>31810</v>
      </c>
      <c r="B102" s="184" t="s">
        <v>91</v>
      </c>
      <c r="C102" s="191">
        <v>2358064.0900000003</v>
      </c>
    </row>
    <row r="103" spans="1:3">
      <c r="A103" s="184">
        <v>31820</v>
      </c>
      <c r="B103" s="184" t="s">
        <v>92</v>
      </c>
      <c r="C103" s="191">
        <v>1907625.7</v>
      </c>
    </row>
    <row r="104" spans="1:3">
      <c r="A104" s="184">
        <v>31900</v>
      </c>
      <c r="B104" s="184" t="s">
        <v>93</v>
      </c>
      <c r="C104" s="191">
        <v>5543920.2799999993</v>
      </c>
    </row>
    <row r="105" spans="1:3">
      <c r="A105" s="184">
        <v>32000</v>
      </c>
      <c r="B105" s="184" t="s">
        <v>94</v>
      </c>
      <c r="C105" s="191">
        <v>2268964.9699999997</v>
      </c>
    </row>
    <row r="106" spans="1:3">
      <c r="A106" s="184">
        <v>32005</v>
      </c>
      <c r="B106" s="184" t="s">
        <v>95</v>
      </c>
      <c r="C106" s="191">
        <v>541676.51</v>
      </c>
    </row>
    <row r="107" spans="1:3">
      <c r="A107" s="184">
        <v>32100</v>
      </c>
      <c r="B107" s="184" t="s">
        <v>96</v>
      </c>
      <c r="C107" s="191">
        <v>1374211.93</v>
      </c>
    </row>
    <row r="108" spans="1:3">
      <c r="A108" s="184">
        <v>32200</v>
      </c>
      <c r="B108" s="184" t="s">
        <v>97</v>
      </c>
      <c r="C108" s="191">
        <v>884452.08000000007</v>
      </c>
    </row>
    <row r="109" spans="1:3">
      <c r="A109" s="184">
        <v>32300</v>
      </c>
      <c r="B109" s="184" t="s">
        <v>98</v>
      </c>
      <c r="C109" s="191">
        <v>9198230.4500000011</v>
      </c>
    </row>
    <row r="110" spans="1:3">
      <c r="A110" s="184">
        <v>32305</v>
      </c>
      <c r="B110" s="184" t="s">
        <v>391</v>
      </c>
      <c r="C110" s="191">
        <v>1055696.93</v>
      </c>
    </row>
    <row r="111" spans="1:3">
      <c r="A111" s="184">
        <v>32400</v>
      </c>
      <c r="B111" s="184" t="s">
        <v>100</v>
      </c>
      <c r="C111" s="191">
        <v>3509484.03</v>
      </c>
    </row>
    <row r="112" spans="1:3">
      <c r="A112" s="184">
        <v>32405</v>
      </c>
      <c r="B112" s="184" t="s">
        <v>101</v>
      </c>
      <c r="C112" s="191">
        <v>967902.53999999992</v>
      </c>
    </row>
    <row r="113" spans="1:3">
      <c r="A113" s="184">
        <v>32410</v>
      </c>
      <c r="B113" s="184" t="s">
        <v>102</v>
      </c>
      <c r="C113" s="191">
        <v>1406061.3900000001</v>
      </c>
    </row>
    <row r="114" spans="1:3">
      <c r="A114" s="184">
        <v>32420</v>
      </c>
      <c r="B114" s="184" t="s">
        <v>462</v>
      </c>
      <c r="C114" s="191">
        <v>0</v>
      </c>
    </row>
    <row r="115" spans="1:3">
      <c r="A115" s="184">
        <v>32500</v>
      </c>
      <c r="B115" s="184" t="s">
        <v>392</v>
      </c>
      <c r="C115" s="191">
        <v>7548070.2400000002</v>
      </c>
    </row>
    <row r="116" spans="1:3">
      <c r="A116" s="184">
        <v>32505</v>
      </c>
      <c r="B116" s="184" t="s">
        <v>105</v>
      </c>
      <c r="C116" s="191">
        <v>1239246.02</v>
      </c>
    </row>
    <row r="117" spans="1:3">
      <c r="A117" s="184">
        <v>32600</v>
      </c>
      <c r="B117" s="184" t="s">
        <v>106</v>
      </c>
      <c r="C117" s="191">
        <v>27386804.080000006</v>
      </c>
    </row>
    <row r="118" spans="1:3">
      <c r="A118" s="184">
        <v>32605</v>
      </c>
      <c r="B118" s="184" t="s">
        <v>107</v>
      </c>
      <c r="C118" s="191">
        <v>4369440</v>
      </c>
    </row>
    <row r="119" spans="1:3">
      <c r="A119" s="184">
        <v>32700</v>
      </c>
      <c r="B119" s="184" t="s">
        <v>108</v>
      </c>
      <c r="C119" s="191">
        <v>2511603.84</v>
      </c>
    </row>
    <row r="120" spans="1:3">
      <c r="A120" s="184">
        <v>32800</v>
      </c>
      <c r="B120" s="184" t="s">
        <v>109</v>
      </c>
      <c r="C120" s="191">
        <v>3753142.9599999995</v>
      </c>
    </row>
    <row r="121" spans="1:3">
      <c r="A121" s="184">
        <v>32900</v>
      </c>
      <c r="B121" s="184" t="s">
        <v>110</v>
      </c>
      <c r="C121" s="191">
        <v>10109093.439999999</v>
      </c>
    </row>
    <row r="122" spans="1:3">
      <c r="A122" s="184">
        <v>32901</v>
      </c>
      <c r="B122" s="184" t="s">
        <v>393</v>
      </c>
      <c r="C122" s="191">
        <v>221897.69999999998</v>
      </c>
    </row>
    <row r="123" spans="1:3">
      <c r="A123" s="184">
        <v>32905</v>
      </c>
      <c r="B123" s="184" t="s">
        <v>111</v>
      </c>
      <c r="C123" s="191">
        <v>1577053.85</v>
      </c>
    </row>
    <row r="124" spans="1:3">
      <c r="A124" s="184">
        <v>32910</v>
      </c>
      <c r="B124" s="184" t="s">
        <v>112</v>
      </c>
      <c r="C124" s="191">
        <v>1990879.9399999997</v>
      </c>
    </row>
    <row r="125" spans="1:3">
      <c r="A125" s="184">
        <v>32920</v>
      </c>
      <c r="B125" s="184" t="s">
        <v>113</v>
      </c>
      <c r="C125" s="191">
        <v>1571808.9100000004</v>
      </c>
    </row>
    <row r="126" spans="1:3">
      <c r="A126" s="184">
        <v>33000</v>
      </c>
      <c r="B126" s="184" t="s">
        <v>114</v>
      </c>
      <c r="C126" s="191">
        <v>3743565.7699999996</v>
      </c>
    </row>
    <row r="127" spans="1:3">
      <c r="A127" s="184">
        <v>33001</v>
      </c>
      <c r="B127" s="184" t="s">
        <v>115</v>
      </c>
      <c r="C127" s="191">
        <v>97035.36</v>
      </c>
    </row>
    <row r="128" spans="1:3">
      <c r="A128" s="184">
        <v>33027</v>
      </c>
      <c r="B128" s="184" t="s">
        <v>116</v>
      </c>
      <c r="C128" s="191">
        <v>403774.12999999995</v>
      </c>
    </row>
    <row r="129" spans="1:3">
      <c r="A129" s="184">
        <v>33100</v>
      </c>
      <c r="B129" s="184" t="s">
        <v>117</v>
      </c>
      <c r="C129" s="191">
        <v>5446618.1599999992</v>
      </c>
    </row>
    <row r="130" spans="1:3">
      <c r="A130" s="184">
        <v>33105</v>
      </c>
      <c r="B130" s="184" t="s">
        <v>118</v>
      </c>
      <c r="C130" s="191">
        <v>641740.06000000006</v>
      </c>
    </row>
    <row r="131" spans="1:3">
      <c r="A131" s="184">
        <v>33200</v>
      </c>
      <c r="B131" s="184" t="s">
        <v>119</v>
      </c>
      <c r="C131" s="191">
        <v>22995671.690000001</v>
      </c>
    </row>
    <row r="132" spans="1:3">
      <c r="A132" s="184">
        <v>33202</v>
      </c>
      <c r="B132" s="184" t="s">
        <v>120</v>
      </c>
      <c r="C132" s="191">
        <v>336555.92</v>
      </c>
    </row>
    <row r="133" spans="1:3">
      <c r="A133" s="184">
        <v>33203</v>
      </c>
      <c r="B133" s="184" t="s">
        <v>121</v>
      </c>
      <c r="C133" s="191">
        <v>170614.56</v>
      </c>
    </row>
    <row r="134" spans="1:3">
      <c r="A134" s="184">
        <v>33204</v>
      </c>
      <c r="B134" s="184" t="s">
        <v>122</v>
      </c>
      <c r="C134" s="191">
        <v>538293.79</v>
      </c>
    </row>
    <row r="135" spans="1:3">
      <c r="A135" s="184">
        <v>33205</v>
      </c>
      <c r="B135" s="184" t="s">
        <v>123</v>
      </c>
      <c r="C135" s="191">
        <v>2042301.0100000005</v>
      </c>
    </row>
    <row r="136" spans="1:3">
      <c r="A136" s="184">
        <v>33206</v>
      </c>
      <c r="B136" s="184" t="s">
        <v>124</v>
      </c>
      <c r="C136" s="191">
        <v>183832.70999999993</v>
      </c>
    </row>
    <row r="137" spans="1:3">
      <c r="A137" s="184">
        <v>33207</v>
      </c>
      <c r="B137" s="184" t="s">
        <v>343</v>
      </c>
      <c r="C137" s="3">
        <v>412371.50999999995</v>
      </c>
    </row>
    <row r="138" spans="1:3">
      <c r="A138" s="184">
        <v>33208</v>
      </c>
      <c r="B138" s="184" t="s">
        <v>344</v>
      </c>
    </row>
    <row r="139" spans="1:3">
      <c r="A139" s="184">
        <v>33209</v>
      </c>
      <c r="B139" s="184" t="s">
        <v>345</v>
      </c>
      <c r="C139" s="191">
        <v>149857.24</v>
      </c>
    </row>
    <row r="140" spans="1:3">
      <c r="A140" s="184">
        <v>33300</v>
      </c>
      <c r="B140" s="184" t="s">
        <v>125</v>
      </c>
      <c r="C140" s="191">
        <v>3572119.28</v>
      </c>
    </row>
    <row r="141" spans="1:3">
      <c r="A141" s="184">
        <v>33305</v>
      </c>
      <c r="B141" s="184" t="s">
        <v>126</v>
      </c>
      <c r="C141" s="191">
        <v>1048310.0100000001</v>
      </c>
    </row>
    <row r="142" spans="1:3">
      <c r="A142" s="184">
        <v>33400</v>
      </c>
      <c r="B142" s="184" t="s">
        <v>127</v>
      </c>
      <c r="C142" s="191">
        <v>32523387.109999999</v>
      </c>
    </row>
    <row r="143" spans="1:3">
      <c r="A143" s="184">
        <v>33402</v>
      </c>
      <c r="B143" s="184" t="s">
        <v>128</v>
      </c>
      <c r="C143" s="191">
        <v>233141.39</v>
      </c>
    </row>
    <row r="144" spans="1:3">
      <c r="A144" s="184">
        <v>33403</v>
      </c>
      <c r="B144" s="184" t="s">
        <v>458</v>
      </c>
      <c r="C144" s="191">
        <v>0</v>
      </c>
    </row>
    <row r="145" spans="1:3">
      <c r="A145" s="184">
        <v>33405</v>
      </c>
      <c r="B145" s="184" t="s">
        <v>129</v>
      </c>
      <c r="C145" s="191">
        <v>3191006.49</v>
      </c>
    </row>
    <row r="146" spans="1:3">
      <c r="A146" s="184">
        <v>33500</v>
      </c>
      <c r="B146" s="184" t="s">
        <v>130</v>
      </c>
      <c r="C146" s="191">
        <v>4663451.4800000004</v>
      </c>
    </row>
    <row r="147" spans="1:3">
      <c r="A147" s="184">
        <v>33501</v>
      </c>
      <c r="B147" s="184" t="s">
        <v>131</v>
      </c>
      <c r="C147" s="191">
        <v>107183.71000000002</v>
      </c>
    </row>
    <row r="148" spans="1:3">
      <c r="A148" s="184">
        <v>33600</v>
      </c>
      <c r="B148" s="184" t="s">
        <v>132</v>
      </c>
      <c r="C148" s="191">
        <v>16905232.07</v>
      </c>
    </row>
    <row r="149" spans="1:3">
      <c r="A149" s="184">
        <v>33605</v>
      </c>
      <c r="B149" s="184" t="s">
        <v>133</v>
      </c>
      <c r="C149" s="191">
        <v>2419232.8699999992</v>
      </c>
    </row>
    <row r="150" spans="1:3">
      <c r="A150" s="184">
        <v>33700</v>
      </c>
      <c r="B150" s="184" t="s">
        <v>134</v>
      </c>
      <c r="C150" s="191">
        <v>1179195.6500000001</v>
      </c>
    </row>
    <row r="151" spans="1:3">
      <c r="A151" s="184">
        <v>33800</v>
      </c>
      <c r="B151" s="184" t="s">
        <v>135</v>
      </c>
      <c r="C151" s="191">
        <v>872606.61</v>
      </c>
    </row>
    <row r="152" spans="1:3">
      <c r="A152" s="184">
        <v>33900</v>
      </c>
      <c r="B152" s="184" t="s">
        <v>439</v>
      </c>
      <c r="C152" s="191">
        <v>4511295.1099999994</v>
      </c>
    </row>
    <row r="153" spans="1:3">
      <c r="A153" s="184">
        <v>34000</v>
      </c>
      <c r="B153" s="184" t="s">
        <v>137</v>
      </c>
      <c r="C153" s="191">
        <v>1936628.9300000002</v>
      </c>
    </row>
    <row r="154" spans="1:3">
      <c r="A154" s="184">
        <v>34100</v>
      </c>
      <c r="B154" s="184" t="s">
        <v>138</v>
      </c>
      <c r="C154" s="191">
        <v>43238716.560000002</v>
      </c>
    </row>
    <row r="155" spans="1:3">
      <c r="A155" s="184">
        <v>34105</v>
      </c>
      <c r="B155" s="184" t="s">
        <v>139</v>
      </c>
      <c r="C155" s="191">
        <v>4002889.48</v>
      </c>
    </row>
    <row r="156" spans="1:3">
      <c r="A156" s="184">
        <v>34200</v>
      </c>
      <c r="B156" s="184" t="s">
        <v>140</v>
      </c>
      <c r="C156" s="191">
        <v>1656841</v>
      </c>
    </row>
    <row r="157" spans="1:3">
      <c r="A157" s="184">
        <v>34205</v>
      </c>
      <c r="B157" s="184" t="s">
        <v>141</v>
      </c>
      <c r="C157" s="191">
        <v>726946.84000000008</v>
      </c>
    </row>
    <row r="158" spans="1:3">
      <c r="A158" s="184">
        <v>34220</v>
      </c>
      <c r="B158" s="184" t="s">
        <v>142</v>
      </c>
      <c r="C158" s="191">
        <v>1819687.26</v>
      </c>
    </row>
    <row r="159" spans="1:3">
      <c r="A159" s="184">
        <v>34230</v>
      </c>
      <c r="B159" s="184" t="s">
        <v>143</v>
      </c>
      <c r="C159" s="191">
        <v>700494.32</v>
      </c>
    </row>
    <row r="160" spans="1:3">
      <c r="A160" s="184">
        <v>34300</v>
      </c>
      <c r="B160" s="184" t="s">
        <v>144</v>
      </c>
      <c r="C160" s="191">
        <v>10768005.619999999</v>
      </c>
    </row>
    <row r="161" spans="1:3">
      <c r="A161" s="184">
        <v>34400</v>
      </c>
      <c r="B161" s="184" t="s">
        <v>145</v>
      </c>
      <c r="C161" s="191">
        <v>4298748.43</v>
      </c>
    </row>
    <row r="162" spans="1:3">
      <c r="A162" s="184">
        <v>34405</v>
      </c>
      <c r="B162" s="184" t="s">
        <v>146</v>
      </c>
      <c r="C162" s="191">
        <v>891020.84</v>
      </c>
    </row>
    <row r="163" spans="1:3">
      <c r="A163" s="184">
        <v>34500</v>
      </c>
      <c r="B163" s="184" t="s">
        <v>147</v>
      </c>
      <c r="C163" s="191">
        <v>7754746.1199999982</v>
      </c>
    </row>
    <row r="164" spans="1:3">
      <c r="A164" s="184">
        <v>34501</v>
      </c>
      <c r="B164" s="184" t="s">
        <v>148</v>
      </c>
      <c r="C164" s="191">
        <v>93442.919999999984</v>
      </c>
    </row>
    <row r="165" spans="1:3">
      <c r="A165" s="184">
        <v>34505</v>
      </c>
      <c r="B165" s="184" t="s">
        <v>149</v>
      </c>
      <c r="C165" s="191">
        <v>1116587.0599999998</v>
      </c>
    </row>
    <row r="166" spans="1:3">
      <c r="A166" s="184">
        <v>34600</v>
      </c>
      <c r="B166" s="184" t="s">
        <v>150</v>
      </c>
      <c r="C166" s="191">
        <v>1954462.41</v>
      </c>
    </row>
    <row r="167" spans="1:3">
      <c r="A167" s="184">
        <v>34605</v>
      </c>
      <c r="B167" s="184" t="s">
        <v>151</v>
      </c>
      <c r="C167" s="191">
        <v>393629.49</v>
      </c>
    </row>
    <row r="168" spans="1:3">
      <c r="A168" s="184">
        <v>34700</v>
      </c>
      <c r="B168" s="184" t="s">
        <v>152</v>
      </c>
      <c r="C168" s="191">
        <v>4710060.6099999994</v>
      </c>
    </row>
    <row r="169" spans="1:3">
      <c r="A169" s="184">
        <v>34800</v>
      </c>
      <c r="B169" s="184" t="s">
        <v>153</v>
      </c>
      <c r="C169" s="191">
        <v>607656.76</v>
      </c>
    </row>
    <row r="170" spans="1:3">
      <c r="A170" s="184">
        <v>34900</v>
      </c>
      <c r="B170" s="184" t="s">
        <v>394</v>
      </c>
      <c r="C170" s="191">
        <v>11234401.84</v>
      </c>
    </row>
    <row r="171" spans="1:3">
      <c r="A171" s="184">
        <v>34901</v>
      </c>
      <c r="B171" s="184" t="s">
        <v>395</v>
      </c>
      <c r="C171" s="191">
        <v>253722.09999999998</v>
      </c>
    </row>
    <row r="172" spans="1:3">
      <c r="A172" s="184">
        <v>34903</v>
      </c>
      <c r="B172" s="184" t="s">
        <v>154</v>
      </c>
      <c r="C172" s="191">
        <v>25777.3</v>
      </c>
    </row>
    <row r="173" spans="1:3">
      <c r="A173" s="184">
        <v>34905</v>
      </c>
      <c r="B173" s="184" t="s">
        <v>155</v>
      </c>
      <c r="C173" s="191">
        <v>1117719.5999999999</v>
      </c>
    </row>
    <row r="174" spans="1:3">
      <c r="A174" s="184">
        <v>34910</v>
      </c>
      <c r="B174" s="184" t="s">
        <v>156</v>
      </c>
      <c r="C174" s="191">
        <v>3408147.8499999996</v>
      </c>
    </row>
    <row r="175" spans="1:3">
      <c r="A175" s="184">
        <v>35000</v>
      </c>
      <c r="B175" s="184" t="s">
        <v>157</v>
      </c>
      <c r="C175" s="191">
        <v>2266860.17</v>
      </c>
    </row>
    <row r="176" spans="1:3">
      <c r="A176" s="184">
        <v>35005</v>
      </c>
      <c r="B176" s="184" t="s">
        <v>158</v>
      </c>
      <c r="C176" s="191">
        <v>1124943.8299999998</v>
      </c>
    </row>
    <row r="177" spans="1:3">
      <c r="A177" s="184">
        <v>35100</v>
      </c>
      <c r="B177" s="184" t="s">
        <v>159</v>
      </c>
      <c r="C177" s="191">
        <v>19760758.369999997</v>
      </c>
    </row>
    <row r="178" spans="1:3">
      <c r="A178" s="184">
        <v>35105</v>
      </c>
      <c r="B178" s="184" t="s">
        <v>160</v>
      </c>
      <c r="C178" s="191">
        <v>1793027.96</v>
      </c>
    </row>
    <row r="179" spans="1:3">
      <c r="A179" s="184">
        <v>35106</v>
      </c>
      <c r="B179" s="184" t="s">
        <v>161</v>
      </c>
      <c r="C179" s="191">
        <v>383389.47000000003</v>
      </c>
    </row>
    <row r="180" spans="1:3">
      <c r="A180" s="184">
        <v>35200</v>
      </c>
      <c r="B180" s="184" t="s">
        <v>162</v>
      </c>
      <c r="C180" s="191">
        <v>937937.30999999994</v>
      </c>
    </row>
    <row r="181" spans="1:3">
      <c r="A181" s="184">
        <v>35300</v>
      </c>
      <c r="B181" s="184" t="s">
        <v>440</v>
      </c>
      <c r="C181" s="191">
        <v>5907846.4699999997</v>
      </c>
    </row>
    <row r="182" spans="1:3">
      <c r="A182" s="184">
        <v>35305</v>
      </c>
      <c r="B182" s="184" t="s">
        <v>164</v>
      </c>
      <c r="C182" s="191">
        <v>2334207.63</v>
      </c>
    </row>
    <row r="183" spans="1:3">
      <c r="A183" s="184">
        <v>35400</v>
      </c>
      <c r="B183" s="184" t="s">
        <v>165</v>
      </c>
      <c r="C183" s="191">
        <v>4677849.28</v>
      </c>
    </row>
    <row r="184" spans="1:3">
      <c r="A184" s="184">
        <v>35401</v>
      </c>
      <c r="B184" s="184" t="s">
        <v>166</v>
      </c>
      <c r="C184" s="191">
        <v>47883.609999999993</v>
      </c>
    </row>
    <row r="185" spans="1:3">
      <c r="A185" s="184">
        <v>35402</v>
      </c>
      <c r="B185" s="184" t="s">
        <v>463</v>
      </c>
      <c r="C185" s="191">
        <v>0</v>
      </c>
    </row>
    <row r="186" spans="1:3">
      <c r="A186" s="184">
        <v>35405</v>
      </c>
      <c r="B186" s="184" t="s">
        <v>168</v>
      </c>
      <c r="C186" s="191">
        <v>1562262.3499999999</v>
      </c>
    </row>
    <row r="187" spans="1:3">
      <c r="A187" s="184">
        <v>35500</v>
      </c>
      <c r="B187" s="184" t="s">
        <v>169</v>
      </c>
      <c r="C187" s="191">
        <v>6138495.9600000009</v>
      </c>
    </row>
    <row r="188" spans="1:3">
      <c r="A188" s="184">
        <v>35600</v>
      </c>
      <c r="B188" s="184" t="s">
        <v>170</v>
      </c>
      <c r="C188" s="191">
        <v>2673806.25</v>
      </c>
    </row>
    <row r="189" spans="1:3">
      <c r="A189" s="184">
        <v>35700</v>
      </c>
      <c r="B189" s="184" t="s">
        <v>171</v>
      </c>
      <c r="C189" s="191">
        <v>1466531.48</v>
      </c>
    </row>
    <row r="190" spans="1:3">
      <c r="A190" s="184">
        <v>35800</v>
      </c>
      <c r="B190" s="184" t="s">
        <v>172</v>
      </c>
      <c r="C190" s="191">
        <v>2202776.7199999997</v>
      </c>
    </row>
    <row r="191" spans="1:3">
      <c r="A191" s="184">
        <v>35805</v>
      </c>
      <c r="B191" s="184" t="s">
        <v>173</v>
      </c>
      <c r="C191" s="191">
        <v>460897.85</v>
      </c>
    </row>
    <row r="192" spans="1:3">
      <c r="A192" s="184">
        <v>35900</v>
      </c>
      <c r="B192" s="184" t="s">
        <v>174</v>
      </c>
      <c r="C192" s="191">
        <v>3824353</v>
      </c>
    </row>
    <row r="193" spans="1:3">
      <c r="A193" s="184">
        <v>35905</v>
      </c>
      <c r="B193" s="184" t="s">
        <v>175</v>
      </c>
      <c r="C193" s="191">
        <v>609742.83999999985</v>
      </c>
    </row>
    <row r="194" spans="1:3">
      <c r="A194" s="184">
        <v>36000</v>
      </c>
      <c r="B194" s="184" t="s">
        <v>176</v>
      </c>
      <c r="C194" s="3">
        <v>87146345.820000008</v>
      </c>
    </row>
    <row r="195" spans="1:3">
      <c r="A195" s="184">
        <v>36001</v>
      </c>
      <c r="B195" s="184" t="s">
        <v>177</v>
      </c>
    </row>
    <row r="196" spans="1:3">
      <c r="A196" s="184">
        <v>36002</v>
      </c>
      <c r="B196" s="184" t="s">
        <v>459</v>
      </c>
      <c r="C196" s="191">
        <v>0</v>
      </c>
    </row>
    <row r="197" spans="1:3">
      <c r="A197" s="184">
        <v>36003</v>
      </c>
      <c r="B197" s="184" t="s">
        <v>179</v>
      </c>
      <c r="C197" s="191">
        <v>575866.47</v>
      </c>
    </row>
    <row r="198" spans="1:3">
      <c r="A198" s="184">
        <v>36004</v>
      </c>
      <c r="B198" s="184" t="s">
        <v>396</v>
      </c>
      <c r="C198" s="191">
        <v>330599.89</v>
      </c>
    </row>
    <row r="199" spans="1:3">
      <c r="A199" s="184">
        <v>36005</v>
      </c>
      <c r="B199" s="184" t="s">
        <v>180</v>
      </c>
      <c r="C199" s="191">
        <v>8048713.7100000009</v>
      </c>
    </row>
    <row r="200" spans="1:3">
      <c r="A200" s="184">
        <v>36006</v>
      </c>
      <c r="B200" s="184" t="s">
        <v>181</v>
      </c>
      <c r="C200" s="191">
        <v>853685.94999999984</v>
      </c>
    </row>
    <row r="201" spans="1:3">
      <c r="A201" s="184">
        <v>36007</v>
      </c>
      <c r="B201" s="184" t="s">
        <v>182</v>
      </c>
      <c r="C201" s="191">
        <v>286684.76</v>
      </c>
    </row>
    <row r="202" spans="1:3">
      <c r="A202" s="184">
        <v>36008</v>
      </c>
      <c r="B202" s="184" t="s">
        <v>183</v>
      </c>
      <c r="C202" s="191">
        <v>740639.80000000016</v>
      </c>
    </row>
    <row r="203" spans="1:3">
      <c r="A203" s="184">
        <v>36009</v>
      </c>
      <c r="B203" s="184" t="s">
        <v>184</v>
      </c>
      <c r="C203" s="191">
        <v>163065.40000000002</v>
      </c>
    </row>
    <row r="204" spans="1:3">
      <c r="A204" s="184">
        <v>36100</v>
      </c>
      <c r="B204" s="184" t="s">
        <v>185</v>
      </c>
      <c r="C204" s="191">
        <v>1215862.5299999998</v>
      </c>
    </row>
    <row r="205" spans="1:3">
      <c r="A205" s="184">
        <v>36102</v>
      </c>
      <c r="B205" s="184" t="s">
        <v>186</v>
      </c>
      <c r="C205" s="191">
        <v>328151.29000000004</v>
      </c>
    </row>
    <row r="206" spans="1:3">
      <c r="A206" s="184">
        <v>36105</v>
      </c>
      <c r="B206" s="184" t="s">
        <v>187</v>
      </c>
      <c r="C206" s="191">
        <v>661798.77</v>
      </c>
    </row>
    <row r="207" spans="1:3">
      <c r="A207" s="184">
        <v>36200</v>
      </c>
      <c r="B207" s="184" t="s">
        <v>188</v>
      </c>
      <c r="C207" s="191">
        <v>2541607.8300000005</v>
      </c>
    </row>
    <row r="208" spans="1:3">
      <c r="A208" s="184">
        <v>36205</v>
      </c>
      <c r="B208" s="184" t="s">
        <v>189</v>
      </c>
      <c r="C208" s="191">
        <v>442006.94000000006</v>
      </c>
    </row>
    <row r="209" spans="1:3">
      <c r="A209" s="184">
        <v>36300</v>
      </c>
      <c r="B209" s="184" t="s">
        <v>190</v>
      </c>
      <c r="C209" s="191">
        <v>7652318.1700000009</v>
      </c>
    </row>
    <row r="210" spans="1:3">
      <c r="A210" s="184">
        <v>36301</v>
      </c>
      <c r="B210" s="184" t="s">
        <v>191</v>
      </c>
      <c r="C210" s="191">
        <v>116225.05999999998</v>
      </c>
    </row>
    <row r="211" spans="1:3">
      <c r="A211" s="184">
        <v>36302</v>
      </c>
      <c r="B211" s="184" t="s">
        <v>192</v>
      </c>
      <c r="C211" s="191">
        <v>177415.63999999998</v>
      </c>
    </row>
    <row r="212" spans="1:3">
      <c r="A212" s="184">
        <v>36303</v>
      </c>
      <c r="B212" s="184" t="s">
        <v>397</v>
      </c>
      <c r="C212" s="191">
        <v>219524.68</v>
      </c>
    </row>
    <row r="213" spans="1:3">
      <c r="A213" s="184">
        <v>36305</v>
      </c>
      <c r="B213" s="184" t="s">
        <v>193</v>
      </c>
      <c r="C213" s="191">
        <v>1658202.2500000002</v>
      </c>
    </row>
    <row r="214" spans="1:3">
      <c r="A214" s="184">
        <v>36310</v>
      </c>
      <c r="B214" s="184" t="s">
        <v>381</v>
      </c>
      <c r="C214" s="191">
        <v>4820.99</v>
      </c>
    </row>
    <row r="215" spans="1:3">
      <c r="A215" s="184">
        <v>36400</v>
      </c>
      <c r="B215" s="184" t="s">
        <v>194</v>
      </c>
      <c r="C215" s="191">
        <v>8735378.5700000003</v>
      </c>
    </row>
    <row r="216" spans="1:3">
      <c r="A216" s="184">
        <v>36405</v>
      </c>
      <c r="B216" s="184" t="s">
        <v>398</v>
      </c>
      <c r="C216" s="191">
        <v>1406238.8200000003</v>
      </c>
    </row>
    <row r="217" spans="1:3">
      <c r="A217" s="184">
        <v>36500</v>
      </c>
      <c r="B217" s="184" t="s">
        <v>196</v>
      </c>
      <c r="C217" s="191">
        <v>16750008.219999999</v>
      </c>
    </row>
    <row r="218" spans="1:3">
      <c r="A218" s="184">
        <v>36501</v>
      </c>
      <c r="B218" s="184" t="s">
        <v>197</v>
      </c>
      <c r="C218" s="191">
        <v>194457.46000000002</v>
      </c>
    </row>
    <row r="219" spans="1:3">
      <c r="A219" s="184">
        <v>36502</v>
      </c>
      <c r="B219" s="184" t="s">
        <v>198</v>
      </c>
      <c r="C219" s="191">
        <v>67429.810000000012</v>
      </c>
    </row>
    <row r="220" spans="1:3">
      <c r="A220" s="184">
        <v>36505</v>
      </c>
      <c r="B220" s="184" t="s">
        <v>199</v>
      </c>
      <c r="C220" s="191">
        <v>3498739.7199999993</v>
      </c>
    </row>
    <row r="221" spans="1:3">
      <c r="A221" s="184">
        <v>36600</v>
      </c>
      <c r="B221" s="184" t="s">
        <v>200</v>
      </c>
      <c r="C221" s="191">
        <v>1302699.71</v>
      </c>
    </row>
    <row r="222" spans="1:3">
      <c r="A222" s="184">
        <v>36601</v>
      </c>
      <c r="B222" s="184" t="s">
        <v>201</v>
      </c>
      <c r="C222" s="191">
        <v>599872.24</v>
      </c>
    </row>
    <row r="223" spans="1:3">
      <c r="A223" s="184">
        <v>36700</v>
      </c>
      <c r="B223" s="184" t="s">
        <v>202</v>
      </c>
      <c r="C223" s="191">
        <v>14210070.85</v>
      </c>
    </row>
    <row r="224" spans="1:3">
      <c r="A224" s="184">
        <v>36701</v>
      </c>
      <c r="B224" s="184" t="s">
        <v>203</v>
      </c>
      <c r="C224" s="191">
        <v>50139.46</v>
      </c>
    </row>
    <row r="225" spans="1:3">
      <c r="A225" s="184">
        <v>36705</v>
      </c>
      <c r="B225" s="184" t="s">
        <v>204</v>
      </c>
      <c r="C225" s="191">
        <v>1747676.2100000002</v>
      </c>
    </row>
    <row r="226" spans="1:3">
      <c r="A226" s="184">
        <v>36800</v>
      </c>
      <c r="B226" s="184" t="s">
        <v>205</v>
      </c>
      <c r="C226" s="191">
        <v>5484590.5799999991</v>
      </c>
    </row>
    <row r="227" spans="1:3">
      <c r="A227" s="184">
        <v>36801</v>
      </c>
      <c r="B227" s="184" t="s">
        <v>460</v>
      </c>
      <c r="C227" s="191">
        <v>0</v>
      </c>
    </row>
    <row r="228" spans="1:3">
      <c r="A228" s="184">
        <v>36802</v>
      </c>
      <c r="B228" s="184" t="s">
        <v>207</v>
      </c>
      <c r="C228" s="191">
        <v>260279.82</v>
      </c>
    </row>
    <row r="229" spans="1:3">
      <c r="A229" s="184">
        <v>36810</v>
      </c>
      <c r="B229" s="184" t="s">
        <v>399</v>
      </c>
      <c r="C229" s="191">
        <v>9941225.1899999995</v>
      </c>
    </row>
    <row r="230" spans="1:3">
      <c r="A230" s="184">
        <v>36900</v>
      </c>
      <c r="B230" s="184" t="s">
        <v>209</v>
      </c>
      <c r="C230" s="191">
        <v>1024217.72</v>
      </c>
    </row>
    <row r="231" spans="1:3">
      <c r="A231" s="184">
        <v>36901</v>
      </c>
      <c r="B231" s="184" t="s">
        <v>210</v>
      </c>
      <c r="C231" s="191">
        <v>364550.56</v>
      </c>
    </row>
    <row r="232" spans="1:3">
      <c r="A232" s="184">
        <v>36905</v>
      </c>
      <c r="B232" s="184" t="s">
        <v>211</v>
      </c>
      <c r="C232" s="191">
        <v>401381.86</v>
      </c>
    </row>
    <row r="233" spans="1:3">
      <c r="A233" s="184">
        <v>37000</v>
      </c>
      <c r="B233" s="184" t="s">
        <v>212</v>
      </c>
      <c r="C233" s="191">
        <v>3342654.1999999997</v>
      </c>
    </row>
    <row r="234" spans="1:3">
      <c r="A234" s="184">
        <v>37001</v>
      </c>
      <c r="B234" s="184" t="s">
        <v>368</v>
      </c>
      <c r="C234" s="191">
        <v>153999.22999999998</v>
      </c>
    </row>
    <row r="235" spans="1:3">
      <c r="A235" s="184">
        <v>37005</v>
      </c>
      <c r="B235" s="184" t="s">
        <v>213</v>
      </c>
      <c r="C235" s="191">
        <v>934533.5199999999</v>
      </c>
    </row>
    <row r="236" spans="1:3">
      <c r="A236" s="184">
        <v>37100</v>
      </c>
      <c r="B236" s="184" t="s">
        <v>214</v>
      </c>
      <c r="C236" s="191">
        <v>4857306.32</v>
      </c>
    </row>
    <row r="237" spans="1:3">
      <c r="A237" s="184">
        <v>37200</v>
      </c>
      <c r="B237" s="184" t="s">
        <v>215</v>
      </c>
      <c r="C237" s="191">
        <v>1088150.3799999997</v>
      </c>
    </row>
    <row r="238" spans="1:3">
      <c r="A238" s="184">
        <v>37300</v>
      </c>
      <c r="B238" s="184" t="s">
        <v>216</v>
      </c>
      <c r="C238" s="191">
        <v>2883715.9299999997</v>
      </c>
    </row>
    <row r="239" spans="1:3">
      <c r="A239" s="184">
        <v>37301</v>
      </c>
      <c r="B239" s="184" t="s">
        <v>217</v>
      </c>
      <c r="C239" s="191">
        <v>324533.95</v>
      </c>
    </row>
    <row r="240" spans="1:3">
      <c r="A240" s="184">
        <v>37305</v>
      </c>
      <c r="B240" s="184" t="s">
        <v>218</v>
      </c>
      <c r="C240" s="191">
        <v>908233.06</v>
      </c>
    </row>
    <row r="241" spans="1:3">
      <c r="A241" s="184">
        <v>37400</v>
      </c>
      <c r="B241" s="184" t="s">
        <v>219</v>
      </c>
      <c r="C241" s="191">
        <v>13243741.439999999</v>
      </c>
    </row>
    <row r="242" spans="1:3">
      <c r="A242" s="184">
        <v>37405</v>
      </c>
      <c r="B242" s="184" t="s">
        <v>220</v>
      </c>
      <c r="C242" s="191">
        <v>3157134.0500000003</v>
      </c>
    </row>
    <row r="243" spans="1:3">
      <c r="A243" s="184">
        <v>37500</v>
      </c>
      <c r="B243" s="184" t="s">
        <v>221</v>
      </c>
      <c r="C243" s="191">
        <v>1639677.83</v>
      </c>
    </row>
    <row r="244" spans="1:3">
      <c r="A244" s="184">
        <v>37600</v>
      </c>
      <c r="B244" s="184" t="s">
        <v>222</v>
      </c>
      <c r="C244" s="191">
        <v>9369335.2399999984</v>
      </c>
    </row>
    <row r="245" spans="1:3">
      <c r="A245" s="184">
        <v>37601</v>
      </c>
      <c r="B245" s="184" t="s">
        <v>223</v>
      </c>
      <c r="C245" s="191">
        <v>381844.43999999994</v>
      </c>
    </row>
    <row r="246" spans="1:3">
      <c r="A246" s="184">
        <v>37605</v>
      </c>
      <c r="B246" s="184" t="s">
        <v>224</v>
      </c>
      <c r="C246" s="191">
        <v>1186895.5800000003</v>
      </c>
    </row>
    <row r="247" spans="1:3">
      <c r="A247" s="184">
        <v>37610</v>
      </c>
      <c r="B247" s="184" t="s">
        <v>225</v>
      </c>
      <c r="C247" s="191">
        <v>2782604.55</v>
      </c>
    </row>
    <row r="248" spans="1:3">
      <c r="A248" s="184">
        <v>37700</v>
      </c>
      <c r="B248" s="184" t="s">
        <v>226</v>
      </c>
      <c r="C248" s="191">
        <v>4095080.4199999995</v>
      </c>
    </row>
    <row r="249" spans="1:3">
      <c r="A249" s="184">
        <v>37705</v>
      </c>
      <c r="B249" s="184" t="s">
        <v>227</v>
      </c>
      <c r="C249" s="191">
        <v>1302106.8999999999</v>
      </c>
    </row>
    <row r="250" spans="1:3">
      <c r="A250" s="184">
        <v>37800</v>
      </c>
      <c r="B250" s="184" t="s">
        <v>228</v>
      </c>
      <c r="C250" s="191">
        <v>13207892.43</v>
      </c>
    </row>
    <row r="251" spans="1:3">
      <c r="A251" s="184">
        <v>37801</v>
      </c>
      <c r="B251" s="184" t="s">
        <v>229</v>
      </c>
      <c r="C251" s="191">
        <v>81923.039999999994</v>
      </c>
    </row>
    <row r="252" spans="1:3">
      <c r="A252" s="184">
        <v>37805</v>
      </c>
      <c r="B252" s="184" t="s">
        <v>230</v>
      </c>
      <c r="C252" s="191">
        <v>1024196.76</v>
      </c>
    </row>
    <row r="253" spans="1:3">
      <c r="A253" s="184">
        <v>37900</v>
      </c>
      <c r="B253" s="184" t="s">
        <v>231</v>
      </c>
      <c r="C253" s="191">
        <v>6700348.0899999989</v>
      </c>
    </row>
    <row r="254" spans="1:3">
      <c r="A254" s="184">
        <v>37901</v>
      </c>
      <c r="B254" s="184" t="s">
        <v>232</v>
      </c>
      <c r="C254" s="191">
        <v>124590.81000000001</v>
      </c>
    </row>
    <row r="255" spans="1:3">
      <c r="A255" s="184">
        <v>37905</v>
      </c>
      <c r="B255" s="184" t="s">
        <v>233</v>
      </c>
      <c r="C255" s="191">
        <v>862451.83</v>
      </c>
    </row>
    <row r="256" spans="1:3">
      <c r="A256" s="184">
        <v>38000</v>
      </c>
      <c r="B256" s="184" t="s">
        <v>234</v>
      </c>
      <c r="C256" s="191">
        <v>11123492.889999999</v>
      </c>
    </row>
    <row r="257" spans="1:3">
      <c r="A257" s="184">
        <v>38005</v>
      </c>
      <c r="B257" s="184" t="s">
        <v>235</v>
      </c>
      <c r="C257" s="191">
        <v>2194516.1699999995</v>
      </c>
    </row>
    <row r="258" spans="1:3">
      <c r="A258" s="184">
        <v>38100</v>
      </c>
      <c r="B258" s="184" t="s">
        <v>236</v>
      </c>
      <c r="C258" s="191">
        <v>5116810.9800000004</v>
      </c>
    </row>
    <row r="259" spans="1:3">
      <c r="A259" s="184">
        <v>38105</v>
      </c>
      <c r="B259" s="184" t="s">
        <v>237</v>
      </c>
      <c r="C259" s="191">
        <v>1028050.26</v>
      </c>
    </row>
    <row r="260" spans="1:3">
      <c r="A260" s="184">
        <v>38200</v>
      </c>
      <c r="B260" s="184" t="s">
        <v>238</v>
      </c>
      <c r="C260" s="191">
        <v>4709246.3099999996</v>
      </c>
    </row>
    <row r="261" spans="1:3">
      <c r="A261" s="184">
        <v>38205</v>
      </c>
      <c r="B261" s="184" t="s">
        <v>239</v>
      </c>
      <c r="C261" s="191">
        <v>721929.56999999983</v>
      </c>
    </row>
    <row r="262" spans="1:3">
      <c r="A262" s="184">
        <v>38210</v>
      </c>
      <c r="B262" s="184" t="s">
        <v>240</v>
      </c>
      <c r="C262" s="191">
        <v>1816253.09</v>
      </c>
    </row>
    <row r="263" spans="1:3">
      <c r="A263" s="184">
        <v>38300</v>
      </c>
      <c r="B263" s="184" t="s">
        <v>241</v>
      </c>
      <c r="C263" s="191">
        <v>3727456.3299999996</v>
      </c>
    </row>
    <row r="264" spans="1:3">
      <c r="A264" s="184">
        <v>38400</v>
      </c>
      <c r="B264" s="184" t="s">
        <v>242</v>
      </c>
      <c r="C264" s="191">
        <v>4740066.4600000009</v>
      </c>
    </row>
    <row r="265" spans="1:3">
      <c r="A265" s="184">
        <v>38402</v>
      </c>
      <c r="B265" s="184" t="s">
        <v>243</v>
      </c>
      <c r="C265" s="191">
        <v>270084.90999999997</v>
      </c>
    </row>
    <row r="266" spans="1:3">
      <c r="A266" s="184">
        <v>38405</v>
      </c>
      <c r="B266" s="184" t="s">
        <v>244</v>
      </c>
      <c r="C266" s="191">
        <v>1204569.31</v>
      </c>
    </row>
    <row r="267" spans="1:3">
      <c r="A267" s="184">
        <v>38500</v>
      </c>
      <c r="B267" s="184" t="s">
        <v>245</v>
      </c>
      <c r="C267" s="191">
        <v>3654353.54</v>
      </c>
    </row>
    <row r="268" spans="1:3">
      <c r="A268" s="184">
        <v>38600</v>
      </c>
      <c r="B268" s="184" t="s">
        <v>246</v>
      </c>
      <c r="C268" s="191">
        <v>4622884.03</v>
      </c>
    </row>
    <row r="269" spans="1:3">
      <c r="A269" s="184">
        <v>38601</v>
      </c>
      <c r="B269" s="184" t="s">
        <v>247</v>
      </c>
      <c r="C269" s="191">
        <v>52863.880000000005</v>
      </c>
    </row>
    <row r="270" spans="1:3">
      <c r="A270" s="184">
        <v>38602</v>
      </c>
      <c r="B270" s="184" t="s">
        <v>248</v>
      </c>
      <c r="C270" s="191">
        <v>373488.17000000004</v>
      </c>
    </row>
    <row r="271" spans="1:3">
      <c r="A271" s="184">
        <v>38605</v>
      </c>
      <c r="B271" s="184" t="s">
        <v>249</v>
      </c>
      <c r="C271" s="191">
        <v>1303798.3499999999</v>
      </c>
    </row>
    <row r="272" spans="1:3">
      <c r="A272" s="184">
        <v>38610</v>
      </c>
      <c r="B272" s="184" t="s">
        <v>250</v>
      </c>
      <c r="C272" s="191">
        <v>1013284.1599999999</v>
      </c>
    </row>
    <row r="273" spans="1:3">
      <c r="A273" s="184">
        <v>38620</v>
      </c>
      <c r="B273" s="184" t="s">
        <v>251</v>
      </c>
      <c r="C273" s="191">
        <v>769251.6</v>
      </c>
    </row>
    <row r="274" spans="1:3">
      <c r="A274" s="184">
        <v>38700</v>
      </c>
      <c r="B274" s="184" t="s">
        <v>252</v>
      </c>
      <c r="C274" s="191">
        <v>1304124.4300000002</v>
      </c>
    </row>
    <row r="275" spans="1:3">
      <c r="A275" s="184">
        <v>38701</v>
      </c>
      <c r="B275" s="184" t="s">
        <v>253</v>
      </c>
      <c r="C275" s="191">
        <v>85617.630000000019</v>
      </c>
    </row>
    <row r="276" spans="1:3">
      <c r="A276" s="184">
        <v>38800</v>
      </c>
      <c r="B276" s="184" t="s">
        <v>254</v>
      </c>
      <c r="C276" s="191">
        <v>2356799.06</v>
      </c>
    </row>
    <row r="277" spans="1:3">
      <c r="A277" s="184">
        <v>38801</v>
      </c>
      <c r="B277" s="184" t="s">
        <v>255</v>
      </c>
      <c r="C277" s="191">
        <v>169723.35</v>
      </c>
    </row>
    <row r="278" spans="1:3">
      <c r="A278" s="184">
        <v>38900</v>
      </c>
      <c r="B278" s="184" t="s">
        <v>256</v>
      </c>
      <c r="C278" s="191">
        <v>536093.28999999992</v>
      </c>
    </row>
    <row r="279" spans="1:3">
      <c r="A279" s="184">
        <v>39000</v>
      </c>
      <c r="B279" s="184" t="s">
        <v>257</v>
      </c>
      <c r="C279" s="191">
        <v>23105823.880000003</v>
      </c>
    </row>
    <row r="280" spans="1:3">
      <c r="A280" s="184">
        <v>39100</v>
      </c>
      <c r="B280" s="184" t="s">
        <v>258</v>
      </c>
      <c r="C280" s="191">
        <v>3661267.65</v>
      </c>
    </row>
    <row r="281" spans="1:3">
      <c r="A281" s="184">
        <v>39101</v>
      </c>
      <c r="B281" s="184" t="s">
        <v>259</v>
      </c>
      <c r="C281" s="191">
        <v>363078.18999999994</v>
      </c>
    </row>
    <row r="282" spans="1:3">
      <c r="A282" s="184">
        <v>39105</v>
      </c>
      <c r="B282" s="184" t="s">
        <v>260</v>
      </c>
      <c r="C282" s="191">
        <v>1404489.62</v>
      </c>
    </row>
    <row r="283" spans="1:3">
      <c r="A283" s="184">
        <v>39200</v>
      </c>
      <c r="B283" s="184" t="s">
        <v>400</v>
      </c>
      <c r="C283" s="191">
        <v>97833506.919999987</v>
      </c>
    </row>
    <row r="284" spans="1:3">
      <c r="A284" s="184">
        <v>39201</v>
      </c>
      <c r="B284" s="184" t="s">
        <v>262</v>
      </c>
      <c r="C284" s="191">
        <v>236882.95</v>
      </c>
    </row>
    <row r="285" spans="1:3">
      <c r="A285" s="184">
        <v>39204</v>
      </c>
      <c r="B285" s="184" t="s">
        <v>263</v>
      </c>
      <c r="C285" s="191">
        <v>314460.10000000003</v>
      </c>
    </row>
    <row r="286" spans="1:3">
      <c r="A286" s="184">
        <v>39205</v>
      </c>
      <c r="B286" s="184" t="s">
        <v>264</v>
      </c>
      <c r="C286" s="191">
        <v>8616939.5700000003</v>
      </c>
    </row>
    <row r="287" spans="1:3">
      <c r="A287" s="184">
        <v>39208</v>
      </c>
      <c r="B287" s="184" t="s">
        <v>401</v>
      </c>
      <c r="C287" s="191">
        <v>519866.25999999989</v>
      </c>
    </row>
    <row r="288" spans="1:3">
      <c r="A288" s="184">
        <v>39209</v>
      </c>
      <c r="B288" s="184" t="s">
        <v>265</v>
      </c>
      <c r="C288" s="191">
        <v>251790.13</v>
      </c>
    </row>
    <row r="289" spans="1:3">
      <c r="A289" s="184">
        <v>39300</v>
      </c>
      <c r="B289" s="184" t="s">
        <v>266</v>
      </c>
      <c r="C289" s="191">
        <v>1373075.7999999998</v>
      </c>
    </row>
    <row r="290" spans="1:3">
      <c r="A290" s="184">
        <v>39301</v>
      </c>
      <c r="B290" s="184" t="s">
        <v>267</v>
      </c>
      <c r="C290" s="191">
        <v>63017.98</v>
      </c>
    </row>
    <row r="291" spans="1:3">
      <c r="A291" s="184">
        <v>39400</v>
      </c>
      <c r="B291" s="184" t="s">
        <v>268</v>
      </c>
      <c r="C291" s="191">
        <v>1056833.1800000002</v>
      </c>
    </row>
    <row r="292" spans="1:3">
      <c r="A292" s="184">
        <v>39401</v>
      </c>
      <c r="B292" s="184" t="s">
        <v>269</v>
      </c>
      <c r="C292" s="191">
        <v>461481.72</v>
      </c>
    </row>
    <row r="293" spans="1:3">
      <c r="A293" s="184">
        <v>39500</v>
      </c>
      <c r="B293" s="184" t="s">
        <v>270</v>
      </c>
      <c r="C293" s="191">
        <v>3062421.16</v>
      </c>
    </row>
    <row r="294" spans="1:3">
      <c r="A294" s="184">
        <v>39501</v>
      </c>
      <c r="B294" s="184" t="s">
        <v>271</v>
      </c>
      <c r="C294" s="191">
        <v>84967.429999999978</v>
      </c>
    </row>
    <row r="295" spans="1:3">
      <c r="A295" s="184">
        <v>39600</v>
      </c>
      <c r="B295" s="184" t="s">
        <v>272</v>
      </c>
      <c r="C295" s="191">
        <v>10343838.34</v>
      </c>
    </row>
    <row r="296" spans="1:3">
      <c r="A296" s="184">
        <v>39605</v>
      </c>
      <c r="B296" s="184" t="s">
        <v>273</v>
      </c>
      <c r="C296" s="191">
        <v>1586688.97</v>
      </c>
    </row>
    <row r="297" spans="1:3">
      <c r="A297" s="184">
        <v>39700</v>
      </c>
      <c r="B297" s="184" t="s">
        <v>274</v>
      </c>
      <c r="C297" s="191">
        <v>5593225.6000000006</v>
      </c>
    </row>
    <row r="298" spans="1:3">
      <c r="A298" s="184">
        <v>39703</v>
      </c>
      <c r="B298" s="184" t="s">
        <v>275</v>
      </c>
      <c r="C298" s="191">
        <v>283112.15999999997</v>
      </c>
    </row>
    <row r="299" spans="1:3">
      <c r="A299" s="184">
        <v>39705</v>
      </c>
      <c r="B299" s="184" t="s">
        <v>276</v>
      </c>
      <c r="C299" s="191">
        <v>1465171.88</v>
      </c>
    </row>
    <row r="300" spans="1:3" ht="16.899999999999999" customHeight="1">
      <c r="A300" s="184">
        <v>39800</v>
      </c>
      <c r="B300" s="184" t="s">
        <v>277</v>
      </c>
      <c r="C300" s="191">
        <v>6673987.4099999992</v>
      </c>
    </row>
    <row r="301" spans="1:3">
      <c r="A301" s="184">
        <v>39805</v>
      </c>
      <c r="B301" s="184" t="s">
        <v>278</v>
      </c>
      <c r="C301" s="191">
        <v>823104.39999999991</v>
      </c>
    </row>
    <row r="302" spans="1:3">
      <c r="A302" s="184">
        <v>39900</v>
      </c>
      <c r="B302" s="184" t="s">
        <v>279</v>
      </c>
      <c r="C302" s="237">
        <v>3302004.7100000004</v>
      </c>
    </row>
    <row r="303" spans="1:3">
      <c r="A303" s="184">
        <v>51000</v>
      </c>
      <c r="B303" s="184" t="s">
        <v>369</v>
      </c>
      <c r="C303" s="233">
        <f>55357290.75-69011-1356638</f>
        <v>53931641.75</v>
      </c>
    </row>
    <row r="304" spans="1:3">
      <c r="A304" s="184">
        <v>51000.2</v>
      </c>
      <c r="B304" s="184" t="s">
        <v>370</v>
      </c>
      <c r="C304" s="191">
        <v>69011</v>
      </c>
    </row>
    <row r="305" spans="1:3">
      <c r="A305" s="184">
        <v>51000.3</v>
      </c>
      <c r="B305" s="184" t="s">
        <v>371</v>
      </c>
      <c r="C305" s="191">
        <v>1356638</v>
      </c>
    </row>
  </sheetData>
  <sheetProtection password="CEAA" sheet="1" objects="1" scenarios="1"/>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Category xmlns="b0d8bf0e-b15b-456f-8ae4-2bdf59acac1f" xsi:nil="true"/>
    <Description0 xmlns="b0d8bf0e-b15b-456f-8ae4-2bdf59acac1f" xsi:nil="true"/>
    <Resource_x0020_Group xmlns="b0d8bf0e-b15b-456f-8ae4-2bdf59acac1f" xsi:nil="true"/>
    <Resource_x0020_Category xmlns="b0d8bf0e-b15b-456f-8ae4-2bdf59acac1f" xsi:nil="true"/>
    <Publication_x0020_Date xmlns="b0d8bf0e-b15b-456f-8ae4-2bdf59acac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94076127-00E2-4970-8C98-5D83A037350C}">
  <ds:schemaRefs>
    <ds:schemaRef ds:uri="http://schemas.microsoft.com/sharepoint/v3/contenttype/forms"/>
  </ds:schemaRefs>
</ds:datastoreItem>
</file>

<file path=customXml/itemProps2.xml><?xml version="1.0" encoding="utf-8"?>
<ds:datastoreItem xmlns:ds="http://schemas.openxmlformats.org/officeDocument/2006/customXml" ds:itemID="{D98A7471-F53B-449F-8665-C563C160D6EF}">
  <ds:schemaRefs>
    <ds:schemaRef ds:uri="http://purl.org/dc/terms/"/>
    <ds:schemaRef ds:uri="http://www.w3.org/XML/1998/namespace"/>
    <ds:schemaRef ds:uri="http://purl.org/dc/dcmitype/"/>
    <ds:schemaRef ds:uri="http://purl.org/dc/elements/1.1/"/>
    <ds:schemaRef ds:uri="http://schemas.microsoft.com/office/infopath/2007/PartnerControls"/>
    <ds:schemaRef ds:uri="d4ea4015-5b02-447c-9074-d5807a41497e"/>
    <ds:schemaRef ds:uri="http://schemas.microsoft.com/office/2006/documentManagement/types"/>
    <ds:schemaRef ds:uri="http://schemas.openxmlformats.org/package/2006/metadata/core-properties"/>
    <ds:schemaRef ds:uri="b0d8bf0e-b15b-456f-8ae4-2bdf59acac1f"/>
    <ds:schemaRef ds:uri="http://schemas.microsoft.com/office/2006/metadata/properties"/>
  </ds:schemaRefs>
</ds:datastoreItem>
</file>

<file path=customXml/itemProps3.xml><?xml version="1.0" encoding="utf-8"?>
<ds:datastoreItem xmlns:ds="http://schemas.openxmlformats.org/officeDocument/2006/customXml" ds:itemID="{EE2CBC0D-1C4D-489C-86F4-16298E3C72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890E1D-6D61-4587-B3E1-732E14BD54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Info</vt:lpstr>
      <vt:lpstr>Changes to Update Template </vt:lpstr>
      <vt:lpstr>JE Template</vt:lpstr>
      <vt:lpstr>2020 Summary</vt:lpstr>
      <vt:lpstr>2019 Summary</vt:lpstr>
      <vt:lpstr>2018 Summary</vt:lpstr>
      <vt:lpstr>2017 Summary</vt:lpstr>
      <vt:lpstr>TSERS Contributions FY 2019</vt:lpstr>
      <vt:lpstr>TSERS Contributions FY 2018</vt:lpstr>
      <vt:lpstr>TSERS Contributions FY 2017</vt:lpstr>
      <vt:lpstr>Deferred Amortization</vt:lpstr>
      <vt:lpstr>'2018 Summary'!Print_Area</vt:lpstr>
      <vt:lpstr>'Deferred Amortization'!Print_Area</vt:lpstr>
      <vt:lpstr>'2017 Summary'!Print_Titles</vt:lpstr>
      <vt:lpstr>'2018 Summary'!Print_Titles</vt:lpstr>
      <vt:lpstr>'Deferred Amortization'!Print_Titles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Tarlton</dc:creator>
  <cp:lastModifiedBy>Kendra Boyle</cp:lastModifiedBy>
  <cp:lastPrinted>2016-02-17T19:22:39Z</cp:lastPrinted>
  <dcterms:created xsi:type="dcterms:W3CDTF">2015-01-07T18:39:17Z</dcterms:created>
  <dcterms:modified xsi:type="dcterms:W3CDTF">2020-06-10T19:21:28Z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