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lgc0205\Desktop\"/>
    </mc:Choice>
  </mc:AlternateContent>
  <xr:revisionPtr revIDLastSave="0" documentId="13_ncr:1_{CD1D9BB8-1690-4EE7-9F3C-7F54320943F8}" xr6:coauthVersionLast="41" xr6:coauthVersionMax="41" xr10:uidLastSave="{00000000-0000-0000-0000-000000000000}"/>
  <bookViews>
    <workbookView xWindow="-120" yWindow="-120" windowWidth="29040" windowHeight="15840" activeTab="1" xr2:uid="{00000000-000D-0000-FFFF-FFFF00000000}"/>
  </bookViews>
  <sheets>
    <sheet name="Instructions " sheetId="8" r:id="rId1"/>
    <sheet name="Collection Worksheet" sheetId="1" r:id="rId2"/>
    <sheet name="IMPORT" sheetId="28" state="hidden" r:id="rId3"/>
    <sheet name="2018 Data" sheetId="34" state="hidden" r:id="rId4"/>
    <sheet name="Unit Names" sheetId="29" state="hidden" r:id="rId5"/>
  </sheets>
  <externalReferences>
    <externalReference r:id="rId6"/>
  </externalReferences>
  <definedNames>
    <definedName name="Audit_Dtl">[1]Database!$AC$3:$AP$413</definedName>
    <definedName name="_xlnm.Print_Area" localSheetId="1">'Collection Worksheet'!$A$6:$F$41</definedName>
    <definedName name="_xlnm.Print_Titles" localSheetId="1">'Collection Worksheet'!$5:$5</definedName>
    <definedName name="Temp">[1]Database!$BF$3:$EG$3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3" i="1" l="1"/>
  <c r="E21" i="1"/>
  <c r="E19" i="1"/>
  <c r="E18" i="1"/>
  <c r="E17" i="1"/>
  <c r="E16" i="1"/>
  <c r="E15" i="1"/>
  <c r="E14" i="1"/>
  <c r="E13" i="1"/>
  <c r="E12" i="1"/>
  <c r="E10" i="1"/>
  <c r="E35" i="1"/>
  <c r="E34" i="1"/>
  <c r="E33" i="1"/>
  <c r="E32" i="1"/>
  <c r="E31" i="1"/>
  <c r="E30" i="1"/>
  <c r="E29" i="1"/>
  <c r="E28" i="1"/>
  <c r="E27" i="1"/>
  <c r="E26" i="1"/>
  <c r="E25" i="1"/>
  <c r="E24" i="1"/>
  <c r="E9" i="1"/>
  <c r="E8" i="1"/>
  <c r="E7" i="1"/>
  <c r="G8" i="1"/>
  <c r="G7" i="1"/>
  <c r="F47" i="34" l="1"/>
  <c r="G47" i="34"/>
  <c r="H47" i="34"/>
  <c r="I47" i="34"/>
  <c r="J47" i="34"/>
  <c r="K47" i="34"/>
  <c r="L47" i="34"/>
  <c r="M47" i="34"/>
  <c r="N47" i="34"/>
  <c r="O47" i="34"/>
  <c r="P47" i="34"/>
  <c r="Q47" i="34"/>
  <c r="R47" i="34"/>
  <c r="S47" i="34"/>
  <c r="T47" i="34"/>
  <c r="U47" i="34"/>
  <c r="V47" i="34"/>
  <c r="W47" i="34"/>
  <c r="X47" i="34"/>
  <c r="Y47" i="34"/>
  <c r="Z47" i="34"/>
  <c r="AA47" i="34"/>
  <c r="AB47" i="34"/>
  <c r="AC47" i="34"/>
  <c r="AD47" i="34"/>
  <c r="AE47" i="34"/>
  <c r="AF47" i="34"/>
  <c r="AG47" i="34"/>
  <c r="AH47" i="34"/>
  <c r="AI47" i="34"/>
  <c r="AJ47" i="34"/>
  <c r="AK47" i="34"/>
  <c r="AL47" i="34"/>
  <c r="AM47" i="34"/>
  <c r="AN47" i="34"/>
  <c r="AO47" i="34"/>
  <c r="AP47" i="34"/>
  <c r="AQ47" i="34"/>
  <c r="AR47" i="34"/>
  <c r="AS47" i="34"/>
  <c r="AT47" i="34"/>
  <c r="AU47" i="34"/>
  <c r="AV47" i="34"/>
  <c r="AW47" i="34"/>
  <c r="AX47" i="34"/>
  <c r="AY47" i="34"/>
  <c r="AZ47" i="34"/>
  <c r="BA47" i="34"/>
  <c r="BB47" i="34"/>
  <c r="BC47" i="34"/>
  <c r="BD47" i="34"/>
  <c r="BE47" i="34"/>
  <c r="BF47" i="34"/>
  <c r="BG47" i="34"/>
  <c r="BH47" i="34"/>
  <c r="BI47" i="34"/>
  <c r="BJ47" i="34"/>
  <c r="BK47" i="34"/>
  <c r="BL47" i="34"/>
  <c r="BM47" i="34"/>
  <c r="BN47" i="34"/>
  <c r="BO47" i="34"/>
  <c r="BP47" i="34"/>
  <c r="BQ47" i="34"/>
  <c r="BR47" i="34"/>
  <c r="BS47" i="34"/>
  <c r="BT47" i="34"/>
  <c r="BU47" i="34"/>
  <c r="BV47" i="34"/>
  <c r="BW47" i="34"/>
  <c r="BX47" i="34"/>
  <c r="BY47" i="34"/>
  <c r="BZ47" i="34"/>
  <c r="CA47" i="34"/>
  <c r="CB47" i="34"/>
  <c r="CC47" i="34"/>
  <c r="CD47" i="34"/>
  <c r="CE47" i="34"/>
  <c r="CF47" i="34"/>
  <c r="CG47" i="34"/>
  <c r="CH47" i="34"/>
  <c r="CI47" i="34"/>
  <c r="CJ47" i="34"/>
  <c r="CK47" i="34"/>
  <c r="CL47" i="34"/>
  <c r="CM47" i="34"/>
  <c r="CN47" i="34"/>
  <c r="CO47" i="34"/>
  <c r="CP47" i="34"/>
  <c r="CQ47" i="34"/>
  <c r="CR47" i="34"/>
  <c r="CS47" i="34"/>
  <c r="CT47" i="34"/>
  <c r="CU47" i="34"/>
  <c r="CV47" i="34"/>
  <c r="CW47" i="34"/>
  <c r="CX47" i="34"/>
  <c r="CY47" i="34"/>
  <c r="E47" i="34"/>
  <c r="L36" i="28" l="1"/>
  <c r="L35" i="28"/>
  <c r="S30" i="28"/>
  <c r="E40" i="28"/>
  <c r="E30" i="28"/>
  <c r="L30" i="28" s="1"/>
  <c r="CY45" i="34"/>
  <c r="F41" i="34"/>
  <c r="F45" i="34" s="1"/>
  <c r="G41" i="34"/>
  <c r="G45" i="34" s="1"/>
  <c r="H41" i="34"/>
  <c r="H45" i="34" s="1"/>
  <c r="I41" i="34"/>
  <c r="I45" i="34" s="1"/>
  <c r="J41" i="34"/>
  <c r="J45" i="34" s="1"/>
  <c r="K41" i="34"/>
  <c r="K45" i="34"/>
  <c r="L41" i="34"/>
  <c r="L45" i="34" s="1"/>
  <c r="M41" i="34"/>
  <c r="M45" i="34" s="1"/>
  <c r="N41" i="34"/>
  <c r="N45" i="34" s="1"/>
  <c r="O41" i="34"/>
  <c r="O45" i="34" s="1"/>
  <c r="P41" i="34"/>
  <c r="P45" i="34" s="1"/>
  <c r="Q41" i="34"/>
  <c r="Q45" i="34" s="1"/>
  <c r="R41" i="34"/>
  <c r="R45" i="34" s="1"/>
  <c r="S41" i="34"/>
  <c r="S45" i="34" s="1"/>
  <c r="T41" i="34"/>
  <c r="T45" i="34" s="1"/>
  <c r="U41" i="34"/>
  <c r="U45" i="34" s="1"/>
  <c r="V41" i="34"/>
  <c r="V45" i="34" s="1"/>
  <c r="W41" i="34"/>
  <c r="W45" i="34" s="1"/>
  <c r="X41" i="34"/>
  <c r="X45" i="34" s="1"/>
  <c r="Y41" i="34"/>
  <c r="Y45" i="34" s="1"/>
  <c r="Z41" i="34"/>
  <c r="Z45" i="34" s="1"/>
  <c r="AA41" i="34"/>
  <c r="AA45" i="34" s="1"/>
  <c r="AB41" i="34"/>
  <c r="AB45" i="34" s="1"/>
  <c r="AC41" i="34"/>
  <c r="AC45" i="34" s="1"/>
  <c r="AD41" i="34"/>
  <c r="AD45" i="34" s="1"/>
  <c r="AE41" i="34"/>
  <c r="AE45" i="34" s="1"/>
  <c r="AF41" i="34"/>
  <c r="AF45" i="34" s="1"/>
  <c r="AG41" i="34"/>
  <c r="AG45" i="34" s="1"/>
  <c r="AH41" i="34"/>
  <c r="AH45" i="34" s="1"/>
  <c r="AI41" i="34"/>
  <c r="AI45" i="34" s="1"/>
  <c r="AJ41" i="34"/>
  <c r="AJ45" i="34" s="1"/>
  <c r="AK41" i="34"/>
  <c r="AK45" i="34" s="1"/>
  <c r="AL41" i="34"/>
  <c r="AL45" i="34" s="1"/>
  <c r="AM41" i="34"/>
  <c r="AM45" i="34" s="1"/>
  <c r="AN41" i="34"/>
  <c r="AN45" i="34" s="1"/>
  <c r="AO41" i="34"/>
  <c r="AO45" i="34" s="1"/>
  <c r="AP41" i="34"/>
  <c r="AP45" i="34" s="1"/>
  <c r="AQ41" i="34"/>
  <c r="AQ45" i="34" s="1"/>
  <c r="AR41" i="34"/>
  <c r="AR45" i="34" s="1"/>
  <c r="AS41" i="34"/>
  <c r="AS45" i="34" s="1"/>
  <c r="AT41" i="34"/>
  <c r="AT45" i="34" s="1"/>
  <c r="AU41" i="34"/>
  <c r="AU45" i="34" s="1"/>
  <c r="AV41" i="34"/>
  <c r="AV45" i="34" s="1"/>
  <c r="AW41" i="34"/>
  <c r="AW45" i="34" s="1"/>
  <c r="AX41" i="34"/>
  <c r="AX45" i="34" s="1"/>
  <c r="AY41" i="34"/>
  <c r="AY45" i="34" s="1"/>
  <c r="AZ41" i="34"/>
  <c r="AZ45" i="34" s="1"/>
  <c r="BA41" i="34"/>
  <c r="BA45" i="34" s="1"/>
  <c r="BB41" i="34"/>
  <c r="BB45" i="34" s="1"/>
  <c r="BC41" i="34"/>
  <c r="BC45" i="34" s="1"/>
  <c r="BD41" i="34"/>
  <c r="BD45" i="34" s="1"/>
  <c r="BE41" i="34"/>
  <c r="BE45" i="34" s="1"/>
  <c r="BF41" i="34"/>
  <c r="BF45" i="34" s="1"/>
  <c r="BG41" i="34"/>
  <c r="BG45" i="34" s="1"/>
  <c r="BH41" i="34"/>
  <c r="BH45" i="34" s="1"/>
  <c r="BI41" i="34"/>
  <c r="BI45" i="34" s="1"/>
  <c r="BJ41" i="34"/>
  <c r="BJ45" i="34" s="1"/>
  <c r="BK41" i="34"/>
  <c r="BK45" i="34" s="1"/>
  <c r="BL41" i="34"/>
  <c r="BL45" i="34" s="1"/>
  <c r="BM41" i="34"/>
  <c r="BM45" i="34" s="1"/>
  <c r="BN41" i="34"/>
  <c r="BN45" i="34" s="1"/>
  <c r="BO41" i="34"/>
  <c r="BO45" i="34" s="1"/>
  <c r="BP41" i="34"/>
  <c r="BP45" i="34" s="1"/>
  <c r="BQ41" i="34"/>
  <c r="BQ45" i="34" s="1"/>
  <c r="BR41" i="34"/>
  <c r="BR45" i="34" s="1"/>
  <c r="BS41" i="34"/>
  <c r="BS45" i="34" s="1"/>
  <c r="BT41" i="34"/>
  <c r="BT45" i="34" s="1"/>
  <c r="BU41" i="34"/>
  <c r="BU45" i="34" s="1"/>
  <c r="BV41" i="34"/>
  <c r="BV45" i="34" s="1"/>
  <c r="BW41" i="34"/>
  <c r="BW45" i="34" s="1"/>
  <c r="BX41" i="34"/>
  <c r="BX45" i="34" s="1"/>
  <c r="BY41" i="34"/>
  <c r="BY45" i="34" s="1"/>
  <c r="BZ41" i="34"/>
  <c r="BZ45" i="34" s="1"/>
  <c r="CA41" i="34"/>
  <c r="CA45" i="34" s="1"/>
  <c r="CB41" i="34"/>
  <c r="CB45" i="34" s="1"/>
  <c r="CC41" i="34"/>
  <c r="CC45" i="34" s="1"/>
  <c r="CD41" i="34"/>
  <c r="CD45" i="34" s="1"/>
  <c r="CE41" i="34"/>
  <c r="CE45" i="34" s="1"/>
  <c r="CF41" i="34"/>
  <c r="CF45" i="34" s="1"/>
  <c r="CG41" i="34"/>
  <c r="CG45" i="34" s="1"/>
  <c r="CH41" i="34"/>
  <c r="CH45" i="34" s="1"/>
  <c r="CI41" i="34"/>
  <c r="CI45" i="34" s="1"/>
  <c r="CJ41" i="34"/>
  <c r="CJ45" i="34" s="1"/>
  <c r="CK41" i="34"/>
  <c r="CK45" i="34" s="1"/>
  <c r="CL41" i="34"/>
  <c r="CL45" i="34" s="1"/>
  <c r="CM41" i="34"/>
  <c r="CM45" i="34" s="1"/>
  <c r="CN41" i="34"/>
  <c r="CN45" i="34" s="1"/>
  <c r="CO41" i="34"/>
  <c r="CO45" i="34" s="1"/>
  <c r="CP41" i="34"/>
  <c r="CP45" i="34" s="1"/>
  <c r="CQ41" i="34"/>
  <c r="CQ45" i="34" s="1"/>
  <c r="CR41" i="34"/>
  <c r="CR45" i="34" s="1"/>
  <c r="CS41" i="34"/>
  <c r="CS45" i="34" s="1"/>
  <c r="CT41" i="34"/>
  <c r="CT45" i="34" s="1"/>
  <c r="CU41" i="34"/>
  <c r="CU45" i="34" s="1"/>
  <c r="CV41" i="34"/>
  <c r="CV45" i="34" s="1"/>
  <c r="CW41" i="34"/>
  <c r="CW45" i="34" s="1"/>
  <c r="CX41" i="34"/>
  <c r="CX45" i="34" s="1"/>
  <c r="CY41" i="34"/>
  <c r="E41" i="34"/>
  <c r="E45" i="34" s="1"/>
  <c r="K2" i="29"/>
  <c r="L2" i="29"/>
  <c r="K3" i="29"/>
  <c r="L3" i="29"/>
  <c r="K4" i="29"/>
  <c r="L4" i="29"/>
  <c r="K5" i="29"/>
  <c r="L5" i="29"/>
  <c r="K6" i="29"/>
  <c r="L6" i="29"/>
  <c r="K7" i="29"/>
  <c r="L7" i="29"/>
  <c r="K8" i="29"/>
  <c r="L8" i="29"/>
  <c r="K10" i="29"/>
  <c r="L10" i="29"/>
  <c r="K11" i="29"/>
  <c r="L11" i="29"/>
  <c r="K12" i="29"/>
  <c r="L12" i="29"/>
  <c r="K13" i="29"/>
  <c r="L13" i="29"/>
  <c r="K14" i="29"/>
  <c r="L14" i="29"/>
  <c r="K15" i="29"/>
  <c r="L15" i="29"/>
  <c r="K16" i="29"/>
  <c r="L16" i="29"/>
  <c r="K17" i="29"/>
  <c r="L17" i="29"/>
  <c r="K18" i="29"/>
  <c r="L18" i="29"/>
  <c r="K19" i="29"/>
  <c r="L19" i="29"/>
  <c r="K20" i="29"/>
  <c r="L20" i="29"/>
  <c r="K21" i="29"/>
  <c r="L21" i="29"/>
  <c r="K22" i="29"/>
  <c r="L22" i="29"/>
  <c r="K23" i="29"/>
  <c r="L23" i="29"/>
  <c r="K24" i="29"/>
  <c r="L24" i="29"/>
  <c r="K25" i="29"/>
  <c r="L25" i="29"/>
  <c r="K26" i="29"/>
  <c r="L26" i="29"/>
  <c r="K27" i="29"/>
  <c r="L27" i="29"/>
  <c r="K28" i="29"/>
  <c r="L28" i="29"/>
  <c r="K29" i="29"/>
  <c r="L29" i="29"/>
  <c r="K30" i="29"/>
  <c r="L30" i="29"/>
  <c r="K31" i="29"/>
  <c r="L31" i="29"/>
  <c r="K32" i="29"/>
  <c r="L32" i="29"/>
  <c r="K33" i="29"/>
  <c r="L33" i="29"/>
  <c r="K34" i="29"/>
  <c r="L34" i="29"/>
  <c r="K35" i="29"/>
  <c r="L35" i="29"/>
  <c r="K36" i="29"/>
  <c r="L36" i="29"/>
  <c r="K37" i="29"/>
  <c r="L37" i="29"/>
  <c r="K38" i="29"/>
  <c r="L38" i="29"/>
  <c r="K39" i="29"/>
  <c r="L39" i="29"/>
  <c r="K40" i="29"/>
  <c r="L40" i="29"/>
  <c r="K41" i="29"/>
  <c r="L41" i="29"/>
  <c r="K42" i="29"/>
  <c r="L42" i="29"/>
  <c r="K43" i="29"/>
  <c r="L43" i="29"/>
  <c r="K44" i="29"/>
  <c r="L44" i="29"/>
  <c r="K45" i="29"/>
  <c r="L45" i="29"/>
  <c r="K46" i="29"/>
  <c r="L46" i="29"/>
  <c r="K47" i="29"/>
  <c r="L47" i="29"/>
  <c r="K48" i="29"/>
  <c r="L48" i="29"/>
  <c r="K49" i="29"/>
  <c r="L49" i="29"/>
  <c r="K50" i="29"/>
  <c r="L50" i="29"/>
  <c r="K51" i="29"/>
  <c r="L51" i="29"/>
  <c r="K52" i="29"/>
  <c r="L52" i="29"/>
  <c r="K53" i="29"/>
  <c r="L53" i="29"/>
  <c r="K54" i="29"/>
  <c r="L54" i="29"/>
  <c r="K55" i="29"/>
  <c r="L55" i="29"/>
  <c r="K56" i="29"/>
  <c r="L56" i="29"/>
  <c r="K57" i="29"/>
  <c r="L57" i="29"/>
  <c r="K58" i="29"/>
  <c r="L58" i="29"/>
  <c r="K59" i="29"/>
  <c r="L59" i="29"/>
  <c r="K60" i="29"/>
  <c r="L60" i="29"/>
  <c r="K61" i="29"/>
  <c r="L61" i="29"/>
  <c r="K62" i="29"/>
  <c r="L62" i="29"/>
  <c r="K63" i="29"/>
  <c r="L63" i="29"/>
  <c r="K64" i="29"/>
  <c r="L64" i="29"/>
  <c r="K65" i="29"/>
  <c r="L65" i="29"/>
  <c r="K66" i="29"/>
  <c r="L66" i="29"/>
  <c r="K67" i="29"/>
  <c r="L67" i="29"/>
  <c r="K68" i="29"/>
  <c r="L68" i="29"/>
  <c r="K69" i="29"/>
  <c r="L69" i="29"/>
  <c r="K70" i="29"/>
  <c r="L70" i="29"/>
  <c r="K71" i="29"/>
  <c r="L71" i="29"/>
  <c r="K72" i="29"/>
  <c r="L72" i="29"/>
  <c r="K73" i="29"/>
  <c r="L73" i="29"/>
  <c r="K74" i="29"/>
  <c r="L74" i="29"/>
  <c r="K75" i="29"/>
  <c r="L75" i="29"/>
  <c r="K76" i="29"/>
  <c r="L76" i="29"/>
  <c r="K77" i="29"/>
  <c r="L77" i="29"/>
  <c r="K78" i="29"/>
  <c r="L78" i="29"/>
  <c r="K79" i="29"/>
  <c r="L79" i="29"/>
  <c r="K80" i="29"/>
  <c r="L80" i="29"/>
  <c r="K81" i="29"/>
  <c r="L81" i="29"/>
  <c r="K82" i="29"/>
  <c r="L82" i="29"/>
  <c r="K83" i="29"/>
  <c r="L83" i="29"/>
  <c r="K84" i="29"/>
  <c r="L84" i="29"/>
  <c r="K85" i="29"/>
  <c r="L85" i="29"/>
  <c r="K86" i="29"/>
  <c r="L86" i="29"/>
  <c r="K87" i="29"/>
  <c r="L87" i="29"/>
  <c r="K88" i="29"/>
  <c r="L88" i="29"/>
  <c r="K89" i="29"/>
  <c r="L89" i="29"/>
  <c r="K90" i="29"/>
  <c r="L90" i="29"/>
  <c r="K91" i="29"/>
  <c r="L91" i="29"/>
  <c r="K92" i="29"/>
  <c r="L92" i="29"/>
  <c r="K93" i="29"/>
  <c r="L93" i="29"/>
  <c r="K94" i="29"/>
  <c r="L94" i="29"/>
  <c r="K95" i="29"/>
  <c r="L95" i="29"/>
  <c r="K96" i="29"/>
  <c r="L96" i="29"/>
  <c r="K97" i="29"/>
  <c r="L97" i="29"/>
  <c r="K98" i="29"/>
  <c r="L98" i="29"/>
  <c r="K99" i="29"/>
  <c r="L99" i="29"/>
  <c r="L1" i="29"/>
  <c r="K1" i="29"/>
  <c r="H28" i="28"/>
  <c r="H27" i="28"/>
  <c r="H25" i="28"/>
  <c r="H24" i="28"/>
  <c r="H22" i="28"/>
  <c r="H21" i="28"/>
  <c r="H18" i="28"/>
  <c r="H19" i="28"/>
  <c r="H35" i="1"/>
  <c r="G35" i="1" s="1"/>
  <c r="H34" i="1"/>
  <c r="G34" i="1"/>
  <c r="H33" i="1"/>
  <c r="G33" i="1"/>
  <c r="H32" i="1"/>
  <c r="G32" i="1" s="1"/>
  <c r="H31" i="1"/>
  <c r="G31" i="1"/>
  <c r="H30" i="1"/>
  <c r="G30" i="1"/>
  <c r="H29" i="1"/>
  <c r="G29" i="1" s="1"/>
  <c r="H28" i="1"/>
  <c r="G28" i="1"/>
  <c r="H27" i="1"/>
  <c r="G27" i="1"/>
  <c r="H26" i="1"/>
  <c r="G26" i="1" s="1"/>
  <c r="H25" i="1"/>
  <c r="H24" i="1"/>
  <c r="G25" i="1"/>
  <c r="G24" i="1"/>
  <c r="S32" i="28"/>
  <c r="S33" i="28"/>
  <c r="S34" i="28"/>
  <c r="S35" i="28"/>
  <c r="S36" i="28"/>
  <c r="E29" i="28"/>
  <c r="L29" i="28" s="1"/>
  <c r="E28" i="28"/>
  <c r="L28" i="28" s="1"/>
  <c r="E27" i="28"/>
  <c r="L27" i="28" s="1"/>
  <c r="F27" i="28" s="1"/>
  <c r="E26" i="28"/>
  <c r="L26" i="28" s="1"/>
  <c r="E25" i="28"/>
  <c r="L25" i="28" s="1"/>
  <c r="F25" i="28" s="1"/>
  <c r="E24" i="28"/>
  <c r="L24" i="28" s="1"/>
  <c r="F24" i="28" s="1"/>
  <c r="E23" i="28"/>
  <c r="L23" i="28" s="1"/>
  <c r="E22" i="28"/>
  <c r="L22" i="28" s="1"/>
  <c r="E21" i="28"/>
  <c r="L21" i="28" s="1"/>
  <c r="F21" i="28" s="1"/>
  <c r="A24" i="28"/>
  <c r="S24" i="28" s="1"/>
  <c r="B24" i="28"/>
  <c r="C24" i="28"/>
  <c r="A25" i="28"/>
  <c r="S25" i="28" s="1"/>
  <c r="B25" i="28"/>
  <c r="C25" i="28"/>
  <c r="A26" i="28"/>
  <c r="S26" i="28" s="1"/>
  <c r="B26" i="28"/>
  <c r="C26" i="28"/>
  <c r="A27" i="28"/>
  <c r="S27" i="28" s="1"/>
  <c r="B27" i="28"/>
  <c r="C27" i="28"/>
  <c r="A28" i="28"/>
  <c r="S28" i="28" s="1"/>
  <c r="B28" i="28"/>
  <c r="C28" i="28"/>
  <c r="A29" i="28"/>
  <c r="S29" i="28" s="1"/>
  <c r="B29" i="28"/>
  <c r="C29" i="28"/>
  <c r="G39" i="1"/>
  <c r="F31" i="28" s="1"/>
  <c r="A6" i="28"/>
  <c r="S6" i="28" s="1"/>
  <c r="B6" i="28"/>
  <c r="C6" i="28"/>
  <c r="E6" i="28"/>
  <c r="L6" i="28" s="1"/>
  <c r="H6" i="28"/>
  <c r="A7" i="28"/>
  <c r="S7" i="28" s="1"/>
  <c r="B7" i="28"/>
  <c r="C7" i="28"/>
  <c r="E7" i="28"/>
  <c r="L7" i="28" s="1"/>
  <c r="H7" i="28"/>
  <c r="D3" i="1"/>
  <c r="A10" i="28"/>
  <c r="S10" i="28" s="1"/>
  <c r="A12" i="28"/>
  <c r="S12" i="28" s="1"/>
  <c r="B12" i="28"/>
  <c r="C12" i="28"/>
  <c r="E12" i="28"/>
  <c r="L12" i="28" s="1"/>
  <c r="C31" i="28"/>
  <c r="A15" i="28"/>
  <c r="S15" i="28" s="1"/>
  <c r="G8" i="28"/>
  <c r="E11" i="28"/>
  <c r="L11" i="28" s="1"/>
  <c r="E15" i="28"/>
  <c r="L15" i="28" s="1"/>
  <c r="B15" i="28"/>
  <c r="C15" i="28"/>
  <c r="E10" i="28"/>
  <c r="L10" i="28" s="1"/>
  <c r="B10" i="28"/>
  <c r="C10" i="28"/>
  <c r="C1" i="28"/>
  <c r="H17" i="28"/>
  <c r="H31" i="28"/>
  <c r="H16" i="28"/>
  <c r="H9" i="28"/>
  <c r="H11" i="28"/>
  <c r="H13" i="28"/>
  <c r="H14" i="28"/>
  <c r="H8" i="28"/>
  <c r="H5" i="28"/>
  <c r="H4" i="28"/>
  <c r="A31" i="28"/>
  <c r="S31" i="28" s="1"/>
  <c r="B31" i="28"/>
  <c r="E31" i="28"/>
  <c r="L31" i="28" s="1"/>
  <c r="E18" i="28"/>
  <c r="L18" i="28" s="1"/>
  <c r="F18" i="28" s="1"/>
  <c r="B23" i="28"/>
  <c r="B22" i="28"/>
  <c r="B21" i="28"/>
  <c r="B20" i="28"/>
  <c r="B19" i="28"/>
  <c r="B18" i="28"/>
  <c r="B17" i="28"/>
  <c r="B16" i="28"/>
  <c r="B14" i="28"/>
  <c r="B13" i="28"/>
  <c r="B11" i="28"/>
  <c r="B9" i="28"/>
  <c r="B8" i="28"/>
  <c r="B5" i="28"/>
  <c r="B4" i="28"/>
  <c r="E17" i="28"/>
  <c r="L17" i="28" s="1"/>
  <c r="F17" i="28" s="1"/>
  <c r="A17" i="28"/>
  <c r="S17" i="28" s="1"/>
  <c r="C17" i="28"/>
  <c r="G23" i="1"/>
  <c r="E16" i="28"/>
  <c r="L16" i="28" s="1"/>
  <c r="F16" i="28" s="1"/>
  <c r="C16" i="28"/>
  <c r="A16" i="28"/>
  <c r="S16" i="28" s="1"/>
  <c r="A20" i="28"/>
  <c r="S20" i="28" s="1"/>
  <c r="C20" i="28"/>
  <c r="A21" i="28"/>
  <c r="S21" i="28" s="1"/>
  <c r="C21" i="28"/>
  <c r="A22" i="28"/>
  <c r="S22" i="28" s="1"/>
  <c r="C22" i="28"/>
  <c r="A23" i="28"/>
  <c r="S23" i="28" s="1"/>
  <c r="C23" i="28"/>
  <c r="C19" i="28"/>
  <c r="A19" i="28"/>
  <c r="S19" i="28" s="1"/>
  <c r="C18" i="28"/>
  <c r="A18" i="28"/>
  <c r="S18" i="28" s="1"/>
  <c r="A9" i="28"/>
  <c r="S9" i="28" s="1"/>
  <c r="A11" i="28"/>
  <c r="S11" i="28" s="1"/>
  <c r="A13" i="28"/>
  <c r="S13" i="28" s="1"/>
  <c r="A14" i="28"/>
  <c r="S14" i="28" s="1"/>
  <c r="A8" i="28"/>
  <c r="S8" i="28" s="1"/>
  <c r="A5" i="28"/>
  <c r="S5" i="28" s="1"/>
  <c r="A4" i="28"/>
  <c r="S4" i="28" s="1"/>
  <c r="C4" i="28"/>
  <c r="C5" i="28"/>
  <c r="C8" i="28"/>
  <c r="C9" i="28"/>
  <c r="C11" i="28"/>
  <c r="C13" i="28"/>
  <c r="C14" i="28"/>
  <c r="E20" i="28"/>
  <c r="L20" i="28" s="1"/>
  <c r="E19" i="28"/>
  <c r="L19" i="28" s="1"/>
  <c r="F19" i="28" s="1"/>
  <c r="E13" i="28"/>
  <c r="L13" i="28" s="1"/>
  <c r="E9" i="28"/>
  <c r="L9" i="28" s="1"/>
  <c r="F9" i="28" s="1"/>
  <c r="E8" i="28"/>
  <c r="L8" i="28" s="1"/>
  <c r="F8" i="28" s="1"/>
  <c r="E5" i="28"/>
  <c r="L5" i="28" s="1"/>
  <c r="F5" i="28" s="1"/>
  <c r="E4" i="28"/>
  <c r="L4" i="28" s="1"/>
  <c r="F4" i="28" s="1"/>
  <c r="D1" i="28"/>
  <c r="E1" i="28" s="1"/>
  <c r="E14" i="28"/>
  <c r="L14" i="28" s="1"/>
  <c r="H26" i="28" l="1"/>
  <c r="Q26" i="28" s="1"/>
  <c r="H23" i="28"/>
  <c r="F22" i="28"/>
  <c r="H29" i="28"/>
  <c r="F28" i="28"/>
  <c r="H20" i="28"/>
  <c r="F26" i="28" l="1"/>
  <c r="Q20" i="28"/>
  <c r="F20" i="28"/>
  <c r="Q29" i="28"/>
  <c r="F29" i="28"/>
  <c r="Q23" i="28"/>
  <c r="F23" i="28"/>
  <c r="J40" i="28" l="1"/>
</calcChain>
</file>

<file path=xl/sharedStrings.xml><?xml version="1.0" encoding="utf-8"?>
<sst xmlns="http://schemas.openxmlformats.org/spreadsheetml/2006/main" count="635" uniqueCount="272">
  <si>
    <t xml:space="preserve">Unit Number:      </t>
  </si>
  <si>
    <t>Line #</t>
  </si>
  <si>
    <t>Description of Requested Amount from Audited Financial Statements</t>
  </si>
  <si>
    <t>Error Messages</t>
  </si>
  <si>
    <t>Notes</t>
  </si>
  <si>
    <t>Notes to the Financial Statements - Other Post-employment benefits (OPEB) Note</t>
  </si>
  <si>
    <t>(The OPEB amounts requested are normally in the OPEB note - however, many of them can also be found on the Required Supplementary Information Schedule for OPEB that follows the Notes.)</t>
  </si>
  <si>
    <t>Upload Amounts</t>
  </si>
  <si>
    <t xml:space="preserve">Fiscal Year </t>
  </si>
  <si>
    <t>Unit Data Input Worksheet</t>
  </si>
  <si>
    <t>Purpose of Unit Data Input Worksheet</t>
  </si>
  <si>
    <t>Every year numbers are taken from City and County audited financial statements and used to produce various management tools for units of Government.  Links to these sites are listed at the end of these instructions.  In order for these tools to be updated timely, your audited statements and accompanying Unit Data Input worksheet must be received in this office by October 31st, of each year for local governments with a fiscal year ended June 30th.  Each year a unit of government will be asked to complete a Unit Data Input Worksheet that will be uploaded into a database that supports each of the websites listed below as well as provides information to the North Carolina legislature, North Carolina Budget and the Governor’s office.  The North Carolina League of Municipalities and North Carolina Association of County Commissioners also use this information to advocate before the executive, legislative and judicial branches of state government on behalf of local governments.</t>
  </si>
  <si>
    <t>Water Sewer Dashboard</t>
  </si>
  <si>
    <t>NC County and Municipal Financial Information</t>
  </si>
  <si>
    <t>Instructions</t>
  </si>
  <si>
    <r>
      <t xml:space="preserve">This worksheet must be completed using your audited financial statements and submitted with the audit report to the Local Government Commission.  This worksheet is designed so that each unit should be able to complete in less than an hour, if they have a completed audit report.  However, units can always choose to outsource this worksheet.  The worksheet must be </t>
    </r>
    <r>
      <rPr>
        <b/>
        <sz val="12"/>
        <color indexed="8"/>
        <rFont val="Century Schoolbook"/>
        <family val="1"/>
      </rPr>
      <t>submitted with the unit’s audit report</t>
    </r>
    <r>
      <rPr>
        <sz val="12"/>
        <color indexed="8"/>
        <rFont val="Century Schoolbook"/>
        <family val="1"/>
      </rPr>
      <t>.</t>
    </r>
  </si>
  <si>
    <t xml:space="preserve">The Worksheet does contain edits that will display error messages if these edit tests are not passed.  Please make sure that your worksheet is error free.  </t>
  </si>
  <si>
    <t xml:space="preserve">                                                            FINISHED</t>
  </si>
  <si>
    <t>Description</t>
  </si>
  <si>
    <t>Account #</t>
  </si>
  <si>
    <t>Fiscal Year Reviewer Corrections</t>
  </si>
  <si>
    <t>Fiscal Year Unit Input</t>
  </si>
  <si>
    <r>
      <t xml:space="preserve">Instructions:  See Previous Excel tab - </t>
    </r>
    <r>
      <rPr>
        <sz val="14"/>
        <color indexed="8"/>
        <rFont val="Century Schoolbook"/>
        <family val="1"/>
      </rPr>
      <t>Please enter current year audited data in column F</t>
    </r>
  </si>
  <si>
    <t xml:space="preserve">                    FINISHED</t>
  </si>
  <si>
    <t>IMPORT</t>
  </si>
  <si>
    <t>Errors</t>
  </si>
  <si>
    <t>Yes</t>
  </si>
  <si>
    <t>No</t>
  </si>
  <si>
    <t>Cash &amp; Tax Memo</t>
  </si>
  <si>
    <t>Review Summary</t>
  </si>
  <si>
    <t>Fiduciary Funds</t>
  </si>
  <si>
    <t>How Data is used</t>
  </si>
  <si>
    <t>New Questions  -  Please read and answer if applicable</t>
  </si>
  <si>
    <t>LGC USE</t>
  </si>
  <si>
    <t>Statement</t>
  </si>
  <si>
    <t>Government Wide Statements-Net Position-Business Activities Column</t>
  </si>
  <si>
    <r>
      <rPr>
        <u/>
        <sz val="11"/>
        <color indexed="8"/>
        <rFont val="Calibri"/>
        <family val="2"/>
      </rPr>
      <t>All unrestricted Cash and investments.</t>
    </r>
    <r>
      <rPr>
        <sz val="11"/>
        <color theme="1"/>
        <rFont val="Calibri"/>
        <family val="2"/>
        <scheme val="minor"/>
      </rPr>
      <t xml:space="preserve"> 
</t>
    </r>
    <r>
      <rPr>
        <b/>
        <sz val="11"/>
        <color indexed="8"/>
        <rFont val="Calibri"/>
        <family val="2"/>
      </rPr>
      <t>Exclude</t>
    </r>
    <r>
      <rPr>
        <sz val="11"/>
        <color theme="1"/>
        <rFont val="Calibri"/>
        <family val="2"/>
        <scheme val="minor"/>
      </rPr>
      <t xml:space="preserve"> restricted cash and cash held by a third party. </t>
    </r>
  </si>
  <si>
    <t>All restricted Cash and investments</t>
  </si>
  <si>
    <t>Net Position-Business Activities</t>
  </si>
  <si>
    <r>
      <rPr>
        <u/>
        <sz val="11"/>
        <color indexed="8"/>
        <rFont val="Calibri"/>
        <family val="2"/>
      </rPr>
      <t>Cash and investments</t>
    </r>
    <r>
      <rPr>
        <sz val="11"/>
        <color theme="1"/>
        <rFont val="Calibri"/>
        <family val="2"/>
        <scheme val="minor"/>
      </rPr>
      <t xml:space="preserve">.  
</t>
    </r>
    <r>
      <rPr>
        <b/>
        <sz val="11"/>
        <color indexed="8"/>
        <rFont val="Calibri"/>
        <family val="2"/>
      </rPr>
      <t>Include:</t>
    </r>
    <r>
      <rPr>
        <sz val="11"/>
        <color theme="1"/>
        <rFont val="Calibri"/>
        <family val="2"/>
        <scheme val="minor"/>
      </rPr>
      <t xml:space="preserve">  unrestricted and restricted.  
                 cash and investments held by a third party</t>
    </r>
  </si>
  <si>
    <t>Fiduciary Statements</t>
  </si>
  <si>
    <t>OPEB Note</t>
  </si>
  <si>
    <t>Bus - Unrestricted Cash &amp; Investments</t>
  </si>
  <si>
    <t>Bus - Restricted Cash &amp; Investments</t>
  </si>
  <si>
    <t>Fiduciary - Cash and Investments</t>
  </si>
  <si>
    <t>Comb-Proprietary Funds- Inventories &amp; Prepaids in Curr Assets</t>
  </si>
  <si>
    <t>CCH Unit Type</t>
  </si>
  <si>
    <t>CCH Unit Code</t>
  </si>
  <si>
    <t>Prior Year Amts.</t>
  </si>
  <si>
    <t xml:space="preserve">Combined Totals of all Proprietary Funds - Depreciation &amp; Amortization Expense </t>
  </si>
  <si>
    <t>Combined Totals of all Proprietary Funds - Cash Flow from Operating</t>
  </si>
  <si>
    <t>Public Housing Authority- HUD Capital grants amount (SCF, don't include operating grants)</t>
  </si>
  <si>
    <t>Public Housing Authority- Amount paid for capital asset acquisition (SCF)</t>
  </si>
  <si>
    <t>Public Housing Authority - Operating income (loss)</t>
  </si>
  <si>
    <t>Select Your Unit's Name from the drop down box in cell D2</t>
  </si>
  <si>
    <t>Select 1,2,3 or 4:
1-Unit has an OPEB benefit that allows qualified retirees to received health care if the retiree pays the same premium rate as an active employee
2-The unit has no OPEB benefits
3- The unit pays some portion of the qualified retiree's health care premium
4-The unit's qualified retiree's receive health care under the state health care plan</t>
  </si>
  <si>
    <t>If your unit is not on the Drop Down list in cell D2 please select the blank space at the top of the drop down list in cell D2 and enter your units name here and complete the worksheet</t>
  </si>
  <si>
    <t xml:space="preserve">OPEB 
1-implicit rate only  
2-no benefit 
3-benfit 
4- state health plan  </t>
  </si>
  <si>
    <t>Pension Notes</t>
  </si>
  <si>
    <t>Formula Results</t>
  </si>
  <si>
    <t>Error Amounts</t>
  </si>
  <si>
    <t>Error Count</t>
  </si>
  <si>
    <t>Fund Statements - Enterprise</t>
  </si>
  <si>
    <t>Statement of Net Position - combined totals from all Proprietary Funds</t>
  </si>
  <si>
    <t>Combined Totals of all Proprietary Funds - Amount of Inventories and Prepaids in current assets</t>
  </si>
  <si>
    <r>
      <t xml:space="preserve">Comb-Proprietary Funds-Current Assets 
</t>
    </r>
    <r>
      <rPr>
        <b/>
        <sz val="11"/>
        <color indexed="8"/>
        <rFont val="Calibri"/>
        <family val="2"/>
      </rPr>
      <t>Exclude:</t>
    </r>
    <r>
      <rPr>
        <sz val="11"/>
        <color theme="1"/>
        <rFont val="Calibri"/>
        <family val="2"/>
        <scheme val="minor"/>
      </rPr>
      <t xml:space="preserve"> any restricted assets
                  deferred outflows.</t>
    </r>
  </si>
  <si>
    <t>Rev,, Exp. &amp; Changes in Net Position-combined totals from all proprietary funds</t>
  </si>
  <si>
    <t>Combined Totals of all Proprietary Funds - Depreciation &amp; Amortization Expense (Enter as a Positive)</t>
  </si>
  <si>
    <t>Cash Flows- all proprietary funds</t>
  </si>
  <si>
    <t>Unit Data Input Worksheet -Housing Authorities</t>
  </si>
  <si>
    <t xml:space="preserve">Public Housing Authority - Operating income (loss)
</t>
  </si>
  <si>
    <t xml:space="preserve">Revenue, Expenses, Changes in Net Position
</t>
  </si>
  <si>
    <t>Comb-Proprietary-Current Assets less restricted assets and deferred outflows</t>
  </si>
  <si>
    <t>Ahoskie Housing Authority</t>
  </si>
  <si>
    <t>Andrews Housing Authority</t>
  </si>
  <si>
    <t>Asheville Housing Authority</t>
  </si>
  <si>
    <t>Beaufort Housing Authority</t>
  </si>
  <si>
    <t>Belmont Housing Authority</t>
  </si>
  <si>
    <t>Benson Housing Authority</t>
  </si>
  <si>
    <t>Burlington Housing Authority</t>
  </si>
  <si>
    <t>Chatham Co Housing Authority</t>
  </si>
  <si>
    <t>East Spencer Housing Authority</t>
  </si>
  <si>
    <t>Eastern Carolina Regional Housing Authority</t>
  </si>
  <si>
    <t>Elizabeth City Housing Authority</t>
  </si>
  <si>
    <t>Fairmont Housing Authority</t>
  </si>
  <si>
    <t>Farmville Housing Authority</t>
  </si>
  <si>
    <t>Fayetteville Metropolitan Housing Auth.</t>
  </si>
  <si>
    <t>Forest City Housing Authority</t>
  </si>
  <si>
    <t>Gastonia Housing Authority</t>
  </si>
  <si>
    <t>Gibsonville Housing Authority</t>
  </si>
  <si>
    <t>Goldsboro Housing Authority</t>
  </si>
  <si>
    <t>Graham Housing Authority</t>
  </si>
  <si>
    <t>Greenville Housing Authority</t>
  </si>
  <si>
    <t>Hendersonville Housing Authority</t>
  </si>
  <si>
    <t>Hertford Housing Authority</t>
  </si>
  <si>
    <t>Hickory Housing Authority</t>
  </si>
  <si>
    <t>Hot Springs Housing Authority</t>
  </si>
  <si>
    <t>Kings Mountain Housing Authority</t>
  </si>
  <si>
    <t>Laurinburg Housing Authority</t>
  </si>
  <si>
    <t>Lenoir Housing Authority</t>
  </si>
  <si>
    <t>Lexington Housing Authority</t>
  </si>
  <si>
    <t>Lincolnton Housing Authority</t>
  </si>
  <si>
    <t>Madison County Housing Authority</t>
  </si>
  <si>
    <t>Madison Housing Authority</t>
  </si>
  <si>
    <t>Mars Hill Housing Authority</t>
  </si>
  <si>
    <t>Maxton Housing Authority</t>
  </si>
  <si>
    <t>Mid East Reg. Housing Authority</t>
  </si>
  <si>
    <t>Monroe Housing Authority</t>
  </si>
  <si>
    <t>Mooresville Housing Authority</t>
  </si>
  <si>
    <t>Morganton Housing Authority</t>
  </si>
  <si>
    <t>Mount Airy Housing Authority</t>
  </si>
  <si>
    <t>Mount Gilead Housing Authority</t>
  </si>
  <si>
    <t>New Edenton Housing Authority</t>
  </si>
  <si>
    <t>New Randleman Housing Authority</t>
  </si>
  <si>
    <t>North Wilkesboro Housing Authority</t>
  </si>
  <si>
    <t>Northwestern Reg. Housing Authority</t>
  </si>
  <si>
    <t>Pembroke Housing Authority</t>
  </si>
  <si>
    <t>Roanoke Rapids Housing Authority</t>
  </si>
  <si>
    <t>Roanoke-Chowan Regional Housing Authority</t>
  </si>
  <si>
    <t>Robersonville Housing Authority</t>
  </si>
  <si>
    <t>Robeson Co Housing Authority</t>
  </si>
  <si>
    <t>Rockingham Housing Authority</t>
  </si>
  <si>
    <t>Rowan Co Housing Authority</t>
  </si>
  <si>
    <t>Roxboro Housing Authority</t>
  </si>
  <si>
    <t>Salisbury Housing Authority</t>
  </si>
  <si>
    <t>Sanford Housing Authority</t>
  </si>
  <si>
    <t>Selma Housing Authority</t>
  </si>
  <si>
    <t>Smithfield Housing Authority</t>
  </si>
  <si>
    <t>Spruce Pine Housing Authority</t>
  </si>
  <si>
    <t>Star Housing Authority</t>
  </si>
  <si>
    <t>The New Reidsville Housing Authority</t>
  </si>
  <si>
    <t>Troy Housing Authority</t>
  </si>
  <si>
    <t>Valdese Housing Authority</t>
  </si>
  <si>
    <t>Wake County Housing Authority</t>
  </si>
  <si>
    <t>Washington Housing Authority</t>
  </si>
  <si>
    <t>Waynesville Housing Authority</t>
  </si>
  <si>
    <t>Whiteville Housing Authority</t>
  </si>
  <si>
    <t>Winston Salem Housing Authority</t>
  </si>
  <si>
    <t>Mount Olive Housing Authority</t>
  </si>
  <si>
    <t>Williamston Housing Authority</t>
  </si>
  <si>
    <t>Asheboro Housing Authority</t>
  </si>
  <si>
    <t>Bladenboro Housing Authority</t>
  </si>
  <si>
    <t>Charlotte Housing Authority</t>
  </si>
  <si>
    <t>Clarkton Housing Authority</t>
  </si>
  <si>
    <t>Dunn Housing Authority</t>
  </si>
  <si>
    <t>Greenevers Housing Authority</t>
  </si>
  <si>
    <t>Hamlet Housing Authority</t>
  </si>
  <si>
    <t>Kinston Housing Authority</t>
  </si>
  <si>
    <t>Lumberton Housing Authority</t>
  </si>
  <si>
    <t>New Bern Housing Authority</t>
  </si>
  <si>
    <t>Oxford Housing Authority</t>
  </si>
  <si>
    <t>Plymouth Housing Authority</t>
  </si>
  <si>
    <t>Princeville Housing Authority</t>
  </si>
  <si>
    <t>Raleigh Housing Authority</t>
  </si>
  <si>
    <t>Southern Pines Housing Authority</t>
  </si>
  <si>
    <t>Statesville Housing Authority</t>
  </si>
  <si>
    <t>Thomasville Housing Authority</t>
  </si>
  <si>
    <t>Vance Co Housing Authority</t>
  </si>
  <si>
    <t>Wadesboro Housing Authority</t>
  </si>
  <si>
    <t>Wilmington Housing Authority</t>
  </si>
  <si>
    <t>Wilson Housing Authority</t>
  </si>
  <si>
    <t>Brevard Housing Authority</t>
  </si>
  <si>
    <t>Elizabethtown Housing Authority</t>
  </si>
  <si>
    <t>Greensboro Housing Authority</t>
  </si>
  <si>
    <t>High Point Housing Authority</t>
  </si>
  <si>
    <t>Marshall Housing Authority</t>
  </si>
  <si>
    <t>Rocky Mount Housing Authority</t>
  </si>
  <si>
    <t>Ayden Housing Authority</t>
  </si>
  <si>
    <t>Durham Housing Authority</t>
  </si>
  <si>
    <t>Tarboro Redevelopment</t>
  </si>
  <si>
    <t>C-EF- Current liabilities (Inc. Def Rev, Excl. BANs &amp; Comp Abs)</t>
  </si>
  <si>
    <t>If you have any questions please call 919-814-4299.</t>
  </si>
  <si>
    <t>Total Expenses - Exclude Transfers</t>
  </si>
  <si>
    <t>Reporting</t>
  </si>
  <si>
    <t>Statement of Activities - Business Activities</t>
  </si>
  <si>
    <r>
      <t xml:space="preserve">Total Change in net position Business Type 
</t>
    </r>
    <r>
      <rPr>
        <sz val="11"/>
        <color indexed="60"/>
        <rFont val="Calibri"/>
        <family val="2"/>
      </rPr>
      <t>(Increase in net position is recorded as a positive and a decrease in net position is recorded as a negative)</t>
    </r>
  </si>
  <si>
    <t>Business Type - Total Expenses</t>
  </si>
  <si>
    <t>Business Type - Change in Net Position</t>
  </si>
  <si>
    <t xml:space="preserve">The worksheet requests information for every possible service we collect data on; however, you only need to complete sections that apply to your unit.  For example, the Water Sewer, Electric and OPEB sections may be skipped if you do not have these funds or benefits.    Also, please note that all numbers on the financial statements will not be entered on this worksheet, as we are only requesting information used in the communications described above. </t>
  </si>
  <si>
    <t>https://www.nctreasurer.com/slg/lfm/financial-analysis/Pages/Financial-Statistics-Tool.aspx</t>
  </si>
  <si>
    <t>County and Municipal Fiscal Analysis</t>
  </si>
  <si>
    <t>https://www.nctreasurer.com/slg/lfm/financial-analysis/Pages/Analysis-by-Population.aspx</t>
  </si>
  <si>
    <t xml:space="preserve">Does your unit sponsor a defined benefit retirement plan other than the four State or Local Government Retirement Plans administered by the State of North Carolina: LGERS, TSERS, Firefighters' and Rescue Squad Workers' and the Registers of Deeds' Supplemental Pension?  Answer Yes if you do have a defined benefit retirement plan other than those mentioned above and provide the name of the plan , a brief description of the benefit and the population group that received the benefit in column G.
</t>
  </si>
  <si>
    <r>
      <t xml:space="preserve">Current liabilities
</t>
    </r>
    <r>
      <rPr>
        <b/>
        <sz val="11"/>
        <color indexed="8"/>
        <rFont val="Calibri"/>
        <family val="2"/>
      </rPr>
      <t>Include:</t>
    </r>
    <r>
      <rPr>
        <sz val="11"/>
        <color theme="1"/>
        <rFont val="Calibri"/>
        <family val="2"/>
        <scheme val="minor"/>
      </rPr>
      <t xml:space="preserve">  Current liabilities and current portion of long-term debt. 
</t>
    </r>
    <r>
      <rPr>
        <b/>
        <sz val="11"/>
        <color indexed="8"/>
        <rFont val="Calibri"/>
        <family val="2"/>
      </rPr>
      <t>Exclude:</t>
    </r>
    <r>
      <rPr>
        <sz val="11"/>
        <color theme="1"/>
        <rFont val="Calibri"/>
        <family val="2"/>
        <scheme val="minor"/>
      </rPr>
      <t xml:space="preserve">   Bond Anticipation Notes
                  Compensated  Absences
                  Pension liabilities
                  Liabilities payable from restricted assets
                  Other post employment liabilities (OPEB)
                  Deferred inflows.</t>
    </r>
  </si>
  <si>
    <t>Holly Ridge Housing Authority</t>
  </si>
  <si>
    <t>reslib/item/north-carolina-water-and-wastewater-rates-dashboard#</t>
  </si>
  <si>
    <r>
      <t xml:space="preserve">The worksheet is organized based on how your audit report is laid out.  Titles on this worksheet appear in highlighted colors and correspond to various exhibits, statements, notes and schedules where the requested amounts should be found.  We have also provided the previous year of data in column E so that you can reference last years amounts to aid your completion of the worksheet.  </t>
    </r>
    <r>
      <rPr>
        <b/>
        <sz val="12"/>
        <color indexed="8"/>
        <rFont val="Century Schoolbook"/>
        <family val="1"/>
      </rPr>
      <t>Please enter All numbers as positive</t>
    </r>
    <r>
      <rPr>
        <sz val="12"/>
        <color indexed="8"/>
        <rFont val="Century Schoolbook"/>
        <family val="1"/>
      </rPr>
      <t xml:space="preserve"> unless specifically stated otherwise in the description of the amount requested.  </t>
    </r>
  </si>
  <si>
    <t>OPEB
 Note or RSI</t>
  </si>
  <si>
    <t>Health benefits - total OPEB liability</t>
  </si>
  <si>
    <t>Health benefits- OPEB plan fiduciary net position</t>
  </si>
  <si>
    <t>OPEB
RSI</t>
  </si>
  <si>
    <t>Health benefits - What is the plan’s fiduciary net position as a percentage of the total OPEB liability?  Please enter as percentage value; for example, 83.5% should be entered as 83.5.  If assets have not been set aside in a trust, please enter 0.0</t>
  </si>
  <si>
    <t>Vision benefits - total OPEB liability</t>
  </si>
  <si>
    <t>Vision benefits - OPEB plan fiduciary net position</t>
  </si>
  <si>
    <t>Vision benefits - What is the plan’s fiduciary net position as a percentage of the total OPEB liability?  Please enter as percentage value; for example, 83.5% should be entered as 83.5.  If assets have not been set aside in a trust, please enter 0.0</t>
  </si>
  <si>
    <t>Dental benefits - total OPEB liability</t>
  </si>
  <si>
    <t>Dental benefits - OPEB plan fiduciary net position</t>
  </si>
  <si>
    <t>Dental benefits - What is the plan’s fiduciary net position as a percentage of the total OPEB liability?  Please enter as percentage value; for example, 83.5% should be entered as 83.5.  If assets have not been set aside in a trust, please enter 0.0</t>
  </si>
  <si>
    <t>Other benefits - total OPEB liability</t>
  </si>
  <si>
    <t>Other benefits - OPEB plan fiduciary net position</t>
  </si>
  <si>
    <t>Other benefits  - What is the plan’s fiduciary net position as a percentage of the total OPEB liability?  Please enter as percentage value; for example, 83.5% should be entered as 83.5.  If assets have not been set aside in a trust, please enter 0.0</t>
  </si>
  <si>
    <t>Reviewer if you need to change what the unit entered, do so directly in cell to the right.  Enter "1" to the right if the unit has defined benefit other than the ones adm.   Leave blank if the unit does not answer</t>
  </si>
  <si>
    <t>603</t>
  </si>
  <si>
    <t xml:space="preserve">For Internal Control Uses Only:
1) NO IC Issues
2) Immaterial IC Issues
3) Unit Visit needed, no UL
4) Unit Letter for IC
5) Consider placing/remaining on Unit Assistance List
6) Consider taking off Unit Assistance List
7) Communication to DPI
</t>
  </si>
  <si>
    <t>Unit was issued:
1) No UL
2) No UL but visit is needed
3) UL with response
4) UL no response required
5) SUL requiring written response
6) Communication to DPI</t>
  </si>
  <si>
    <t>605</t>
  </si>
  <si>
    <t>Financial opinion - enter "1" for clean Opinion or "2" for other than clean opinion</t>
  </si>
  <si>
    <t>see column Q for row with error count</t>
  </si>
  <si>
    <t>Health benefits -plan’s fiduciary net position as a percentage of the total OPEB liability</t>
  </si>
  <si>
    <t>Vision benefits - plan’s fiduciary net position as a percentage of the total OPEB liability</t>
  </si>
  <si>
    <t>Dental benefits - plan’s fiduciary net position as a percentage of the total OPEB liability</t>
  </si>
  <si>
    <t>Other benefits  -plan’s fiduciary net position as a percentage of the total OPEB liability</t>
  </si>
  <si>
    <t>Data Import 2018</t>
  </si>
  <si>
    <t>Winston-Salem Housing Authority</t>
  </si>
  <si>
    <t>Unit Number</t>
  </si>
  <si>
    <t>CCH 13</t>
  </si>
  <si>
    <t>CCH 14</t>
  </si>
  <si>
    <t>CCH 32</t>
  </si>
  <si>
    <t>CCH 33</t>
  </si>
  <si>
    <t>CCH 314</t>
  </si>
  <si>
    <t>CCH 315</t>
  </si>
  <si>
    <t>CCH 316</t>
  </si>
  <si>
    <t>CCH 502</t>
  </si>
  <si>
    <t>CCH 503</t>
  </si>
  <si>
    <t>CCH 512</t>
  </si>
  <si>
    <t>CCH 534</t>
  </si>
  <si>
    <t>"OPEB 
1-implicit rate only 
2-no benefit 
3-benfit 
4- state health plan  "</t>
  </si>
  <si>
    <t>CCH 547</t>
  </si>
  <si>
    <t>Single Audit Only - total amount of federal awards and grants expended as found on SEFSA</t>
  </si>
  <si>
    <t>CCH 554</t>
  </si>
  <si>
    <t>Single Audit Only - Total amount of federal awards and grants that were audited as major as found on SEFSA</t>
  </si>
  <si>
    <t>CCH 555</t>
  </si>
  <si>
    <t>Single Audit Only - total amount of state awards and grants expended as found on SEFSA</t>
  </si>
  <si>
    <t>CCH 556</t>
  </si>
  <si>
    <t>Single Audit Only - Total amount of state awards and grants that were audited as major as found on SEFSA</t>
  </si>
  <si>
    <t>CCH 557</t>
  </si>
  <si>
    <t>Reviewer if you need to change what the unit entered, do so directly in cell to the right. Enter "1" to the right if the unit has defined benefit other than the ones adm. Leave blank if the unit does not answer</t>
  </si>
  <si>
    <t>CCH 577</t>
  </si>
  <si>
    <t>CCH 591</t>
  </si>
  <si>
    <t>CCH 592</t>
  </si>
  <si>
    <t>CCH 603</t>
  </si>
  <si>
    <t>CCH 604</t>
  </si>
  <si>
    <t>CCH 605</t>
  </si>
  <si>
    <t>Compliance opinion - enter "1" for clean Opinion or "2" for other than clean opinion</t>
  </si>
  <si>
    <t>CCH 606</t>
  </si>
  <si>
    <t>CCH 607</t>
  </si>
  <si>
    <t>CCH 608</t>
  </si>
  <si>
    <t>CCH 609</t>
  </si>
  <si>
    <t>CCH 610</t>
  </si>
  <si>
    <t>CCH 611</t>
  </si>
  <si>
    <t>CCH 612</t>
  </si>
  <si>
    <t>CCH 613</t>
  </si>
  <si>
    <t>CCH 614</t>
  </si>
  <si>
    <t>CCH 615</t>
  </si>
  <si>
    <t>CCH 616</t>
  </si>
  <si>
    <t>CCH 617</t>
  </si>
  <si>
    <t>CCH 618</t>
  </si>
  <si>
    <t>CCH 998</t>
  </si>
  <si>
    <t>CCH 999</t>
  </si>
  <si>
    <t>Bladen Housing Authority</t>
  </si>
  <si>
    <t>Notes to the Financial Statements - Pension Note</t>
  </si>
  <si>
    <t>FS., Pension note or RSI</t>
  </si>
  <si>
    <r>
      <t xml:space="preserve">Unit's Share of Net Pension Liability ($s)
- unit of government is a participating employer in the State's </t>
    </r>
    <r>
      <rPr>
        <b/>
        <sz val="11"/>
        <color indexed="8"/>
        <rFont val="Calibri"/>
        <family val="2"/>
      </rPr>
      <t>TSERS</t>
    </r>
    <r>
      <rPr>
        <sz val="11"/>
        <color theme="1"/>
        <rFont val="Calibri"/>
        <family val="2"/>
        <scheme val="minor"/>
      </rPr>
      <t xml:space="preserve"> (Teachers' and State Employees' Retirement System) or the </t>
    </r>
    <r>
      <rPr>
        <b/>
        <sz val="11"/>
        <color indexed="8"/>
        <rFont val="Calibri"/>
        <family val="2"/>
      </rPr>
      <t>LGERS</t>
    </r>
    <r>
      <rPr>
        <sz val="11"/>
        <color theme="1"/>
        <rFont val="Calibri"/>
        <family val="2"/>
        <scheme val="minor"/>
      </rPr>
      <t xml:space="preserve"> (Local Governmental Employees' Retirement System).  </t>
    </r>
  </si>
  <si>
    <t>See prior year's audited financial statements</t>
  </si>
  <si>
    <t>Review</t>
  </si>
  <si>
    <t>Please provide the name of any additional agencies included in the above net pension liability</t>
  </si>
  <si>
    <t>Not collected for Year 2018</t>
  </si>
  <si>
    <t xml:space="preserve">Unit's Share of Net Pension Liability ($s)
- unit of government is a participating employer in the State's TSERS (Teachers' and State Employees' Retirement System) or the LGERS (Local Governmental Employees' Retirement System).  </t>
  </si>
  <si>
    <t>Net Pension Liability</t>
  </si>
  <si>
    <t>Unit was issued:
1) No UL
2) No UL but visit is needed
3) UL with response
4) SUL requiring written response
5) Communication to DPI</t>
  </si>
  <si>
    <t>Financial opinion - enter "1" for Unmodified Opinion or "2" for other than unmodified opinion</t>
  </si>
  <si>
    <t>Date 12/18/2019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</si>
</sst>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1" formatCode="_(* #,##0_);_(* \(#,##0\);_(* &quot;-&quot;_);_(@_)"/>
    <numFmt numFmtId="44" formatCode="_(&quot;$&quot;* #,##0.00_);_(&quot;$&quot;* \(#,##0.00\);_(&quot;$&quot;* &quot;-&quot;??_);_(@_)"/>
    <numFmt numFmtId="43" formatCode="_(* #,##0.00_);_(* \(#,##0.00\);_(* &quot;-&quot;??_);_(@_)"/>
    <numFmt numFmtId="164" formatCode="_(* #,##0_);_(* \(#,##0\);_(* &quot;-&quot;??_);_(@_)"/>
    <numFmt numFmtId="165" formatCode="0_);[Red]\(0\)"/>
    <numFmt numFmtId="166" formatCode="#,##0.0_);\(#,##0.0\)"/>
    <numFmt numFmtId="167" formatCode="0.0"/>
    <numFmt numFmtId="168" formatCode="0_);\(0\)"/>
    <numFmt numFmtId="169" formatCode="_(* #,##0.0_);_(* \(#,##0.0\);_(* &quot;-&quot;??_);_(@_)"/>
    <numFmt numFmtId="170" formatCode="0.0_);\(0.0\)"/>
    <numFmt numFmtId="171" formatCode="#,##0.0_);[Red]\(#,##0.0\)"/>
  </numFmts>
  <fonts count="73" x14ac:knownFonts="1">
    <font>
      <sz val="11"/>
      <color theme="1"/>
      <name val="Calibri"/>
      <family val="2"/>
      <scheme val="minor"/>
    </font>
    <font>
      <sz val="11"/>
      <color indexed="8"/>
      <name val="Calibri"/>
      <family val="2"/>
    </font>
    <font>
      <b/>
      <sz val="11"/>
      <color indexed="8"/>
      <name val="Calibri"/>
      <family val="2"/>
    </font>
    <font>
      <u/>
      <sz val="11"/>
      <color indexed="8"/>
      <name val="Calibri"/>
      <family val="2"/>
    </font>
    <font>
      <sz val="11"/>
      <color indexed="62"/>
      <name val="Calibri"/>
      <family val="2"/>
    </font>
    <font>
      <sz val="11"/>
      <color indexed="60"/>
      <name val="Calibri"/>
      <family val="2"/>
    </font>
    <font>
      <sz val="10"/>
      <name val="Times New Roman"/>
      <family val="1"/>
    </font>
    <font>
      <sz val="12"/>
      <color indexed="8"/>
      <name val="Century Schoolbook"/>
      <family val="1"/>
    </font>
    <font>
      <b/>
      <sz val="12"/>
      <color indexed="8"/>
      <name val="Century Schoolbook"/>
      <family val="1"/>
    </font>
    <font>
      <sz val="14"/>
      <color indexed="8"/>
      <name val="Century Schoolbook"/>
      <family val="1"/>
    </font>
    <font>
      <sz val="11"/>
      <color indexed="9"/>
      <name val="Calibri"/>
      <family val="2"/>
    </font>
    <font>
      <b/>
      <sz val="11"/>
      <color indexed="9"/>
      <name val="Calibri"/>
      <family val="2"/>
    </font>
    <font>
      <sz val="11"/>
      <color indexed="17"/>
      <name val="Calibri"/>
      <family val="2"/>
    </font>
    <font>
      <sz val="10"/>
      <name val="Arial"/>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b/>
      <sz val="11"/>
      <color indexed="53"/>
      <name val="Calibri"/>
      <family val="2"/>
    </font>
    <font>
      <sz val="11"/>
      <color indexed="53"/>
      <name val="Calibri"/>
      <family val="2"/>
    </font>
    <font>
      <sz val="8"/>
      <name val="Arial"/>
      <family val="2"/>
    </font>
    <font>
      <sz val="8"/>
      <name val="Arial"/>
      <family val="2"/>
    </font>
    <font>
      <sz val="12"/>
      <name val="Garamond"/>
      <family val="1"/>
    </font>
    <font>
      <sz val="12"/>
      <name val="Garamond"/>
      <family val="1"/>
    </font>
    <font>
      <u/>
      <sz val="10"/>
      <color indexed="12"/>
      <name val="Arial"/>
      <family val="2"/>
    </font>
    <font>
      <sz val="10"/>
      <name val="Arial"/>
      <family val="2"/>
    </font>
    <font>
      <sz val="8"/>
      <name val="Arial"/>
      <family val="2"/>
    </font>
    <font>
      <sz val="10"/>
      <name val="Arial"/>
      <family val="2"/>
    </font>
    <font>
      <sz val="8"/>
      <name val="Arial"/>
    </font>
    <font>
      <sz val="10"/>
      <name val="Arial"/>
    </font>
    <font>
      <sz val="11"/>
      <color indexed="8"/>
      <name val="Century Schoolbook"/>
      <family val="2"/>
    </font>
    <font>
      <sz val="11"/>
      <color indexed="8"/>
      <name val="Calibri"/>
      <family val="2"/>
    </font>
    <font>
      <sz val="11"/>
      <color indexed="8"/>
      <name val="Century Schoolbook"/>
      <family val="2"/>
    </font>
    <font>
      <sz val="11"/>
      <color theme="1"/>
      <name val="Calibri"/>
      <family val="2"/>
      <scheme val="minor"/>
    </font>
    <font>
      <u/>
      <sz val="11"/>
      <color theme="10"/>
      <name val="Calibri"/>
      <family val="2"/>
      <scheme val="minor"/>
    </font>
    <font>
      <u/>
      <sz val="11"/>
      <color theme="10"/>
      <name val="Calibri"/>
      <family val="2"/>
    </font>
    <font>
      <sz val="11"/>
      <color theme="1"/>
      <name val="Century Schoolbook"/>
      <family val="2"/>
    </font>
    <font>
      <sz val="12"/>
      <color theme="1"/>
      <name val="Calibri"/>
      <family val="2"/>
      <scheme val="minor"/>
    </font>
    <font>
      <b/>
      <sz val="11"/>
      <color theme="1"/>
      <name val="Calibri"/>
      <family val="2"/>
      <scheme val="minor"/>
    </font>
    <font>
      <b/>
      <sz val="11"/>
      <color theme="1"/>
      <name val="Century Schoolbook"/>
      <family val="1"/>
    </font>
    <font>
      <b/>
      <sz val="20"/>
      <color theme="1"/>
      <name val="Calibri"/>
      <family val="2"/>
      <scheme val="minor"/>
    </font>
    <font>
      <b/>
      <sz val="22"/>
      <color theme="1"/>
      <name val="Calibri"/>
      <family val="2"/>
      <scheme val="minor"/>
    </font>
    <font>
      <sz val="10"/>
      <color theme="1"/>
      <name val="Century Schoolbook"/>
      <family val="1"/>
    </font>
    <font>
      <b/>
      <sz val="18"/>
      <color theme="1"/>
      <name val="Calibri"/>
      <family val="2"/>
      <scheme val="minor"/>
    </font>
    <font>
      <sz val="9"/>
      <color theme="1"/>
      <name val="Calibri"/>
      <family val="2"/>
      <scheme val="minor"/>
    </font>
    <font>
      <sz val="11"/>
      <color theme="1"/>
      <name val="Century Schoolbook"/>
      <family val="1"/>
    </font>
    <font>
      <sz val="14"/>
      <color theme="1"/>
      <name val="Calibri"/>
      <family val="2"/>
      <scheme val="minor"/>
    </font>
    <font>
      <sz val="14"/>
      <name val="Calibri"/>
      <family val="2"/>
      <scheme val="minor"/>
    </font>
    <font>
      <sz val="11"/>
      <color rgb="FF0070C0"/>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sz val="11"/>
      <name val="Calibri"/>
      <family val="2"/>
      <scheme val="minor"/>
    </font>
    <font>
      <b/>
      <sz val="9"/>
      <color rgb="FFFF0000"/>
      <name val="Calibri"/>
      <family val="2"/>
      <scheme val="minor"/>
    </font>
    <font>
      <sz val="9"/>
      <color theme="1"/>
      <name val="Century Schoolbook"/>
      <family val="1"/>
    </font>
    <font>
      <u/>
      <sz val="11"/>
      <color theme="1"/>
      <name val="Calibri"/>
      <family val="2"/>
      <scheme val="minor"/>
    </font>
    <font>
      <b/>
      <sz val="11"/>
      <color indexed="8"/>
      <name val="Century Schoolbook"/>
      <family val="1"/>
    </font>
    <font>
      <sz val="8"/>
      <color theme="1"/>
      <name val="Century Schoolbook"/>
      <family val="1"/>
    </font>
    <font>
      <sz val="9"/>
      <name val="Calibri"/>
      <family val="2"/>
      <scheme val="minor"/>
    </font>
    <font>
      <b/>
      <sz val="9"/>
      <color theme="1"/>
      <name val="Century Schoolbook"/>
      <family val="1"/>
    </font>
    <font>
      <sz val="8"/>
      <name val="Calibri"/>
      <family val="2"/>
      <scheme val="minor"/>
    </font>
    <font>
      <b/>
      <sz val="11"/>
      <color rgb="FFFF0000"/>
      <name val="Calibri"/>
      <family val="2"/>
      <scheme val="minor"/>
    </font>
    <font>
      <sz val="8"/>
      <color theme="1"/>
      <name val="Calibri"/>
      <family val="2"/>
      <scheme val="minor"/>
    </font>
    <font>
      <b/>
      <sz val="9"/>
      <color theme="1"/>
      <name val="Calibri"/>
      <family val="2"/>
      <scheme val="minor"/>
    </font>
    <font>
      <sz val="11"/>
      <color rgb="FFC00000"/>
      <name val="Calibri"/>
      <family val="2"/>
      <scheme val="minor"/>
    </font>
    <font>
      <b/>
      <sz val="24"/>
      <color theme="2"/>
      <name val="Century Schoolbook"/>
      <family val="1"/>
    </font>
    <font>
      <b/>
      <sz val="48"/>
      <color theme="0"/>
      <name val="Century Schoolbook"/>
      <family val="1"/>
    </font>
    <font>
      <sz val="24"/>
      <color theme="0"/>
      <name val="Century Schoolbook"/>
      <family val="1"/>
    </font>
    <font>
      <sz val="24"/>
      <color theme="2"/>
      <name val="Century Schoolbook"/>
      <family val="1"/>
    </font>
    <font>
      <b/>
      <sz val="12"/>
      <color theme="0"/>
      <name val="Calibri"/>
      <family val="2"/>
      <scheme val="minor"/>
    </font>
    <font>
      <b/>
      <sz val="10"/>
      <color theme="1"/>
      <name val="Calibri"/>
      <family val="2"/>
      <scheme val="minor"/>
    </font>
    <font>
      <sz val="10"/>
      <color theme="1"/>
      <name val="Calibri"/>
      <family val="2"/>
      <scheme val="minor"/>
    </font>
    <font>
      <i/>
      <sz val="11"/>
      <color theme="1"/>
      <name val="Calibri"/>
      <family val="2"/>
      <scheme val="minor"/>
    </font>
  </fonts>
  <fills count="31">
    <fill>
      <patternFill patternType="none"/>
    </fill>
    <fill>
      <patternFill patternType="gray125"/>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rgb="FFFFFF99"/>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rgb="FFFFFFCC"/>
        <bgColor indexed="64"/>
      </patternFill>
    </fill>
    <fill>
      <patternFill patternType="solid">
        <fgColor theme="1"/>
        <bgColor indexed="64"/>
      </patternFill>
    </fill>
    <fill>
      <patternFill patternType="solid">
        <fgColor rgb="FF0070C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style="thin">
        <color theme="3" tint="0.59996337778862885"/>
      </left>
      <right/>
      <top/>
      <bottom style="thin">
        <color theme="3" tint="0.59996337778862885"/>
      </bottom>
      <diagonal/>
    </border>
    <border>
      <left style="thin">
        <color indexed="64"/>
      </left>
      <right style="thin">
        <color theme="3" tint="0.59996337778862885"/>
      </right>
      <top style="thin">
        <color theme="3" tint="0.59996337778862885"/>
      </top>
      <bottom style="thin">
        <color theme="3" tint="0.59996337778862885"/>
      </bottom>
      <diagonal/>
    </border>
  </borders>
  <cellStyleXfs count="4897">
    <xf numFmtId="0" fontId="0"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8" fillId="15" borderId="1" applyNumberFormat="0" applyAlignment="0" applyProtection="0"/>
    <xf numFmtId="0" fontId="18" fillId="15" borderId="1" applyNumberFormat="0" applyAlignment="0" applyProtection="0"/>
    <xf numFmtId="0" fontId="11" fillId="7" borderId="2" applyNumberFormat="0" applyAlignment="0" applyProtection="0"/>
    <xf numFmtId="0" fontId="11" fillId="7" borderId="2" applyNumberFormat="0" applyAlignment="0" applyProtection="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4" fillId="12" borderId="1" applyNumberFormat="0" applyAlignment="0" applyProtection="0"/>
    <xf numFmtId="0" fontId="4" fillId="12" borderId="1" applyNumberFormat="0" applyAlignment="0" applyProtection="0"/>
    <xf numFmtId="0" fontId="19" fillId="0" borderId="6" applyNumberFormat="0" applyFill="0" applyAlignment="0" applyProtection="0"/>
    <xf numFmtId="0" fontId="19" fillId="0" borderId="6" applyNumberFormat="0" applyFill="0" applyAlignment="0" applyProtection="0"/>
    <xf numFmtId="0" fontId="5" fillId="19" borderId="0" applyNumberFormat="0" applyBorder="0" applyAlignment="0" applyProtection="0"/>
    <xf numFmtId="0" fontId="5" fillId="1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6" fillId="0" borderId="0"/>
    <xf numFmtId="0" fontId="33" fillId="0" borderId="0"/>
    <xf numFmtId="0" fontId="36" fillId="0" borderId="0"/>
    <xf numFmtId="0" fontId="33" fillId="0" borderId="0"/>
    <xf numFmtId="0" fontId="3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6" fillId="0" borderId="0"/>
    <xf numFmtId="0" fontId="33" fillId="0" borderId="0"/>
    <xf numFmtId="0" fontId="33" fillId="0" borderId="0"/>
    <xf numFmtId="0" fontId="3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6" fillId="0" borderId="0"/>
    <xf numFmtId="0" fontId="3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6" fillId="0" borderId="0"/>
    <xf numFmtId="0" fontId="3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3" fillId="0" borderId="0"/>
    <xf numFmtId="0" fontId="20" fillId="0" borderId="0"/>
    <xf numFmtId="0" fontId="21" fillId="0" borderId="0"/>
    <xf numFmtId="0" fontId="20" fillId="0" borderId="0"/>
    <xf numFmtId="0" fontId="20" fillId="0" borderId="0"/>
    <xf numFmtId="0" fontId="20" fillId="0" borderId="0"/>
    <xf numFmtId="0" fontId="28" fillId="0" borderId="0"/>
    <xf numFmtId="0" fontId="20" fillId="0" borderId="0"/>
    <xf numFmtId="0" fontId="28" fillId="0" borderId="0"/>
    <xf numFmtId="0" fontId="20" fillId="0" borderId="0"/>
    <xf numFmtId="0" fontId="26" fillId="0" borderId="0"/>
    <xf numFmtId="0" fontId="20" fillId="0" borderId="0"/>
    <xf numFmtId="0" fontId="28" fillId="0" borderId="0"/>
    <xf numFmtId="0" fontId="28" fillId="0" borderId="0"/>
    <xf numFmtId="0" fontId="20" fillId="0" borderId="0"/>
    <xf numFmtId="0" fontId="28" fillId="0" borderId="0"/>
    <xf numFmtId="0" fontId="20" fillId="0" borderId="0"/>
    <xf numFmtId="0" fontId="20"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8" fillId="0" borderId="0"/>
    <xf numFmtId="0" fontId="20"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0" fillId="0" borderId="0"/>
    <xf numFmtId="0" fontId="20"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0" fillId="0" borderId="0"/>
    <xf numFmtId="0" fontId="28" fillId="0" borderId="0"/>
    <xf numFmtId="0" fontId="20" fillId="0" borderId="0"/>
    <xf numFmtId="0" fontId="28" fillId="0" borderId="0"/>
    <xf numFmtId="0" fontId="20" fillId="0" borderId="0"/>
    <xf numFmtId="0" fontId="20" fillId="0" borderId="0"/>
    <xf numFmtId="0" fontId="28" fillId="0" borderId="0"/>
    <xf numFmtId="0" fontId="28" fillId="0" borderId="0"/>
    <xf numFmtId="0" fontId="20" fillId="0" borderId="0"/>
    <xf numFmtId="0" fontId="28" fillId="0" borderId="0"/>
    <xf numFmtId="0" fontId="20" fillId="0" borderId="0"/>
    <xf numFmtId="0" fontId="20"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8" fillId="0" borderId="0"/>
    <xf numFmtId="0" fontId="20" fillId="0" borderId="0"/>
    <xf numFmtId="0" fontId="20" fillId="0" borderId="0"/>
    <xf numFmtId="0" fontId="28" fillId="0" borderId="0"/>
    <xf numFmtId="0" fontId="28" fillId="0" borderId="0"/>
    <xf numFmtId="0" fontId="20" fillId="0" borderId="0"/>
    <xf numFmtId="0" fontId="28" fillId="0" borderId="0"/>
    <xf numFmtId="0" fontId="28" fillId="0" borderId="0"/>
    <xf numFmtId="0" fontId="28" fillId="0" borderId="0"/>
    <xf numFmtId="0" fontId="20" fillId="0" borderId="0"/>
    <xf numFmtId="0" fontId="28" fillId="0" borderId="0"/>
    <xf numFmtId="0" fontId="20" fillId="0" borderId="0"/>
    <xf numFmtId="0" fontId="20"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8" fillId="0" borderId="0"/>
    <xf numFmtId="0" fontId="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1" fillId="0" borderId="0"/>
    <xf numFmtId="0" fontId="2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0" fillId="0" borderId="0"/>
    <xf numFmtId="0" fontId="21" fillId="0" borderId="0"/>
    <xf numFmtId="0" fontId="25" fillId="0" borderId="0"/>
    <xf numFmtId="0" fontId="13" fillId="0" borderId="0"/>
    <xf numFmtId="0" fontId="27" fillId="0" borderId="0"/>
    <xf numFmtId="0" fontId="13" fillId="0" borderId="0"/>
    <xf numFmtId="0" fontId="29" fillId="0" borderId="0"/>
    <xf numFmtId="0" fontId="29" fillId="0" borderId="0"/>
    <xf numFmtId="0" fontId="13" fillId="0" borderId="0"/>
    <xf numFmtId="0" fontId="29" fillId="0" borderId="0"/>
    <xf numFmtId="0" fontId="13" fillId="0" borderId="0"/>
    <xf numFmtId="0" fontId="13" fillId="0" borderId="0"/>
    <xf numFmtId="0" fontId="13" fillId="0" borderId="0"/>
    <xf numFmtId="0" fontId="13" fillId="0" borderId="0"/>
    <xf numFmtId="0" fontId="29" fillId="0" borderId="0"/>
    <xf numFmtId="0" fontId="13" fillId="0" borderId="0"/>
    <xf numFmtId="0" fontId="13" fillId="0" borderId="0"/>
    <xf numFmtId="0" fontId="29" fillId="0" borderId="0"/>
    <xf numFmtId="0" fontId="13" fillId="0" borderId="0"/>
    <xf numFmtId="0" fontId="29" fillId="0" borderId="0"/>
    <xf numFmtId="0" fontId="13" fillId="0" borderId="0"/>
    <xf numFmtId="0" fontId="13" fillId="0" borderId="0"/>
    <xf numFmtId="0" fontId="29" fillId="0" borderId="0"/>
    <xf numFmtId="0" fontId="13" fillId="0" borderId="0"/>
    <xf numFmtId="0" fontId="29" fillId="0" borderId="0"/>
    <xf numFmtId="0" fontId="13" fillId="0" borderId="0"/>
    <xf numFmtId="0" fontId="29" fillId="0" borderId="0"/>
    <xf numFmtId="0" fontId="13" fillId="0" borderId="0"/>
    <xf numFmtId="0" fontId="13" fillId="0" borderId="0"/>
    <xf numFmtId="0" fontId="13" fillId="0" borderId="0"/>
    <xf numFmtId="0" fontId="13" fillId="0" borderId="0"/>
    <xf numFmtId="0" fontId="29" fillId="0" borderId="0"/>
    <xf numFmtId="0" fontId="13" fillId="0" borderId="0"/>
    <xf numFmtId="0" fontId="29" fillId="0" borderId="0"/>
    <xf numFmtId="0" fontId="13" fillId="0" borderId="0"/>
    <xf numFmtId="0" fontId="29" fillId="0" borderId="0"/>
    <xf numFmtId="0" fontId="13" fillId="0" borderId="0"/>
    <xf numFmtId="0" fontId="29" fillId="0" borderId="0"/>
    <xf numFmtId="0" fontId="13" fillId="0" borderId="0"/>
    <xf numFmtId="0" fontId="13" fillId="0" borderId="0"/>
    <xf numFmtId="0" fontId="29" fillId="0" borderId="0"/>
    <xf numFmtId="0" fontId="13" fillId="0" borderId="0"/>
    <xf numFmtId="0" fontId="29" fillId="0" borderId="0"/>
    <xf numFmtId="0" fontId="13" fillId="0" borderId="0"/>
    <xf numFmtId="0" fontId="13" fillId="0" borderId="0"/>
    <xf numFmtId="0" fontId="29" fillId="0" borderId="0"/>
    <xf numFmtId="0" fontId="29" fillId="0" borderId="0"/>
    <xf numFmtId="0" fontId="13" fillId="0" borderId="0"/>
    <xf numFmtId="0" fontId="29" fillId="0" borderId="0"/>
    <xf numFmtId="0" fontId="13" fillId="0" borderId="0"/>
    <xf numFmtId="0" fontId="13" fillId="0" borderId="0"/>
    <xf numFmtId="0" fontId="13" fillId="0" borderId="0"/>
    <xf numFmtId="0" fontId="13" fillId="0" borderId="0"/>
    <xf numFmtId="0" fontId="29" fillId="0" borderId="0"/>
    <xf numFmtId="0" fontId="13" fillId="0" borderId="0"/>
    <xf numFmtId="0" fontId="13" fillId="0" borderId="0"/>
    <xf numFmtId="0" fontId="29" fillId="0" borderId="0"/>
    <xf numFmtId="0" fontId="13" fillId="0" borderId="0"/>
    <xf numFmtId="0" fontId="29" fillId="0" borderId="0"/>
    <xf numFmtId="0" fontId="13" fillId="0" borderId="0"/>
    <xf numFmtId="0" fontId="13" fillId="0" borderId="0"/>
    <xf numFmtId="0" fontId="29" fillId="0" borderId="0"/>
    <xf numFmtId="0" fontId="29" fillId="0" borderId="0"/>
    <xf numFmtId="0" fontId="13" fillId="0" borderId="0"/>
    <xf numFmtId="0" fontId="29" fillId="0" borderId="0"/>
    <xf numFmtId="0" fontId="29" fillId="0" borderId="0"/>
    <xf numFmtId="0" fontId="29" fillId="0" borderId="0"/>
    <xf numFmtId="0" fontId="13" fillId="0" borderId="0"/>
    <xf numFmtId="0" fontId="29" fillId="0" borderId="0"/>
    <xf numFmtId="0" fontId="13" fillId="0" borderId="0"/>
    <xf numFmtId="0" fontId="13" fillId="0" borderId="0"/>
    <xf numFmtId="0" fontId="13" fillId="0" borderId="0"/>
    <xf numFmtId="0" fontId="13" fillId="0" borderId="0"/>
    <xf numFmtId="0" fontId="29" fillId="0" borderId="0"/>
    <xf numFmtId="0" fontId="13" fillId="0" borderId="0"/>
    <xf numFmtId="0" fontId="13" fillId="0" borderId="0"/>
    <xf numFmtId="0" fontId="13" fillId="0" borderId="0"/>
    <xf numFmtId="0" fontId="13" fillId="0" borderId="0"/>
    <xf numFmtId="0" fontId="29" fillId="0" borderId="0"/>
    <xf numFmtId="0" fontId="29" fillId="0" borderId="0"/>
    <xf numFmtId="0" fontId="13" fillId="0" borderId="0"/>
    <xf numFmtId="0" fontId="13" fillId="0" borderId="0"/>
    <xf numFmtId="0" fontId="29" fillId="0" borderId="0"/>
    <xf numFmtId="0" fontId="29" fillId="0" borderId="0"/>
    <xf numFmtId="0" fontId="13" fillId="0" borderId="0"/>
    <xf numFmtId="0" fontId="29" fillId="0" borderId="0"/>
    <xf numFmtId="0" fontId="21" fillId="0" borderId="0"/>
    <xf numFmtId="0" fontId="20" fillId="0" borderId="0"/>
    <xf numFmtId="0" fontId="20" fillId="0" borderId="0"/>
    <xf numFmtId="0" fontId="13" fillId="0" borderId="0"/>
    <xf numFmtId="0" fontId="27" fillId="0" borderId="0"/>
    <xf numFmtId="0" fontId="13" fillId="0" borderId="0"/>
    <xf numFmtId="0" fontId="29" fillId="0" borderId="0"/>
    <xf numFmtId="0" fontId="29" fillId="0" borderId="0"/>
    <xf numFmtId="0" fontId="13" fillId="0" borderId="0"/>
    <xf numFmtId="0" fontId="29" fillId="0" borderId="0"/>
    <xf numFmtId="0" fontId="13" fillId="0" borderId="0"/>
    <xf numFmtId="0" fontId="13" fillId="0" borderId="0"/>
    <xf numFmtId="0" fontId="13" fillId="0" borderId="0"/>
    <xf numFmtId="0" fontId="13" fillId="0" borderId="0"/>
    <xf numFmtId="0" fontId="29" fillId="0" borderId="0"/>
    <xf numFmtId="0" fontId="13" fillId="0" borderId="0"/>
    <xf numFmtId="0" fontId="13" fillId="0" borderId="0"/>
    <xf numFmtId="0" fontId="29" fillId="0" borderId="0"/>
    <xf numFmtId="0" fontId="13" fillId="0" borderId="0"/>
    <xf numFmtId="0" fontId="29" fillId="0" borderId="0"/>
    <xf numFmtId="0" fontId="13" fillId="0" borderId="0"/>
    <xf numFmtId="0" fontId="13" fillId="0" borderId="0"/>
    <xf numFmtId="0" fontId="29" fillId="0" borderId="0"/>
    <xf numFmtId="0" fontId="13" fillId="0" borderId="0"/>
    <xf numFmtId="0" fontId="29" fillId="0" borderId="0"/>
    <xf numFmtId="0" fontId="13" fillId="0" borderId="0"/>
    <xf numFmtId="0" fontId="29" fillId="0" borderId="0"/>
    <xf numFmtId="0" fontId="13" fillId="0" borderId="0"/>
    <xf numFmtId="0" fontId="13" fillId="0" borderId="0"/>
    <xf numFmtId="0" fontId="13" fillId="0" borderId="0"/>
    <xf numFmtId="0" fontId="13" fillId="0" borderId="0"/>
    <xf numFmtId="0" fontId="29" fillId="0" borderId="0"/>
    <xf numFmtId="0" fontId="13" fillId="0" borderId="0"/>
    <xf numFmtId="0" fontId="29" fillId="0" borderId="0"/>
    <xf numFmtId="0" fontId="13" fillId="0" borderId="0"/>
    <xf numFmtId="0" fontId="29" fillId="0" borderId="0"/>
    <xf numFmtId="0" fontId="13" fillId="0" borderId="0"/>
    <xf numFmtId="0" fontId="29" fillId="0" borderId="0"/>
    <xf numFmtId="0" fontId="13" fillId="0" borderId="0"/>
    <xf numFmtId="0" fontId="13" fillId="0" borderId="0"/>
    <xf numFmtId="0" fontId="29" fillId="0" borderId="0"/>
    <xf numFmtId="0" fontId="13" fillId="0" borderId="0"/>
    <xf numFmtId="0" fontId="29" fillId="0" borderId="0"/>
    <xf numFmtId="0" fontId="13" fillId="0" borderId="0"/>
    <xf numFmtId="0" fontId="13" fillId="0" borderId="0"/>
    <xf numFmtId="0" fontId="29" fillId="0" borderId="0"/>
    <xf numFmtId="0" fontId="29" fillId="0" borderId="0"/>
    <xf numFmtId="0" fontId="13" fillId="0" borderId="0"/>
    <xf numFmtId="0" fontId="29" fillId="0" borderId="0"/>
    <xf numFmtId="0" fontId="13" fillId="0" borderId="0"/>
    <xf numFmtId="0" fontId="13" fillId="0" borderId="0"/>
    <xf numFmtId="0" fontId="13" fillId="0" borderId="0"/>
    <xf numFmtId="0" fontId="13" fillId="0" borderId="0"/>
    <xf numFmtId="0" fontId="29" fillId="0" borderId="0"/>
    <xf numFmtId="0" fontId="13" fillId="0" borderId="0"/>
    <xf numFmtId="0" fontId="13" fillId="0" borderId="0"/>
    <xf numFmtId="0" fontId="29" fillId="0" borderId="0"/>
    <xf numFmtId="0" fontId="13" fillId="0" borderId="0"/>
    <xf numFmtId="0" fontId="29" fillId="0" borderId="0"/>
    <xf numFmtId="0" fontId="13" fillId="0" borderId="0"/>
    <xf numFmtId="0" fontId="13" fillId="0" borderId="0"/>
    <xf numFmtId="0" fontId="29" fillId="0" borderId="0"/>
    <xf numFmtId="0" fontId="20" fillId="0" borderId="0"/>
    <xf numFmtId="0" fontId="29" fillId="0" borderId="0"/>
    <xf numFmtId="0" fontId="13" fillId="0" borderId="0"/>
    <xf numFmtId="0" fontId="29" fillId="0" borderId="0"/>
    <xf numFmtId="0" fontId="29" fillId="0" borderId="0"/>
    <xf numFmtId="0" fontId="20" fillId="0" borderId="0"/>
    <xf numFmtId="0" fontId="13" fillId="0" borderId="0"/>
    <xf numFmtId="0" fontId="29" fillId="0" borderId="0"/>
    <xf numFmtId="0" fontId="13" fillId="0" borderId="0"/>
    <xf numFmtId="0" fontId="29" fillId="0" borderId="0"/>
    <xf numFmtId="0" fontId="20" fillId="0" borderId="0"/>
    <xf numFmtId="0" fontId="29" fillId="0" borderId="0"/>
    <xf numFmtId="0" fontId="13" fillId="0" borderId="0"/>
    <xf numFmtId="0" fontId="29" fillId="0" borderId="0"/>
    <xf numFmtId="0" fontId="13" fillId="0" borderId="0"/>
    <xf numFmtId="0" fontId="13" fillId="0" borderId="0"/>
    <xf numFmtId="0" fontId="13" fillId="0" borderId="0"/>
    <xf numFmtId="0" fontId="13" fillId="0" borderId="0"/>
    <xf numFmtId="0" fontId="29" fillId="0" borderId="0"/>
    <xf numFmtId="0" fontId="13" fillId="0" borderId="0"/>
    <xf numFmtId="0" fontId="13" fillId="0" borderId="0"/>
    <xf numFmtId="0" fontId="29" fillId="0" borderId="0"/>
    <xf numFmtId="0" fontId="13" fillId="0" borderId="0"/>
    <xf numFmtId="0" fontId="29" fillId="0" borderId="0"/>
    <xf numFmtId="0" fontId="13" fillId="0" borderId="0"/>
    <xf numFmtId="0" fontId="29" fillId="0" borderId="0"/>
    <xf numFmtId="0" fontId="13" fillId="0" borderId="0"/>
    <xf numFmtId="0" fontId="29" fillId="0" borderId="0"/>
    <xf numFmtId="0" fontId="28" fillId="0" borderId="0"/>
    <xf numFmtId="0" fontId="20" fillId="0" borderId="0"/>
    <xf numFmtId="0" fontId="20" fillId="0" borderId="0"/>
    <xf numFmtId="0" fontId="28" fillId="0" borderId="0"/>
    <xf numFmtId="0" fontId="20" fillId="0" borderId="0"/>
    <xf numFmtId="0" fontId="26" fillId="0" borderId="0"/>
    <xf numFmtId="0" fontId="20" fillId="0" borderId="0"/>
    <xf numFmtId="0" fontId="28" fillId="0" borderId="0"/>
    <xf numFmtId="0" fontId="28" fillId="0" borderId="0"/>
    <xf numFmtId="0" fontId="20" fillId="0" borderId="0"/>
    <xf numFmtId="0" fontId="28" fillId="0" borderId="0"/>
    <xf numFmtId="0" fontId="20" fillId="0" borderId="0"/>
    <xf numFmtId="0" fontId="20"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8" fillId="0" borderId="0"/>
    <xf numFmtId="0" fontId="20" fillId="0" borderId="0"/>
    <xf numFmtId="0" fontId="20" fillId="0" borderId="0"/>
    <xf numFmtId="0" fontId="20" fillId="0" borderId="0"/>
    <xf numFmtId="0" fontId="28" fillId="0" borderId="0"/>
    <xf numFmtId="0" fontId="28" fillId="0" borderId="0"/>
    <xf numFmtId="0" fontId="20" fillId="0" borderId="0"/>
    <xf numFmtId="0" fontId="28" fillId="0" borderId="0"/>
    <xf numFmtId="0" fontId="20" fillId="0" borderId="0"/>
    <xf numFmtId="0" fontId="20" fillId="0" borderId="0"/>
    <xf numFmtId="0" fontId="28" fillId="0" borderId="0"/>
    <xf numFmtId="0" fontId="28" fillId="0" borderId="0"/>
    <xf numFmtId="0" fontId="20" fillId="0" borderId="0"/>
    <xf numFmtId="0" fontId="20" fillId="0" borderId="0"/>
    <xf numFmtId="0" fontId="20"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0" fillId="0" borderId="0"/>
    <xf numFmtId="0" fontId="28"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28" fillId="0" borderId="0"/>
    <xf numFmtId="0" fontId="20" fillId="0" borderId="0"/>
    <xf numFmtId="0" fontId="28" fillId="0" borderId="0"/>
    <xf numFmtId="0" fontId="20" fillId="0" borderId="0"/>
    <xf numFmtId="0" fontId="20"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8" fillId="0" borderId="0"/>
    <xf numFmtId="0" fontId="20" fillId="0" borderId="0"/>
    <xf numFmtId="0" fontId="20" fillId="0" borderId="0"/>
    <xf numFmtId="0" fontId="28" fillId="0" borderId="0"/>
    <xf numFmtId="0" fontId="28" fillId="0" borderId="0"/>
    <xf numFmtId="0" fontId="20" fillId="0" borderId="0"/>
    <xf numFmtId="0" fontId="28" fillId="0" borderId="0"/>
    <xf numFmtId="0" fontId="28" fillId="0" borderId="0"/>
    <xf numFmtId="0" fontId="20" fillId="0" borderId="0"/>
    <xf numFmtId="0" fontId="20" fillId="0" borderId="0"/>
    <xf numFmtId="0" fontId="20" fillId="0" borderId="0"/>
    <xf numFmtId="0" fontId="20" fillId="0" borderId="0"/>
    <xf numFmtId="0" fontId="28" fillId="0" borderId="0"/>
    <xf numFmtId="0" fontId="28" fillId="0" borderId="0"/>
    <xf numFmtId="0" fontId="28" fillId="0" borderId="0"/>
    <xf numFmtId="0" fontId="20" fillId="0" borderId="0"/>
    <xf numFmtId="0" fontId="20"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8" fillId="0" borderId="0"/>
    <xf numFmtId="0" fontId="33" fillId="0" borderId="0"/>
    <xf numFmtId="0" fontId="33" fillId="0" borderId="0"/>
    <xf numFmtId="0" fontId="33" fillId="0" borderId="0"/>
    <xf numFmtId="0" fontId="33" fillId="0" borderId="0"/>
    <xf numFmtId="0" fontId="33" fillId="0" borderId="0"/>
    <xf numFmtId="0" fontId="33" fillId="0" borderId="0"/>
    <xf numFmtId="0" fontId="20" fillId="0" borderId="0"/>
    <xf numFmtId="0" fontId="20" fillId="0" borderId="0"/>
    <xf numFmtId="0" fontId="20" fillId="0" borderId="0"/>
    <xf numFmtId="0" fontId="33" fillId="0" borderId="0"/>
    <xf numFmtId="0" fontId="28" fillId="0" borderId="0"/>
    <xf numFmtId="0" fontId="13" fillId="0" borderId="0"/>
    <xf numFmtId="0" fontId="13" fillId="0" borderId="0"/>
    <xf numFmtId="0" fontId="29" fillId="0" borderId="0"/>
    <xf numFmtId="0" fontId="13" fillId="0" borderId="0"/>
    <xf numFmtId="0" fontId="20" fillId="0" borderId="0"/>
    <xf numFmtId="0" fontId="28" fillId="0" borderId="0"/>
    <xf numFmtId="0" fontId="28" fillId="0" borderId="0"/>
    <xf numFmtId="0" fontId="33" fillId="0" borderId="0"/>
    <xf numFmtId="0" fontId="33" fillId="0" borderId="0"/>
    <xf numFmtId="0" fontId="20" fillId="0" borderId="0"/>
    <xf numFmtId="0" fontId="20" fillId="0" borderId="0"/>
    <xf numFmtId="0" fontId="28" fillId="0" borderId="0"/>
    <xf numFmtId="0" fontId="33" fillId="0" borderId="0"/>
    <xf numFmtId="0" fontId="33" fillId="0" borderId="0"/>
    <xf numFmtId="0" fontId="28" fillId="0" borderId="0"/>
    <xf numFmtId="0" fontId="28" fillId="0" borderId="0"/>
    <xf numFmtId="0" fontId="2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0" fillId="0" borderId="0"/>
    <xf numFmtId="0" fontId="33" fillId="0" borderId="0"/>
    <xf numFmtId="0" fontId="33" fillId="0" borderId="0"/>
    <xf numFmtId="0" fontId="33" fillId="0" borderId="0"/>
    <xf numFmtId="0" fontId="2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0" fillId="0" borderId="0"/>
    <xf numFmtId="0" fontId="33" fillId="0" borderId="0"/>
    <xf numFmtId="0" fontId="33" fillId="0" borderId="0"/>
    <xf numFmtId="0" fontId="33" fillId="0" borderId="0"/>
    <xf numFmtId="0" fontId="33" fillId="0" borderId="0"/>
    <xf numFmtId="0" fontId="33" fillId="0" borderId="0"/>
    <xf numFmtId="0" fontId="20" fillId="0" borderId="0"/>
    <xf numFmtId="0" fontId="20" fillId="0" borderId="0"/>
    <xf numFmtId="0" fontId="33" fillId="0" borderId="0"/>
    <xf numFmtId="0" fontId="28" fillId="0" borderId="0"/>
    <xf numFmtId="0" fontId="33" fillId="0" borderId="0"/>
    <xf numFmtId="0" fontId="20" fillId="0" borderId="0"/>
    <xf numFmtId="0" fontId="33" fillId="0" borderId="0"/>
    <xf numFmtId="0" fontId="2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8" fillId="0" borderId="0"/>
    <xf numFmtId="0" fontId="20" fillId="0" borderId="0"/>
    <xf numFmtId="0" fontId="33" fillId="0" borderId="0"/>
    <xf numFmtId="0" fontId="33" fillId="0" borderId="0"/>
    <xf numFmtId="0" fontId="20" fillId="0" borderId="0"/>
    <xf numFmtId="0" fontId="20" fillId="0" borderId="0"/>
    <xf numFmtId="0" fontId="20" fillId="0" borderId="0"/>
    <xf numFmtId="0" fontId="28" fillId="0" borderId="0"/>
    <xf numFmtId="0" fontId="33" fillId="0" borderId="0"/>
    <xf numFmtId="0" fontId="33" fillId="0" borderId="0"/>
    <xf numFmtId="0" fontId="20" fillId="0" borderId="0"/>
    <xf numFmtId="0" fontId="28" fillId="0" borderId="0"/>
    <xf numFmtId="0" fontId="33" fillId="0" borderId="0"/>
    <xf numFmtId="0" fontId="33" fillId="0" borderId="0"/>
    <xf numFmtId="0" fontId="20" fillId="0" borderId="0"/>
    <xf numFmtId="0" fontId="33" fillId="0" borderId="0"/>
    <xf numFmtId="0" fontId="20" fillId="0" borderId="0"/>
    <xf numFmtId="0" fontId="33" fillId="0" borderId="0"/>
    <xf numFmtId="0" fontId="33" fillId="0" borderId="0"/>
    <xf numFmtId="0" fontId="28" fillId="0" borderId="0"/>
    <xf numFmtId="0" fontId="20" fillId="0" borderId="0"/>
    <xf numFmtId="0" fontId="2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3" fillId="0" borderId="0"/>
    <xf numFmtId="0" fontId="33" fillId="0" borderId="0"/>
    <xf numFmtId="0" fontId="33" fillId="0" borderId="0"/>
    <xf numFmtId="0" fontId="33" fillId="0" borderId="0"/>
    <xf numFmtId="0" fontId="29" fillId="0" borderId="0"/>
    <xf numFmtId="0" fontId="33" fillId="0" borderId="0"/>
    <xf numFmtId="0" fontId="2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0" fillId="0" borderId="0"/>
    <xf numFmtId="0" fontId="20" fillId="0" borderId="0"/>
    <xf numFmtId="0" fontId="13" fillId="0" borderId="0"/>
    <xf numFmtId="0" fontId="13" fillId="0" borderId="0"/>
    <xf numFmtId="0" fontId="23" fillId="0" borderId="0"/>
    <xf numFmtId="0" fontId="22" fillId="0" borderId="0"/>
    <xf numFmtId="0" fontId="22" fillId="0" borderId="0"/>
    <xf numFmtId="0" fontId="29" fillId="0" borderId="0"/>
    <xf numFmtId="0" fontId="13" fillId="0" borderId="0"/>
    <xf numFmtId="0" fontId="13" fillId="0" borderId="0"/>
    <xf numFmtId="0" fontId="29" fillId="0" borderId="0"/>
    <xf numFmtId="0" fontId="13" fillId="0" borderId="0"/>
    <xf numFmtId="0" fontId="13" fillId="0" borderId="0"/>
    <xf numFmtId="0" fontId="25" fillId="0" borderId="0"/>
    <xf numFmtId="0" fontId="13" fillId="0" borderId="0"/>
    <xf numFmtId="0" fontId="27" fillId="0" borderId="0"/>
    <xf numFmtId="0" fontId="13" fillId="0" borderId="0"/>
    <xf numFmtId="0" fontId="29" fillId="0" borderId="0"/>
    <xf numFmtId="0" fontId="29" fillId="0" borderId="0"/>
    <xf numFmtId="0" fontId="13" fillId="0" borderId="0"/>
    <xf numFmtId="0" fontId="29" fillId="0" borderId="0"/>
    <xf numFmtId="0" fontId="13" fillId="0" borderId="0"/>
    <xf numFmtId="0" fontId="13" fillId="0" borderId="0"/>
    <xf numFmtId="0" fontId="13" fillId="0" borderId="0"/>
    <xf numFmtId="0" fontId="13" fillId="0" borderId="0"/>
    <xf numFmtId="0" fontId="29" fillId="0" borderId="0"/>
    <xf numFmtId="0" fontId="13" fillId="0" borderId="0"/>
    <xf numFmtId="0" fontId="13" fillId="0" borderId="0"/>
    <xf numFmtId="0" fontId="29" fillId="0" borderId="0"/>
    <xf numFmtId="0" fontId="13" fillId="0" borderId="0"/>
    <xf numFmtId="0" fontId="29" fillId="0" borderId="0"/>
    <xf numFmtId="0" fontId="13" fillId="0" borderId="0"/>
    <xf numFmtId="0" fontId="13" fillId="0" borderId="0"/>
    <xf numFmtId="0" fontId="29" fillId="0" borderId="0"/>
    <xf numFmtId="0" fontId="13" fillId="0" borderId="0"/>
    <xf numFmtId="0" fontId="29" fillId="0" borderId="0"/>
    <xf numFmtId="0" fontId="13" fillId="0" borderId="0"/>
    <xf numFmtId="0" fontId="29" fillId="0" borderId="0"/>
    <xf numFmtId="0" fontId="13" fillId="0" borderId="0"/>
    <xf numFmtId="0" fontId="13" fillId="0" borderId="0"/>
    <xf numFmtId="0" fontId="13" fillId="0" borderId="0"/>
    <xf numFmtId="0" fontId="13" fillId="0" borderId="0"/>
    <xf numFmtId="0" fontId="29" fillId="0" borderId="0"/>
    <xf numFmtId="0" fontId="13" fillId="0" borderId="0"/>
    <xf numFmtId="0" fontId="29" fillId="0" borderId="0"/>
    <xf numFmtId="0" fontId="13" fillId="0" borderId="0"/>
    <xf numFmtId="0" fontId="29" fillId="0" borderId="0"/>
    <xf numFmtId="0" fontId="13" fillId="0" borderId="0"/>
    <xf numFmtId="0" fontId="29" fillId="0" borderId="0"/>
    <xf numFmtId="0" fontId="13" fillId="0" borderId="0"/>
    <xf numFmtId="0" fontId="13" fillId="0" borderId="0"/>
    <xf numFmtId="0" fontId="29" fillId="0" borderId="0"/>
    <xf numFmtId="0" fontId="13" fillId="0" borderId="0"/>
    <xf numFmtId="0" fontId="29" fillId="0" borderId="0"/>
    <xf numFmtId="0" fontId="13" fillId="0" borderId="0"/>
    <xf numFmtId="0" fontId="13" fillId="0" borderId="0"/>
    <xf numFmtId="0" fontId="29" fillId="0" borderId="0"/>
    <xf numFmtId="0" fontId="29" fillId="0" borderId="0"/>
    <xf numFmtId="0" fontId="13" fillId="0" borderId="0"/>
    <xf numFmtId="0" fontId="29" fillId="0" borderId="0"/>
    <xf numFmtId="0" fontId="13" fillId="0" borderId="0"/>
    <xf numFmtId="0" fontId="13" fillId="0" borderId="0"/>
    <xf numFmtId="0" fontId="1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cellStyleXfs>
  <cellXfs count="164">
    <xf numFmtId="0" fontId="0" fillId="0" borderId="0" xfId="0"/>
    <xf numFmtId="0" fontId="0" fillId="0" borderId="0" xfId="0"/>
    <xf numFmtId="0" fontId="0" fillId="0" borderId="0" xfId="0"/>
    <xf numFmtId="0" fontId="0" fillId="0" borderId="0" xfId="0" applyFont="1" applyProtection="1"/>
    <xf numFmtId="0" fontId="39" fillId="0" borderId="0" xfId="0" applyFont="1" applyFill="1" applyBorder="1" applyAlignment="1" applyProtection="1">
      <alignment horizontal="left" vertical="center"/>
    </xf>
    <xf numFmtId="0" fontId="0" fillId="0" borderId="0" xfId="0" applyProtection="1"/>
    <xf numFmtId="0" fontId="40" fillId="0" borderId="0" xfId="0" applyFont="1" applyFill="1" applyAlignment="1" applyProtection="1">
      <alignment horizontal="right"/>
    </xf>
    <xf numFmtId="0" fontId="41" fillId="0" borderId="0" xfId="0" applyFont="1" applyFill="1" applyBorder="1" applyAlignment="1" applyProtection="1">
      <alignment horizontal="center"/>
    </xf>
    <xf numFmtId="0" fontId="38" fillId="20" borderId="0" xfId="0" applyFont="1" applyFill="1" applyProtection="1"/>
    <xf numFmtId="0" fontId="0" fillId="20" borderId="0" xfId="0" applyFill="1" applyAlignment="1" applyProtection="1">
      <alignment wrapText="1"/>
    </xf>
    <xf numFmtId="164" fontId="43" fillId="22" borderId="8" xfId="4896" applyNumberFormat="1" applyFont="1" applyFill="1" applyBorder="1" applyAlignment="1" applyProtection="1">
      <alignment horizontal="center" wrapText="1"/>
      <protection locked="0"/>
    </xf>
    <xf numFmtId="0" fontId="0" fillId="21" borderId="0" xfId="0" applyFill="1" applyAlignment="1" applyProtection="1">
      <alignment wrapText="1"/>
    </xf>
    <xf numFmtId="0" fontId="45" fillId="21" borderId="7" xfId="0" applyFont="1" applyFill="1" applyBorder="1" applyAlignment="1" applyProtection="1">
      <alignment horizontal="left" vertical="center"/>
    </xf>
    <xf numFmtId="0" fontId="45" fillId="21" borderId="8" xfId="0" applyFont="1" applyFill="1" applyBorder="1" applyAlignment="1" applyProtection="1">
      <alignment horizontal="left" vertical="center"/>
    </xf>
    <xf numFmtId="0" fontId="46" fillId="21" borderId="8" xfId="0" applyNumberFormat="1" applyFont="1" applyFill="1" applyBorder="1" applyAlignment="1" applyProtection="1">
      <alignment horizontal="center"/>
    </xf>
    <xf numFmtId="165" fontId="46" fillId="21" borderId="8" xfId="0" applyNumberFormat="1" applyFont="1" applyFill="1" applyBorder="1" applyProtection="1"/>
    <xf numFmtId="0" fontId="0" fillId="21" borderId="0" xfId="0" applyFill="1" applyProtection="1"/>
    <xf numFmtId="41" fontId="44" fillId="21" borderId="9" xfId="0" applyNumberFormat="1" applyFont="1" applyFill="1" applyBorder="1" applyAlignment="1" applyProtection="1">
      <alignment wrapText="1"/>
    </xf>
    <xf numFmtId="0" fontId="45" fillId="21" borderId="10" xfId="0" applyFont="1" applyFill="1" applyBorder="1" applyAlignment="1" applyProtection="1">
      <alignment horizontal="left" vertical="center"/>
    </xf>
    <xf numFmtId="0" fontId="45" fillId="21" borderId="0" xfId="0" applyFont="1" applyFill="1" applyBorder="1" applyAlignment="1" applyProtection="1">
      <alignment horizontal="left" vertical="center"/>
    </xf>
    <xf numFmtId="0" fontId="46" fillId="21" borderId="0" xfId="0" applyFont="1" applyFill="1" applyBorder="1" applyProtection="1"/>
    <xf numFmtId="40" fontId="47" fillId="21" borderId="8" xfId="0" applyNumberFormat="1" applyFont="1" applyFill="1" applyBorder="1" applyProtection="1"/>
    <xf numFmtId="41" fontId="44" fillId="21" borderId="11" xfId="0" applyNumberFormat="1" applyFont="1" applyFill="1" applyBorder="1" applyAlignment="1" applyProtection="1">
      <alignment wrapText="1"/>
    </xf>
    <xf numFmtId="0" fontId="48" fillId="0" borderId="0" xfId="0" applyFont="1" applyProtection="1"/>
    <xf numFmtId="0" fontId="0" fillId="0" borderId="0" xfId="0" applyFont="1" applyAlignment="1" applyProtection="1">
      <alignment horizontal="center" vertical="center" wrapText="1"/>
    </xf>
    <xf numFmtId="0" fontId="45" fillId="21" borderId="12" xfId="0" applyFont="1" applyFill="1" applyBorder="1" applyAlignment="1" applyProtection="1">
      <alignment horizontal="center" vertical="center" wrapText="1"/>
    </xf>
    <xf numFmtId="0" fontId="49" fillId="21" borderId="12" xfId="0" applyFont="1" applyFill="1" applyBorder="1" applyAlignment="1" applyProtection="1">
      <alignment horizontal="center" wrapText="1"/>
    </xf>
    <xf numFmtId="0" fontId="50" fillId="21" borderId="12" xfId="0" applyFont="1" applyFill="1" applyBorder="1" applyAlignment="1" applyProtection="1">
      <alignment horizontal="center" wrapText="1"/>
    </xf>
    <xf numFmtId="0" fontId="50" fillId="21" borderId="0" xfId="0" applyFont="1" applyFill="1" applyBorder="1" applyAlignment="1" applyProtection="1">
      <alignment horizontal="center"/>
    </xf>
    <xf numFmtId="164" fontId="49" fillId="21" borderId="11" xfId="4896" applyNumberFormat="1" applyFont="1" applyFill="1" applyBorder="1" applyAlignment="1" applyProtection="1">
      <alignment horizontal="center" wrapText="1"/>
    </xf>
    <xf numFmtId="0" fontId="51" fillId="21" borderId="13" xfId="0" applyFont="1" applyFill="1" applyBorder="1" applyAlignment="1" applyProtection="1">
      <alignment horizontal="center" wrapText="1"/>
    </xf>
    <xf numFmtId="0" fontId="49" fillId="0" borderId="0" xfId="0" applyFont="1" applyFill="1" applyBorder="1" applyAlignment="1" applyProtection="1">
      <alignment horizontal="center"/>
    </xf>
    <xf numFmtId="0" fontId="0" fillId="0" borderId="0" xfId="0" applyNumberFormat="1" applyFont="1" applyFill="1" applyAlignment="1" applyProtection="1">
      <alignment horizontal="center" vertical="center"/>
    </xf>
    <xf numFmtId="0" fontId="39" fillId="24" borderId="0" xfId="0" applyFont="1" applyFill="1" applyAlignment="1" applyProtection="1">
      <alignment horizontal="left" vertical="center"/>
    </xf>
    <xf numFmtId="0" fontId="45" fillId="24" borderId="0" xfId="0" applyFont="1" applyFill="1" applyAlignment="1" applyProtection="1">
      <alignment horizontal="left" vertical="center"/>
    </xf>
    <xf numFmtId="0" fontId="0" fillId="24" borderId="0" xfId="0" applyNumberFormat="1" applyFill="1" applyAlignment="1" applyProtection="1">
      <alignment vertical="center" wrapText="1"/>
    </xf>
    <xf numFmtId="38" fontId="52" fillId="24" borderId="0" xfId="4896" applyNumberFormat="1" applyFont="1" applyFill="1" applyAlignment="1" applyProtection="1">
      <alignment horizontal="center" vertical="center" wrapText="1"/>
    </xf>
    <xf numFmtId="164" fontId="38" fillId="24" borderId="0" xfId="4896" applyNumberFormat="1" applyFont="1" applyFill="1" applyAlignment="1" applyProtection="1">
      <alignment horizontal="center" vertical="center"/>
    </xf>
    <xf numFmtId="41" fontId="53" fillId="24" borderId="0" xfId="0" applyNumberFormat="1" applyFont="1" applyFill="1" applyAlignment="1" applyProtection="1">
      <alignment wrapText="1"/>
    </xf>
    <xf numFmtId="0" fontId="42" fillId="0" borderId="0" xfId="0" applyFont="1" applyAlignment="1" applyProtection="1">
      <alignment horizontal="center" vertical="center" wrapText="1"/>
    </xf>
    <xf numFmtId="0" fontId="54" fillId="0" borderId="0" xfId="0" applyFont="1" applyFill="1" applyAlignment="1" applyProtection="1">
      <alignment horizontal="center" vertical="center" wrapText="1"/>
    </xf>
    <xf numFmtId="0" fontId="0" fillId="0" borderId="0" xfId="0" applyNumberFormat="1" applyFill="1" applyAlignment="1" applyProtection="1">
      <alignment vertical="center" wrapText="1"/>
    </xf>
    <xf numFmtId="38" fontId="52" fillId="0" borderId="0" xfId="4896" applyNumberFormat="1" applyFont="1" applyFill="1" applyAlignment="1" applyProtection="1">
      <alignment horizontal="center" vertical="center" wrapText="1"/>
    </xf>
    <xf numFmtId="164" fontId="38" fillId="22" borderId="0" xfId="4896" applyNumberFormat="1" applyFont="1" applyFill="1" applyAlignment="1" applyProtection="1">
      <alignment horizontal="center" vertical="center"/>
      <protection locked="0"/>
    </xf>
    <xf numFmtId="41" fontId="53" fillId="0" borderId="0" xfId="0" applyNumberFormat="1" applyFont="1" applyFill="1" applyAlignment="1" applyProtection="1">
      <alignment wrapText="1"/>
    </xf>
    <xf numFmtId="0" fontId="55" fillId="0" borderId="0" xfId="0" applyNumberFormat="1" applyFont="1" applyFill="1" applyAlignment="1" applyProtection="1">
      <alignment vertical="center" wrapText="1"/>
    </xf>
    <xf numFmtId="0" fontId="42" fillId="0" borderId="0" xfId="0" applyFont="1" applyFill="1" applyAlignment="1" applyProtection="1">
      <alignment horizontal="center" vertical="center" wrapText="1"/>
    </xf>
    <xf numFmtId="0" fontId="44" fillId="0" borderId="0" xfId="0" applyNumberFormat="1" applyFont="1" applyFill="1" applyAlignment="1" applyProtection="1">
      <alignment horizontal="center" vertical="center" wrapText="1"/>
    </xf>
    <xf numFmtId="0" fontId="55" fillId="0" borderId="0" xfId="0" applyFont="1" applyFill="1" applyAlignment="1" applyProtection="1">
      <alignment vertical="center"/>
    </xf>
    <xf numFmtId="0" fontId="55" fillId="0" borderId="0" xfId="0" applyFont="1" applyFill="1" applyAlignment="1" applyProtection="1">
      <alignment vertical="center" wrapText="1"/>
    </xf>
    <xf numFmtId="0" fontId="0" fillId="0" borderId="0" xfId="0" applyNumberFormat="1" applyFont="1" applyAlignment="1" applyProtection="1">
      <alignment horizontal="center" vertical="center"/>
    </xf>
    <xf numFmtId="0" fontId="56" fillId="24" borderId="0" xfId="0" applyFont="1" applyFill="1" applyAlignment="1" applyProtection="1">
      <alignment vertical="center"/>
    </xf>
    <xf numFmtId="0" fontId="45" fillId="24" borderId="0" xfId="0" applyFont="1" applyFill="1" applyAlignment="1" applyProtection="1">
      <alignment vertical="center"/>
    </xf>
    <xf numFmtId="0" fontId="49" fillId="24" borderId="0" xfId="0" applyFont="1" applyFill="1" applyAlignment="1" applyProtection="1">
      <alignment vertical="center"/>
    </xf>
    <xf numFmtId="0" fontId="49" fillId="24" borderId="0" xfId="0" applyFont="1" applyFill="1" applyAlignment="1" applyProtection="1">
      <alignment horizontal="center" vertical="center"/>
    </xf>
    <xf numFmtId="0" fontId="49" fillId="24" borderId="0" xfId="0" applyFont="1" applyFill="1" applyAlignment="1" applyProtection="1"/>
    <xf numFmtId="0" fontId="57" fillId="0" borderId="0" xfId="0" applyFont="1" applyFill="1" applyAlignment="1" applyProtection="1">
      <alignment horizontal="center" vertical="center" wrapText="1"/>
    </xf>
    <xf numFmtId="0" fontId="0" fillId="0" borderId="0" xfId="0" applyNumberFormat="1" applyFont="1" applyFill="1" applyAlignment="1" applyProtection="1">
      <alignment horizontal="left" vertical="center" wrapText="1"/>
    </xf>
    <xf numFmtId="0" fontId="58" fillId="0" borderId="0" xfId="4896" applyNumberFormat="1" applyFont="1" applyFill="1" applyAlignment="1" applyProtection="1">
      <alignment horizontal="center" vertical="center" wrapText="1"/>
    </xf>
    <xf numFmtId="0" fontId="0" fillId="0" borderId="0" xfId="0" applyFont="1" applyFill="1" applyAlignment="1" applyProtection="1">
      <alignment vertical="center" wrapText="1"/>
      <protection locked="0"/>
    </xf>
    <xf numFmtId="41" fontId="44" fillId="0" borderId="0" xfId="0" applyNumberFormat="1" applyFont="1" applyFill="1" applyAlignment="1" applyProtection="1">
      <alignment wrapText="1"/>
    </xf>
    <xf numFmtId="0" fontId="0" fillId="0" borderId="0" xfId="0" applyFont="1" applyFill="1" applyAlignment="1" applyProtection="1">
      <alignment vertical="center" wrapText="1"/>
    </xf>
    <xf numFmtId="0" fontId="39" fillId="24" borderId="0" xfId="0" applyFont="1" applyFill="1" applyAlignment="1" applyProtection="1">
      <alignment vertical="center"/>
    </xf>
    <xf numFmtId="0" fontId="45" fillId="0" borderId="0" xfId="0" applyFont="1" applyFill="1" applyAlignment="1" applyProtection="1">
      <alignment horizontal="center" vertical="center"/>
    </xf>
    <xf numFmtId="0" fontId="59" fillId="0" borderId="0" xfId="0" applyFont="1" applyAlignment="1" applyProtection="1">
      <alignment horizontal="center" vertical="center" wrapText="1"/>
    </xf>
    <xf numFmtId="164" fontId="33" fillId="24" borderId="0" xfId="4896" applyNumberFormat="1" applyFont="1" applyFill="1" applyProtection="1"/>
    <xf numFmtId="164" fontId="33" fillId="24" borderId="0" xfId="4896" applyNumberFormat="1" applyFont="1" applyFill="1" applyAlignment="1" applyProtection="1">
      <alignment horizontal="center" vertical="center"/>
    </xf>
    <xf numFmtId="41" fontId="44" fillId="24" borderId="0" xfId="4896" applyNumberFormat="1" applyFont="1" applyFill="1" applyAlignment="1" applyProtection="1">
      <alignment wrapText="1"/>
    </xf>
    <xf numFmtId="0" fontId="0" fillId="0" borderId="0" xfId="0" applyAlignment="1" applyProtection="1">
      <alignment wrapText="1"/>
      <protection locked="0"/>
    </xf>
    <xf numFmtId="164" fontId="33" fillId="22" borderId="0" xfId="4896" applyNumberFormat="1" applyFont="1" applyFill="1" applyAlignment="1" applyProtection="1">
      <alignment horizontal="center" vertical="center"/>
      <protection locked="0"/>
    </xf>
    <xf numFmtId="41" fontId="44" fillId="0" borderId="0" xfId="4896" applyNumberFormat="1" applyFont="1" applyFill="1" applyAlignment="1" applyProtection="1">
      <alignment vertical="center" wrapText="1"/>
    </xf>
    <xf numFmtId="0" fontId="0" fillId="0" borderId="0" xfId="0" applyFill="1" applyAlignment="1" applyProtection="1">
      <alignment wrapText="1"/>
      <protection locked="0"/>
    </xf>
    <xf numFmtId="0" fontId="0" fillId="25" borderId="0" xfId="0" applyNumberFormat="1" applyFont="1" applyFill="1" applyAlignment="1" applyProtection="1">
      <alignment horizontal="center" vertical="center"/>
    </xf>
    <xf numFmtId="0" fontId="42" fillId="25" borderId="0" xfId="0" applyFont="1" applyFill="1" applyAlignment="1" applyProtection="1">
      <alignment horizontal="center" vertical="center" wrapText="1"/>
    </xf>
    <xf numFmtId="0" fontId="0" fillId="25" borderId="0" xfId="0" applyFont="1" applyFill="1" applyAlignment="1" applyProtection="1">
      <alignment horizontal="left" vertical="center" wrapText="1"/>
    </xf>
    <xf numFmtId="38" fontId="52" fillId="25" borderId="0" xfId="4896" applyNumberFormat="1" applyFont="1" applyFill="1" applyAlignment="1" applyProtection="1">
      <alignment horizontal="center" vertical="center" wrapText="1"/>
    </xf>
    <xf numFmtId="164" fontId="38" fillId="22" borderId="0" xfId="4896" applyNumberFormat="1" applyFont="1" applyFill="1" applyAlignment="1" applyProtection="1">
      <alignment horizontal="center"/>
      <protection locked="0"/>
    </xf>
    <xf numFmtId="41" fontId="60" fillId="0" borderId="0" xfId="0" applyNumberFormat="1" applyFont="1" applyFill="1" applyAlignment="1" applyProtection="1">
      <alignment horizontal="center" vertical="center" wrapText="1"/>
    </xf>
    <xf numFmtId="43" fontId="61" fillId="0" borderId="0" xfId="4896" applyFont="1" applyAlignment="1" applyProtection="1">
      <alignment wrapText="1"/>
      <protection locked="0"/>
    </xf>
    <xf numFmtId="0" fontId="0" fillId="25" borderId="0" xfId="0" applyFill="1" applyAlignment="1">
      <alignment vertical="center" wrapText="1"/>
    </xf>
    <xf numFmtId="166" fontId="38" fillId="22" borderId="0" xfId="4896" applyNumberFormat="1" applyFont="1" applyFill="1" applyAlignment="1" applyProtection="1">
      <alignment horizontal="right"/>
      <protection locked="0"/>
    </xf>
    <xf numFmtId="39" fontId="62" fillId="0" borderId="0" xfId="4896" applyNumberFormat="1" applyFont="1" applyFill="1" applyBorder="1" applyAlignment="1" applyProtection="1">
      <alignment horizontal="center" vertical="center" wrapText="1"/>
    </xf>
    <xf numFmtId="167" fontId="0" fillId="0" borderId="0" xfId="0" applyNumberFormat="1" applyFill="1" applyProtection="1"/>
    <xf numFmtId="168" fontId="38" fillId="22" borderId="0" xfId="4896" applyNumberFormat="1" applyFont="1" applyFill="1" applyAlignment="1" applyProtection="1">
      <alignment horizontal="right"/>
      <protection locked="0"/>
    </xf>
    <xf numFmtId="0" fontId="52" fillId="0" borderId="0" xfId="0" applyNumberFormat="1" applyFont="1" applyFill="1" applyAlignment="1" applyProtection="1">
      <alignment vertical="center" wrapText="1"/>
    </xf>
    <xf numFmtId="164" fontId="60" fillId="26" borderId="0" xfId="4896" applyNumberFormat="1" applyFont="1" applyFill="1" applyAlignment="1" applyProtection="1">
      <alignment horizontal="center" vertical="center" wrapText="1"/>
    </xf>
    <xf numFmtId="41" fontId="63" fillId="22" borderId="0" xfId="4896" applyNumberFormat="1" applyFont="1" applyFill="1" applyAlignment="1" applyProtection="1">
      <alignment horizontal="center" vertical="center" wrapText="1"/>
      <protection locked="0"/>
    </xf>
    <xf numFmtId="0" fontId="64" fillId="0" borderId="0" xfId="0" applyNumberFormat="1" applyFont="1" applyFill="1" applyAlignment="1" applyProtection="1">
      <alignment vertical="center" wrapText="1"/>
    </xf>
    <xf numFmtId="164" fontId="52" fillId="26" borderId="0" xfId="4896" applyNumberFormat="1" applyFont="1" applyFill="1" applyProtection="1"/>
    <xf numFmtId="164" fontId="33" fillId="26" borderId="0" xfId="4896" applyNumberFormat="1" applyFont="1" applyFill="1" applyProtection="1"/>
    <xf numFmtId="41" fontId="44" fillId="0" borderId="0" xfId="4896" applyNumberFormat="1" applyFont="1" applyFill="1" applyAlignment="1" applyProtection="1">
      <alignment wrapText="1"/>
    </xf>
    <xf numFmtId="0" fontId="65" fillId="26" borderId="0" xfId="0" applyFont="1" applyFill="1" applyAlignment="1" applyProtection="1">
      <alignment horizontal="left" vertical="center"/>
    </xf>
    <xf numFmtId="0" fontId="66" fillId="26" borderId="0" xfId="0" applyFont="1" applyFill="1" applyAlignment="1" applyProtection="1">
      <alignment vertical="center"/>
    </xf>
    <xf numFmtId="0" fontId="67" fillId="26" borderId="0" xfId="0" applyFont="1" applyFill="1" applyAlignment="1" applyProtection="1">
      <alignment vertical="center"/>
    </xf>
    <xf numFmtId="0" fontId="68" fillId="26" borderId="0" xfId="0" applyFont="1" applyFill="1" applyAlignment="1" applyProtection="1">
      <alignment vertical="center"/>
      <protection locked="0"/>
    </xf>
    <xf numFmtId="0" fontId="0" fillId="0" borderId="0" xfId="0" applyAlignment="1">
      <alignment wrapText="1"/>
    </xf>
    <xf numFmtId="0" fontId="62" fillId="0" borderId="0" xfId="0" applyFont="1" applyProtection="1"/>
    <xf numFmtId="0" fontId="49" fillId="0" borderId="0" xfId="0" applyFont="1" applyFill="1" applyAlignment="1" applyProtection="1">
      <alignment vertical="center" wrapText="1"/>
    </xf>
    <xf numFmtId="0" fontId="38" fillId="0" borderId="0" xfId="0" applyFont="1" applyAlignment="1" applyProtection="1">
      <alignment horizontal="center"/>
    </xf>
    <xf numFmtId="39" fontId="38" fillId="0" borderId="0" xfId="0" applyNumberFormat="1" applyFont="1" applyAlignment="1" applyProtection="1">
      <alignment horizontal="center"/>
    </xf>
    <xf numFmtId="0" fontId="0" fillId="26" borderId="0" xfId="0" applyFill="1" applyBorder="1" applyProtection="1"/>
    <xf numFmtId="0" fontId="69" fillId="27" borderId="0" xfId="0" applyFont="1" applyFill="1" applyAlignment="1" applyProtection="1">
      <alignment horizontal="center" vertical="center"/>
    </xf>
    <xf numFmtId="0" fontId="69" fillId="27" borderId="0" xfId="0" applyFont="1" applyFill="1" applyAlignment="1" applyProtection="1">
      <alignment horizontal="center" wrapText="1"/>
    </xf>
    <xf numFmtId="164" fontId="69" fillId="27" borderId="0" xfId="4896" applyNumberFormat="1" applyFont="1" applyFill="1" applyAlignment="1" applyProtection="1">
      <alignment horizontal="center"/>
    </xf>
    <xf numFmtId="0" fontId="57" fillId="21" borderId="12" xfId="0" applyFont="1" applyFill="1" applyBorder="1" applyAlignment="1" applyProtection="1">
      <alignment horizontal="center" vertical="center" wrapText="1"/>
    </xf>
    <xf numFmtId="0" fontId="51" fillId="21" borderId="12" xfId="0" applyFont="1" applyFill="1" applyBorder="1" applyAlignment="1" applyProtection="1">
      <alignment horizontal="center" vertical="center" wrapText="1"/>
    </xf>
    <xf numFmtId="0" fontId="51" fillId="21" borderId="12" xfId="0" applyFont="1" applyFill="1" applyBorder="1" applyAlignment="1" applyProtection="1">
      <alignment horizontal="center" wrapText="1"/>
    </xf>
    <xf numFmtId="0" fontId="51" fillId="21" borderId="0" xfId="0" applyFont="1" applyFill="1" applyBorder="1" applyAlignment="1" applyProtection="1">
      <alignment horizontal="center" wrapText="1"/>
    </xf>
    <xf numFmtId="39" fontId="51" fillId="28" borderId="0" xfId="0" applyNumberFormat="1" applyFont="1" applyFill="1" applyBorder="1" applyAlignment="1" applyProtection="1">
      <alignment horizontal="center" wrapText="1"/>
    </xf>
    <xf numFmtId="0" fontId="70" fillId="29" borderId="14" xfId="0" applyFont="1" applyFill="1" applyBorder="1" applyAlignment="1" applyProtection="1">
      <alignment horizontal="center" vertical="center" wrapText="1"/>
    </xf>
    <xf numFmtId="0" fontId="63" fillId="29" borderId="12" xfId="0" applyFont="1" applyFill="1" applyBorder="1" applyAlignment="1" applyProtection="1">
      <alignment horizontal="center" wrapText="1"/>
    </xf>
    <xf numFmtId="164" fontId="70" fillId="29" borderId="12" xfId="4896" applyNumberFormat="1" applyFont="1" applyFill="1" applyBorder="1" applyAlignment="1" applyProtection="1">
      <alignment horizontal="center" wrapText="1"/>
    </xf>
    <xf numFmtId="0" fontId="45" fillId="21" borderId="0" xfId="0" applyFont="1" applyFill="1" applyBorder="1" applyAlignment="1" applyProtection="1">
      <alignment horizontal="center" vertical="center" wrapText="1"/>
    </xf>
    <xf numFmtId="0" fontId="57" fillId="21" borderId="0" xfId="0" applyFont="1" applyFill="1" applyBorder="1" applyAlignment="1" applyProtection="1">
      <alignment horizontal="center" vertical="center" wrapText="1"/>
    </xf>
    <xf numFmtId="0" fontId="49" fillId="21" borderId="0" xfId="0" applyFont="1" applyFill="1" applyBorder="1" applyAlignment="1" applyProtection="1">
      <alignment horizontal="center" vertical="center" wrapText="1"/>
    </xf>
    <xf numFmtId="0" fontId="49" fillId="21" borderId="0" xfId="0" applyFont="1" applyFill="1" applyBorder="1" applyAlignment="1" applyProtection="1">
      <alignment horizontal="center" wrapText="1"/>
    </xf>
    <xf numFmtId="39" fontId="49" fillId="21" borderId="0" xfId="0" applyNumberFormat="1" applyFont="1" applyFill="1" applyBorder="1" applyAlignment="1" applyProtection="1">
      <alignment horizontal="center" wrapText="1"/>
    </xf>
    <xf numFmtId="0" fontId="49" fillId="29" borderId="0" xfId="0" applyFont="1" applyFill="1" applyBorder="1" applyAlignment="1" applyProtection="1">
      <alignment horizontal="center" vertical="center" wrapText="1"/>
    </xf>
    <xf numFmtId="0" fontId="44" fillId="29" borderId="0" xfId="0" applyFont="1" applyFill="1" applyBorder="1" applyAlignment="1" applyProtection="1">
      <alignment horizontal="left" wrapText="1"/>
    </xf>
    <xf numFmtId="164" fontId="49" fillId="29" borderId="0" xfId="4896" applyNumberFormat="1" applyFont="1" applyFill="1" applyBorder="1" applyAlignment="1" applyProtection="1">
      <alignment horizontal="center" wrapText="1"/>
    </xf>
    <xf numFmtId="0" fontId="0" fillId="0" borderId="15" xfId="0" applyNumberFormat="1" applyFill="1" applyBorder="1" applyAlignment="1" applyProtection="1">
      <alignment horizontal="left" vertical="center" wrapText="1"/>
    </xf>
    <xf numFmtId="0" fontId="62" fillId="0" borderId="16" xfId="0" applyNumberFormat="1" applyFont="1" applyFill="1" applyBorder="1" applyAlignment="1" applyProtection="1">
      <alignment horizontal="left" vertical="center" wrapText="1"/>
    </xf>
    <xf numFmtId="0" fontId="0" fillId="0" borderId="16" xfId="0" applyNumberFormat="1" applyFill="1" applyBorder="1" applyAlignment="1" applyProtection="1">
      <alignment horizontal="left" vertical="center" wrapText="1"/>
    </xf>
    <xf numFmtId="164" fontId="62" fillId="22" borderId="16" xfId="4896" applyNumberFormat="1" applyFont="1" applyFill="1" applyBorder="1" applyAlignment="1" applyProtection="1">
      <alignment horizontal="center" vertical="center" wrapText="1"/>
      <protection locked="0"/>
    </xf>
    <xf numFmtId="164" fontId="62" fillId="0" borderId="16" xfId="4896" applyNumberFormat="1" applyFont="1" applyFill="1" applyBorder="1" applyAlignment="1" applyProtection="1">
      <alignment horizontal="center" vertical="center" wrapText="1"/>
    </xf>
    <xf numFmtId="39" fontId="62" fillId="0" borderId="17" xfId="4896" applyNumberFormat="1" applyFont="1" applyFill="1" applyBorder="1" applyAlignment="1" applyProtection="1">
      <alignment horizontal="center" vertical="center" wrapText="1"/>
    </xf>
    <xf numFmtId="164" fontId="62" fillId="0" borderId="18" xfId="4896" applyNumberFormat="1" applyFont="1" applyFill="1" applyBorder="1" applyAlignment="1" applyProtection="1">
      <alignment horizontal="center" vertical="center" wrapText="1"/>
    </xf>
    <xf numFmtId="0" fontId="0" fillId="26" borderId="0" xfId="0" applyFill="1" applyBorder="1" applyAlignment="1" applyProtection="1">
      <alignment vertical="center"/>
    </xf>
    <xf numFmtId="0" fontId="38" fillId="0" borderId="15" xfId="0" applyNumberFormat="1" applyFont="1" applyFill="1" applyBorder="1" applyAlignment="1" applyProtection="1">
      <alignment horizontal="center" vertical="center"/>
    </xf>
    <xf numFmtId="0" fontId="0" fillId="0" borderId="16" xfId="0" applyFont="1" applyFill="1" applyBorder="1" applyAlignment="1" applyProtection="1">
      <alignment vertical="center" wrapText="1"/>
    </xf>
    <xf numFmtId="164" fontId="33" fillId="0" borderId="17" xfId="4896" applyNumberFormat="1" applyFont="1" applyBorder="1" applyAlignment="1" applyProtection="1">
      <alignment vertical="center"/>
    </xf>
    <xf numFmtId="164" fontId="33" fillId="0" borderId="17" xfId="4896" applyNumberFormat="1" applyFont="1" applyFill="1" applyBorder="1" applyAlignment="1" applyProtection="1">
      <alignment vertical="center"/>
    </xf>
    <xf numFmtId="0" fontId="37" fillId="0" borderId="16" xfId="0" applyNumberFormat="1" applyFont="1" applyFill="1" applyBorder="1" applyAlignment="1" applyProtection="1">
      <alignment horizontal="left" vertical="center" wrapText="1"/>
    </xf>
    <xf numFmtId="0" fontId="0" fillId="0" borderId="19" xfId="0" applyNumberFormat="1" applyFill="1" applyBorder="1" applyAlignment="1" applyProtection="1">
      <alignment horizontal="left" vertical="center" wrapText="1"/>
    </xf>
    <xf numFmtId="0" fontId="71" fillId="0" borderId="16" xfId="0" applyNumberFormat="1" applyFont="1" applyFill="1" applyBorder="1" applyAlignment="1" applyProtection="1">
      <alignment horizontal="left" vertical="center" wrapText="1"/>
    </xf>
    <xf numFmtId="0" fontId="0" fillId="0" borderId="16" xfId="0" applyFill="1" applyBorder="1" applyAlignment="1">
      <alignment vertical="center" wrapText="1"/>
    </xf>
    <xf numFmtId="0" fontId="0" fillId="25" borderId="15" xfId="0" applyNumberFormat="1" applyFont="1" applyFill="1" applyBorder="1" applyAlignment="1" applyProtection="1">
      <alignment horizontal="left" vertical="center" wrapText="1"/>
    </xf>
    <xf numFmtId="0" fontId="62" fillId="25" borderId="16" xfId="0" applyNumberFormat="1" applyFont="1" applyFill="1" applyBorder="1" applyAlignment="1" applyProtection="1">
      <alignment horizontal="left" vertical="center" wrapText="1"/>
    </xf>
    <xf numFmtId="0" fontId="0" fillId="25" borderId="16" xfId="0" applyNumberFormat="1" applyFont="1" applyFill="1" applyBorder="1" applyAlignment="1" applyProtection="1">
      <alignment horizontal="left" vertical="center" wrapText="1"/>
    </xf>
    <xf numFmtId="164" fontId="62" fillId="25" borderId="16" xfId="4896" applyNumberFormat="1" applyFont="1" applyFill="1" applyBorder="1" applyAlignment="1" applyProtection="1">
      <alignment horizontal="center" vertical="center" wrapText="1"/>
    </xf>
    <xf numFmtId="39" fontId="62" fillId="25" borderId="17" xfId="4896" applyNumberFormat="1" applyFont="1" applyFill="1" applyBorder="1" applyAlignment="1" applyProtection="1">
      <alignment horizontal="center" vertical="center" wrapText="1"/>
    </xf>
    <xf numFmtId="164" fontId="62" fillId="25" borderId="18" xfId="4896" applyNumberFormat="1" applyFont="1" applyFill="1" applyBorder="1" applyAlignment="1" applyProtection="1">
      <alignment horizontal="center" vertical="center" wrapText="1"/>
    </xf>
    <xf numFmtId="0" fontId="0" fillId="26" borderId="0" xfId="0" applyFont="1" applyFill="1" applyBorder="1" applyAlignment="1" applyProtection="1">
      <alignment vertical="center"/>
    </xf>
    <xf numFmtId="0" fontId="0" fillId="25" borderId="15" xfId="0" applyNumberFormat="1" applyFill="1" applyBorder="1" applyAlignment="1" applyProtection="1">
      <alignment horizontal="left" vertical="center" wrapText="1"/>
    </xf>
    <xf numFmtId="0" fontId="0" fillId="25" borderId="16" xfId="0" applyNumberFormat="1" applyFill="1" applyBorder="1" applyAlignment="1" applyProtection="1">
      <alignment horizontal="left" vertical="center" wrapText="1"/>
    </xf>
    <xf numFmtId="169" fontId="62" fillId="22" borderId="16" xfId="4896" applyNumberFormat="1" applyFont="1" applyFill="1" applyBorder="1" applyAlignment="1" applyProtection="1">
      <alignment horizontal="center" vertical="center" wrapText="1"/>
      <protection locked="0"/>
    </xf>
    <xf numFmtId="167" fontId="62" fillId="0" borderId="16" xfId="4896" applyNumberFormat="1" applyFont="1" applyFill="1" applyBorder="1" applyAlignment="1" applyProtection="1">
      <alignment horizontal="right" vertical="center" wrapText="1"/>
    </xf>
    <xf numFmtId="170" fontId="62" fillId="25" borderId="18" xfId="4896" applyNumberFormat="1" applyFont="1" applyFill="1" applyBorder="1" applyAlignment="1" applyProtection="1">
      <alignment horizontal="center" vertical="center" wrapText="1"/>
    </xf>
    <xf numFmtId="169" fontId="62" fillId="25" borderId="16" xfId="4896" applyNumberFormat="1" applyFont="1" applyFill="1" applyBorder="1" applyAlignment="1" applyProtection="1">
      <alignment horizontal="center" vertical="center" wrapText="1"/>
    </xf>
    <xf numFmtId="1" fontId="62" fillId="0" borderId="16" xfId="4896" applyNumberFormat="1" applyFont="1" applyFill="1" applyBorder="1" applyAlignment="1" applyProtection="1">
      <alignment horizontal="right" vertical="center" wrapText="1"/>
    </xf>
    <xf numFmtId="1" fontId="62" fillId="25" borderId="16" xfId="4896" applyNumberFormat="1" applyFont="1" applyFill="1" applyBorder="1" applyAlignment="1" applyProtection="1">
      <alignment horizontal="right" vertical="center" wrapText="1"/>
    </xf>
    <xf numFmtId="167" fontId="62" fillId="25" borderId="16" xfId="4896" applyNumberFormat="1" applyFont="1" applyFill="1" applyBorder="1" applyAlignment="1" applyProtection="1">
      <alignment horizontal="right" vertical="center" wrapText="1"/>
    </xf>
    <xf numFmtId="0" fontId="72" fillId="0" borderId="0" xfId="0" applyFont="1"/>
    <xf numFmtId="0" fontId="72" fillId="0" borderId="0" xfId="0" applyFont="1" applyAlignment="1">
      <alignment wrapText="1"/>
    </xf>
    <xf numFmtId="0" fontId="38" fillId="25" borderId="15" xfId="0" applyNumberFormat="1" applyFont="1" applyFill="1" applyBorder="1" applyAlignment="1" applyProtection="1">
      <alignment horizontal="center" vertical="center" wrapText="1"/>
    </xf>
    <xf numFmtId="0" fontId="38" fillId="0" borderId="0" xfId="0" applyFont="1" applyAlignment="1">
      <alignment horizontal="center"/>
    </xf>
    <xf numFmtId="0" fontId="38" fillId="0" borderId="0" xfId="0" applyNumberFormat="1" applyFont="1" applyAlignment="1">
      <alignment horizontal="center"/>
    </xf>
    <xf numFmtId="0" fontId="0" fillId="30" borderId="0" xfId="0" applyFill="1"/>
    <xf numFmtId="171" fontId="52" fillId="25" borderId="0" xfId="4896" applyNumberFormat="1" applyFont="1" applyFill="1" applyAlignment="1" applyProtection="1">
      <alignment horizontal="center" vertical="center" wrapText="1"/>
    </xf>
    <xf numFmtId="164" fontId="62" fillId="26" borderId="16" xfId="4896" applyNumberFormat="1" applyFont="1" applyFill="1" applyBorder="1" applyAlignment="1" applyProtection="1">
      <alignment horizontal="center" vertical="center" wrapText="1"/>
      <protection locked="0"/>
    </xf>
    <xf numFmtId="0" fontId="44" fillId="23" borderId="8" xfId="0" applyFont="1" applyFill="1" applyBorder="1" applyAlignment="1" applyProtection="1">
      <alignment horizontal="center" wrapText="1"/>
      <protection locked="0"/>
    </xf>
    <xf numFmtId="0" fontId="44" fillId="23" borderId="9" xfId="0" applyFont="1" applyFill="1" applyBorder="1" applyAlignment="1" applyProtection="1">
      <alignment horizontal="center" wrapText="1"/>
      <protection locked="0"/>
    </xf>
    <xf numFmtId="0" fontId="42" fillId="21" borderId="7" xfId="0" applyFont="1" applyFill="1" applyBorder="1" applyAlignment="1" applyProtection="1">
      <alignment horizontal="left" vertical="center" wrapText="1"/>
    </xf>
    <xf numFmtId="0" fontId="42" fillId="21" borderId="8" xfId="0" applyFont="1" applyFill="1" applyBorder="1" applyAlignment="1" applyProtection="1">
      <alignment horizontal="left" vertical="center" wrapText="1"/>
    </xf>
  </cellXfs>
  <cellStyles count="4897">
    <cellStyle name="Accent1 - 20%" xfId="1" xr:uid="{00000000-0005-0000-0000-000000000000}"/>
    <cellStyle name="Accent1 - 20% 2" xfId="2" xr:uid="{00000000-0005-0000-0000-000001000000}"/>
    <cellStyle name="Accent1 - 40%" xfId="3" xr:uid="{00000000-0005-0000-0000-000002000000}"/>
    <cellStyle name="Accent1 - 40% 2" xfId="4" xr:uid="{00000000-0005-0000-0000-000003000000}"/>
    <cellStyle name="Accent1 - 60%" xfId="5" xr:uid="{00000000-0005-0000-0000-000004000000}"/>
    <cellStyle name="Accent1 10" xfId="6" xr:uid="{00000000-0005-0000-0000-000005000000}"/>
    <cellStyle name="Accent1 11" xfId="7" xr:uid="{00000000-0005-0000-0000-000006000000}"/>
    <cellStyle name="Accent1 12" xfId="8" xr:uid="{00000000-0005-0000-0000-000007000000}"/>
    <cellStyle name="Accent1 13" xfId="9" xr:uid="{00000000-0005-0000-0000-000008000000}"/>
    <cellStyle name="Accent1 14" xfId="10" xr:uid="{00000000-0005-0000-0000-000009000000}"/>
    <cellStyle name="Accent1 15" xfId="11" xr:uid="{00000000-0005-0000-0000-00000A000000}"/>
    <cellStyle name="Accent1 16" xfId="12" xr:uid="{00000000-0005-0000-0000-00000B000000}"/>
    <cellStyle name="Accent1 17" xfId="13" xr:uid="{00000000-0005-0000-0000-00000C000000}"/>
    <cellStyle name="Accent1 18" xfId="14" xr:uid="{00000000-0005-0000-0000-00000D000000}"/>
    <cellStyle name="Accent1 19" xfId="15" xr:uid="{00000000-0005-0000-0000-00000E000000}"/>
    <cellStyle name="Accent1 2" xfId="16" xr:uid="{00000000-0005-0000-0000-00000F000000}"/>
    <cellStyle name="Accent1 20" xfId="17" xr:uid="{00000000-0005-0000-0000-000010000000}"/>
    <cellStyle name="Accent1 21" xfId="18" xr:uid="{00000000-0005-0000-0000-000011000000}"/>
    <cellStyle name="Accent1 22" xfId="19" xr:uid="{00000000-0005-0000-0000-000012000000}"/>
    <cellStyle name="Accent1 23" xfId="20" xr:uid="{00000000-0005-0000-0000-000013000000}"/>
    <cellStyle name="Accent1 24" xfId="21" xr:uid="{00000000-0005-0000-0000-000014000000}"/>
    <cellStyle name="Accent1 25" xfId="22" xr:uid="{00000000-0005-0000-0000-000015000000}"/>
    <cellStyle name="Accent1 26" xfId="23" xr:uid="{00000000-0005-0000-0000-000016000000}"/>
    <cellStyle name="Accent1 27" xfId="24" xr:uid="{00000000-0005-0000-0000-000017000000}"/>
    <cellStyle name="Accent1 28" xfId="25" xr:uid="{00000000-0005-0000-0000-000018000000}"/>
    <cellStyle name="Accent1 29" xfId="26" xr:uid="{00000000-0005-0000-0000-000019000000}"/>
    <cellStyle name="Accent1 3" xfId="27" xr:uid="{00000000-0005-0000-0000-00001A000000}"/>
    <cellStyle name="Accent1 30" xfId="28" xr:uid="{00000000-0005-0000-0000-00001B000000}"/>
    <cellStyle name="Accent1 31" xfId="29" xr:uid="{00000000-0005-0000-0000-00001C000000}"/>
    <cellStyle name="Accent1 32" xfId="30" xr:uid="{00000000-0005-0000-0000-00001D000000}"/>
    <cellStyle name="Accent1 33" xfId="31" xr:uid="{00000000-0005-0000-0000-00001E000000}"/>
    <cellStyle name="Accent1 34" xfId="32" xr:uid="{00000000-0005-0000-0000-00001F000000}"/>
    <cellStyle name="Accent1 35" xfId="33" xr:uid="{00000000-0005-0000-0000-000020000000}"/>
    <cellStyle name="Accent1 36" xfId="34" xr:uid="{00000000-0005-0000-0000-000021000000}"/>
    <cellStyle name="Accent1 37" xfId="35" xr:uid="{00000000-0005-0000-0000-000022000000}"/>
    <cellStyle name="Accent1 38" xfId="36" xr:uid="{00000000-0005-0000-0000-000023000000}"/>
    <cellStyle name="Accent1 39" xfId="37" xr:uid="{00000000-0005-0000-0000-000024000000}"/>
    <cellStyle name="Accent1 4" xfId="38" xr:uid="{00000000-0005-0000-0000-000025000000}"/>
    <cellStyle name="Accent1 40" xfId="39" xr:uid="{00000000-0005-0000-0000-000026000000}"/>
    <cellStyle name="Accent1 41" xfId="40" xr:uid="{00000000-0005-0000-0000-000027000000}"/>
    <cellStyle name="Accent1 42" xfId="41" xr:uid="{00000000-0005-0000-0000-000028000000}"/>
    <cellStyle name="Accent1 43" xfId="42" xr:uid="{00000000-0005-0000-0000-000029000000}"/>
    <cellStyle name="Accent1 44" xfId="43" xr:uid="{00000000-0005-0000-0000-00002A000000}"/>
    <cellStyle name="Accent1 45" xfId="44" xr:uid="{00000000-0005-0000-0000-00002B000000}"/>
    <cellStyle name="Accent1 46" xfId="45" xr:uid="{00000000-0005-0000-0000-00002C000000}"/>
    <cellStyle name="Accent1 47" xfId="46" xr:uid="{00000000-0005-0000-0000-00002D000000}"/>
    <cellStyle name="Accent1 48" xfId="47" xr:uid="{00000000-0005-0000-0000-00002E000000}"/>
    <cellStyle name="Accent1 49" xfId="48" xr:uid="{00000000-0005-0000-0000-00002F000000}"/>
    <cellStyle name="Accent1 5" xfId="49" xr:uid="{00000000-0005-0000-0000-000030000000}"/>
    <cellStyle name="Accent1 50" xfId="50" xr:uid="{00000000-0005-0000-0000-000031000000}"/>
    <cellStyle name="Accent1 51" xfId="51" xr:uid="{00000000-0005-0000-0000-000032000000}"/>
    <cellStyle name="Accent1 52" xfId="52" xr:uid="{00000000-0005-0000-0000-000033000000}"/>
    <cellStyle name="Accent1 53" xfId="53" xr:uid="{00000000-0005-0000-0000-000034000000}"/>
    <cellStyle name="Accent1 54" xfId="54" xr:uid="{00000000-0005-0000-0000-000035000000}"/>
    <cellStyle name="Accent1 55" xfId="55" xr:uid="{00000000-0005-0000-0000-000036000000}"/>
    <cellStyle name="Accent1 56" xfId="56" xr:uid="{00000000-0005-0000-0000-000037000000}"/>
    <cellStyle name="Accent1 57" xfId="57" xr:uid="{00000000-0005-0000-0000-000038000000}"/>
    <cellStyle name="Accent1 58" xfId="58" xr:uid="{00000000-0005-0000-0000-000039000000}"/>
    <cellStyle name="Accent1 59" xfId="59" xr:uid="{00000000-0005-0000-0000-00003A000000}"/>
    <cellStyle name="Accent1 6" xfId="60" xr:uid="{00000000-0005-0000-0000-00003B000000}"/>
    <cellStyle name="Accent1 60" xfId="61" xr:uid="{00000000-0005-0000-0000-00003C000000}"/>
    <cellStyle name="Accent1 61" xfId="62" xr:uid="{00000000-0005-0000-0000-00003D000000}"/>
    <cellStyle name="Accent1 62" xfId="63" xr:uid="{00000000-0005-0000-0000-00003E000000}"/>
    <cellStyle name="Accent1 63" xfId="64" xr:uid="{00000000-0005-0000-0000-00003F000000}"/>
    <cellStyle name="Accent1 64" xfId="65" xr:uid="{00000000-0005-0000-0000-000040000000}"/>
    <cellStyle name="Accent1 65" xfId="66" xr:uid="{00000000-0005-0000-0000-000041000000}"/>
    <cellStyle name="Accent1 66" xfId="67" xr:uid="{00000000-0005-0000-0000-000042000000}"/>
    <cellStyle name="Accent1 67" xfId="68" xr:uid="{00000000-0005-0000-0000-000043000000}"/>
    <cellStyle name="Accent1 68" xfId="69" xr:uid="{00000000-0005-0000-0000-000044000000}"/>
    <cellStyle name="Accent1 7" xfId="70" xr:uid="{00000000-0005-0000-0000-000045000000}"/>
    <cellStyle name="Accent1 8" xfId="71" xr:uid="{00000000-0005-0000-0000-000046000000}"/>
    <cellStyle name="Accent1 9" xfId="72" xr:uid="{00000000-0005-0000-0000-000047000000}"/>
    <cellStyle name="Accent2 - 20%" xfId="73" xr:uid="{00000000-0005-0000-0000-000048000000}"/>
    <cellStyle name="Accent2 - 20% 2" xfId="74" xr:uid="{00000000-0005-0000-0000-000049000000}"/>
    <cellStyle name="Accent2 - 40%" xfId="75" xr:uid="{00000000-0005-0000-0000-00004A000000}"/>
    <cellStyle name="Accent2 - 40% 2" xfId="76" xr:uid="{00000000-0005-0000-0000-00004B000000}"/>
    <cellStyle name="Accent2 - 60%" xfId="77" xr:uid="{00000000-0005-0000-0000-00004C000000}"/>
    <cellStyle name="Accent2 10" xfId="78" xr:uid="{00000000-0005-0000-0000-00004D000000}"/>
    <cellStyle name="Accent2 11" xfId="79" xr:uid="{00000000-0005-0000-0000-00004E000000}"/>
    <cellStyle name="Accent2 12" xfId="80" xr:uid="{00000000-0005-0000-0000-00004F000000}"/>
    <cellStyle name="Accent2 13" xfId="81" xr:uid="{00000000-0005-0000-0000-000050000000}"/>
    <cellStyle name="Accent2 14" xfId="82" xr:uid="{00000000-0005-0000-0000-000051000000}"/>
    <cellStyle name="Accent2 15" xfId="83" xr:uid="{00000000-0005-0000-0000-000052000000}"/>
    <cellStyle name="Accent2 16" xfId="84" xr:uid="{00000000-0005-0000-0000-000053000000}"/>
    <cellStyle name="Accent2 17" xfId="85" xr:uid="{00000000-0005-0000-0000-000054000000}"/>
    <cellStyle name="Accent2 18" xfId="86" xr:uid="{00000000-0005-0000-0000-000055000000}"/>
    <cellStyle name="Accent2 19" xfId="87" xr:uid="{00000000-0005-0000-0000-000056000000}"/>
    <cellStyle name="Accent2 2" xfId="88" xr:uid="{00000000-0005-0000-0000-000057000000}"/>
    <cellStyle name="Accent2 20" xfId="89" xr:uid="{00000000-0005-0000-0000-000058000000}"/>
    <cellStyle name="Accent2 21" xfId="90" xr:uid="{00000000-0005-0000-0000-000059000000}"/>
    <cellStyle name="Accent2 22" xfId="91" xr:uid="{00000000-0005-0000-0000-00005A000000}"/>
    <cellStyle name="Accent2 23" xfId="92" xr:uid="{00000000-0005-0000-0000-00005B000000}"/>
    <cellStyle name="Accent2 24" xfId="93" xr:uid="{00000000-0005-0000-0000-00005C000000}"/>
    <cellStyle name="Accent2 25" xfId="94" xr:uid="{00000000-0005-0000-0000-00005D000000}"/>
    <cellStyle name="Accent2 26" xfId="95" xr:uid="{00000000-0005-0000-0000-00005E000000}"/>
    <cellStyle name="Accent2 27" xfId="96" xr:uid="{00000000-0005-0000-0000-00005F000000}"/>
    <cellStyle name="Accent2 28" xfId="97" xr:uid="{00000000-0005-0000-0000-000060000000}"/>
    <cellStyle name="Accent2 29" xfId="98" xr:uid="{00000000-0005-0000-0000-000061000000}"/>
    <cellStyle name="Accent2 3" xfId="99" xr:uid="{00000000-0005-0000-0000-000062000000}"/>
    <cellStyle name="Accent2 30" xfId="100" xr:uid="{00000000-0005-0000-0000-000063000000}"/>
    <cellStyle name="Accent2 31" xfId="101" xr:uid="{00000000-0005-0000-0000-000064000000}"/>
    <cellStyle name="Accent2 32" xfId="102" xr:uid="{00000000-0005-0000-0000-000065000000}"/>
    <cellStyle name="Accent2 33" xfId="103" xr:uid="{00000000-0005-0000-0000-000066000000}"/>
    <cellStyle name="Accent2 34" xfId="104" xr:uid="{00000000-0005-0000-0000-000067000000}"/>
    <cellStyle name="Accent2 35" xfId="105" xr:uid="{00000000-0005-0000-0000-000068000000}"/>
    <cellStyle name="Accent2 36" xfId="106" xr:uid="{00000000-0005-0000-0000-000069000000}"/>
    <cellStyle name="Accent2 37" xfId="107" xr:uid="{00000000-0005-0000-0000-00006A000000}"/>
    <cellStyle name="Accent2 38" xfId="108" xr:uid="{00000000-0005-0000-0000-00006B000000}"/>
    <cellStyle name="Accent2 39" xfId="109" xr:uid="{00000000-0005-0000-0000-00006C000000}"/>
    <cellStyle name="Accent2 4" xfId="110" xr:uid="{00000000-0005-0000-0000-00006D000000}"/>
    <cellStyle name="Accent2 40" xfId="111" xr:uid="{00000000-0005-0000-0000-00006E000000}"/>
    <cellStyle name="Accent2 41" xfId="112" xr:uid="{00000000-0005-0000-0000-00006F000000}"/>
    <cellStyle name="Accent2 42" xfId="113" xr:uid="{00000000-0005-0000-0000-000070000000}"/>
    <cellStyle name="Accent2 43" xfId="114" xr:uid="{00000000-0005-0000-0000-000071000000}"/>
    <cellStyle name="Accent2 44" xfId="115" xr:uid="{00000000-0005-0000-0000-000072000000}"/>
    <cellStyle name="Accent2 45" xfId="116" xr:uid="{00000000-0005-0000-0000-000073000000}"/>
    <cellStyle name="Accent2 46" xfId="117" xr:uid="{00000000-0005-0000-0000-000074000000}"/>
    <cellStyle name="Accent2 47" xfId="118" xr:uid="{00000000-0005-0000-0000-000075000000}"/>
    <cellStyle name="Accent2 48" xfId="119" xr:uid="{00000000-0005-0000-0000-000076000000}"/>
    <cellStyle name="Accent2 49" xfId="120" xr:uid="{00000000-0005-0000-0000-000077000000}"/>
    <cellStyle name="Accent2 5" xfId="121" xr:uid="{00000000-0005-0000-0000-000078000000}"/>
    <cellStyle name="Accent2 50" xfId="122" xr:uid="{00000000-0005-0000-0000-000079000000}"/>
    <cellStyle name="Accent2 51" xfId="123" xr:uid="{00000000-0005-0000-0000-00007A000000}"/>
    <cellStyle name="Accent2 52" xfId="124" xr:uid="{00000000-0005-0000-0000-00007B000000}"/>
    <cellStyle name="Accent2 53" xfId="125" xr:uid="{00000000-0005-0000-0000-00007C000000}"/>
    <cellStyle name="Accent2 54" xfId="126" xr:uid="{00000000-0005-0000-0000-00007D000000}"/>
    <cellStyle name="Accent2 55" xfId="127" xr:uid="{00000000-0005-0000-0000-00007E000000}"/>
    <cellStyle name="Accent2 56" xfId="128" xr:uid="{00000000-0005-0000-0000-00007F000000}"/>
    <cellStyle name="Accent2 57" xfId="129" xr:uid="{00000000-0005-0000-0000-000080000000}"/>
    <cellStyle name="Accent2 58" xfId="130" xr:uid="{00000000-0005-0000-0000-000081000000}"/>
    <cellStyle name="Accent2 59" xfId="131" xr:uid="{00000000-0005-0000-0000-000082000000}"/>
    <cellStyle name="Accent2 6" xfId="132" xr:uid="{00000000-0005-0000-0000-000083000000}"/>
    <cellStyle name="Accent2 60" xfId="133" xr:uid="{00000000-0005-0000-0000-000084000000}"/>
    <cellStyle name="Accent2 61" xfId="134" xr:uid="{00000000-0005-0000-0000-000085000000}"/>
    <cellStyle name="Accent2 62" xfId="135" xr:uid="{00000000-0005-0000-0000-000086000000}"/>
    <cellStyle name="Accent2 63" xfId="136" xr:uid="{00000000-0005-0000-0000-000087000000}"/>
    <cellStyle name="Accent2 64" xfId="137" xr:uid="{00000000-0005-0000-0000-000088000000}"/>
    <cellStyle name="Accent2 65" xfId="138" xr:uid="{00000000-0005-0000-0000-000089000000}"/>
    <cellStyle name="Accent2 66" xfId="139" xr:uid="{00000000-0005-0000-0000-00008A000000}"/>
    <cellStyle name="Accent2 67" xfId="140" xr:uid="{00000000-0005-0000-0000-00008B000000}"/>
    <cellStyle name="Accent2 68" xfId="141" xr:uid="{00000000-0005-0000-0000-00008C000000}"/>
    <cellStyle name="Accent2 7" xfId="142" xr:uid="{00000000-0005-0000-0000-00008D000000}"/>
    <cellStyle name="Accent2 8" xfId="143" xr:uid="{00000000-0005-0000-0000-00008E000000}"/>
    <cellStyle name="Accent2 9" xfId="144" xr:uid="{00000000-0005-0000-0000-00008F000000}"/>
    <cellStyle name="Accent3 - 20%" xfId="145" xr:uid="{00000000-0005-0000-0000-000090000000}"/>
    <cellStyle name="Accent3 - 20% 2" xfId="146" xr:uid="{00000000-0005-0000-0000-000091000000}"/>
    <cellStyle name="Accent3 - 40%" xfId="147" xr:uid="{00000000-0005-0000-0000-000092000000}"/>
    <cellStyle name="Accent3 - 40% 2" xfId="148" xr:uid="{00000000-0005-0000-0000-000093000000}"/>
    <cellStyle name="Accent3 - 60%" xfId="149" xr:uid="{00000000-0005-0000-0000-000094000000}"/>
    <cellStyle name="Accent3 10" xfId="150" xr:uid="{00000000-0005-0000-0000-000095000000}"/>
    <cellStyle name="Accent3 11" xfId="151" xr:uid="{00000000-0005-0000-0000-000096000000}"/>
    <cellStyle name="Accent3 12" xfId="152" xr:uid="{00000000-0005-0000-0000-000097000000}"/>
    <cellStyle name="Accent3 13" xfId="153" xr:uid="{00000000-0005-0000-0000-000098000000}"/>
    <cellStyle name="Accent3 14" xfId="154" xr:uid="{00000000-0005-0000-0000-000099000000}"/>
    <cellStyle name="Accent3 15" xfId="155" xr:uid="{00000000-0005-0000-0000-00009A000000}"/>
    <cellStyle name="Accent3 16" xfId="156" xr:uid="{00000000-0005-0000-0000-00009B000000}"/>
    <cellStyle name="Accent3 17" xfId="157" xr:uid="{00000000-0005-0000-0000-00009C000000}"/>
    <cellStyle name="Accent3 18" xfId="158" xr:uid="{00000000-0005-0000-0000-00009D000000}"/>
    <cellStyle name="Accent3 19" xfId="159" xr:uid="{00000000-0005-0000-0000-00009E000000}"/>
    <cellStyle name="Accent3 2" xfId="160" xr:uid="{00000000-0005-0000-0000-00009F000000}"/>
    <cellStyle name="Accent3 20" xfId="161" xr:uid="{00000000-0005-0000-0000-0000A0000000}"/>
    <cellStyle name="Accent3 21" xfId="162" xr:uid="{00000000-0005-0000-0000-0000A1000000}"/>
    <cellStyle name="Accent3 22" xfId="163" xr:uid="{00000000-0005-0000-0000-0000A2000000}"/>
    <cellStyle name="Accent3 23" xfId="164" xr:uid="{00000000-0005-0000-0000-0000A3000000}"/>
    <cellStyle name="Accent3 24" xfId="165" xr:uid="{00000000-0005-0000-0000-0000A4000000}"/>
    <cellStyle name="Accent3 25" xfId="166" xr:uid="{00000000-0005-0000-0000-0000A5000000}"/>
    <cellStyle name="Accent3 26" xfId="167" xr:uid="{00000000-0005-0000-0000-0000A6000000}"/>
    <cellStyle name="Accent3 27" xfId="168" xr:uid="{00000000-0005-0000-0000-0000A7000000}"/>
    <cellStyle name="Accent3 28" xfId="169" xr:uid="{00000000-0005-0000-0000-0000A8000000}"/>
    <cellStyle name="Accent3 29" xfId="170" xr:uid="{00000000-0005-0000-0000-0000A9000000}"/>
    <cellStyle name="Accent3 3" xfId="171" xr:uid="{00000000-0005-0000-0000-0000AA000000}"/>
    <cellStyle name="Accent3 30" xfId="172" xr:uid="{00000000-0005-0000-0000-0000AB000000}"/>
    <cellStyle name="Accent3 31" xfId="173" xr:uid="{00000000-0005-0000-0000-0000AC000000}"/>
    <cellStyle name="Accent3 32" xfId="174" xr:uid="{00000000-0005-0000-0000-0000AD000000}"/>
    <cellStyle name="Accent3 33" xfId="175" xr:uid="{00000000-0005-0000-0000-0000AE000000}"/>
    <cellStyle name="Accent3 34" xfId="176" xr:uid="{00000000-0005-0000-0000-0000AF000000}"/>
    <cellStyle name="Accent3 35" xfId="177" xr:uid="{00000000-0005-0000-0000-0000B0000000}"/>
    <cellStyle name="Accent3 36" xfId="178" xr:uid="{00000000-0005-0000-0000-0000B1000000}"/>
    <cellStyle name="Accent3 37" xfId="179" xr:uid="{00000000-0005-0000-0000-0000B2000000}"/>
    <cellStyle name="Accent3 38" xfId="180" xr:uid="{00000000-0005-0000-0000-0000B3000000}"/>
    <cellStyle name="Accent3 39" xfId="181" xr:uid="{00000000-0005-0000-0000-0000B4000000}"/>
    <cellStyle name="Accent3 4" xfId="182" xr:uid="{00000000-0005-0000-0000-0000B5000000}"/>
    <cellStyle name="Accent3 40" xfId="183" xr:uid="{00000000-0005-0000-0000-0000B6000000}"/>
    <cellStyle name="Accent3 41" xfId="184" xr:uid="{00000000-0005-0000-0000-0000B7000000}"/>
    <cellStyle name="Accent3 42" xfId="185" xr:uid="{00000000-0005-0000-0000-0000B8000000}"/>
    <cellStyle name="Accent3 43" xfId="186" xr:uid="{00000000-0005-0000-0000-0000B9000000}"/>
    <cellStyle name="Accent3 44" xfId="187" xr:uid="{00000000-0005-0000-0000-0000BA000000}"/>
    <cellStyle name="Accent3 45" xfId="188" xr:uid="{00000000-0005-0000-0000-0000BB000000}"/>
    <cellStyle name="Accent3 46" xfId="189" xr:uid="{00000000-0005-0000-0000-0000BC000000}"/>
    <cellStyle name="Accent3 47" xfId="190" xr:uid="{00000000-0005-0000-0000-0000BD000000}"/>
    <cellStyle name="Accent3 48" xfId="191" xr:uid="{00000000-0005-0000-0000-0000BE000000}"/>
    <cellStyle name="Accent3 49" xfId="192" xr:uid="{00000000-0005-0000-0000-0000BF000000}"/>
    <cellStyle name="Accent3 5" xfId="193" xr:uid="{00000000-0005-0000-0000-0000C0000000}"/>
    <cellStyle name="Accent3 50" xfId="194" xr:uid="{00000000-0005-0000-0000-0000C1000000}"/>
    <cellStyle name="Accent3 51" xfId="195" xr:uid="{00000000-0005-0000-0000-0000C2000000}"/>
    <cellStyle name="Accent3 52" xfId="196" xr:uid="{00000000-0005-0000-0000-0000C3000000}"/>
    <cellStyle name="Accent3 53" xfId="197" xr:uid="{00000000-0005-0000-0000-0000C4000000}"/>
    <cellStyle name="Accent3 54" xfId="198" xr:uid="{00000000-0005-0000-0000-0000C5000000}"/>
    <cellStyle name="Accent3 55" xfId="199" xr:uid="{00000000-0005-0000-0000-0000C6000000}"/>
    <cellStyle name="Accent3 56" xfId="200" xr:uid="{00000000-0005-0000-0000-0000C7000000}"/>
    <cellStyle name="Accent3 57" xfId="201" xr:uid="{00000000-0005-0000-0000-0000C8000000}"/>
    <cellStyle name="Accent3 58" xfId="202" xr:uid="{00000000-0005-0000-0000-0000C9000000}"/>
    <cellStyle name="Accent3 59" xfId="203" xr:uid="{00000000-0005-0000-0000-0000CA000000}"/>
    <cellStyle name="Accent3 6" xfId="204" xr:uid="{00000000-0005-0000-0000-0000CB000000}"/>
    <cellStyle name="Accent3 60" xfId="205" xr:uid="{00000000-0005-0000-0000-0000CC000000}"/>
    <cellStyle name="Accent3 61" xfId="206" xr:uid="{00000000-0005-0000-0000-0000CD000000}"/>
    <cellStyle name="Accent3 62" xfId="207" xr:uid="{00000000-0005-0000-0000-0000CE000000}"/>
    <cellStyle name="Accent3 63" xfId="208" xr:uid="{00000000-0005-0000-0000-0000CF000000}"/>
    <cellStyle name="Accent3 64" xfId="209" xr:uid="{00000000-0005-0000-0000-0000D0000000}"/>
    <cellStyle name="Accent3 65" xfId="210" xr:uid="{00000000-0005-0000-0000-0000D1000000}"/>
    <cellStyle name="Accent3 66" xfId="211" xr:uid="{00000000-0005-0000-0000-0000D2000000}"/>
    <cellStyle name="Accent3 67" xfId="212" xr:uid="{00000000-0005-0000-0000-0000D3000000}"/>
    <cellStyle name="Accent3 68" xfId="213" xr:uid="{00000000-0005-0000-0000-0000D4000000}"/>
    <cellStyle name="Accent3 7" xfId="214" xr:uid="{00000000-0005-0000-0000-0000D5000000}"/>
    <cellStyle name="Accent3 8" xfId="215" xr:uid="{00000000-0005-0000-0000-0000D6000000}"/>
    <cellStyle name="Accent3 9" xfId="216" xr:uid="{00000000-0005-0000-0000-0000D7000000}"/>
    <cellStyle name="Accent4 - 20%" xfId="217" xr:uid="{00000000-0005-0000-0000-0000D8000000}"/>
    <cellStyle name="Accent4 - 20% 2" xfId="218" xr:uid="{00000000-0005-0000-0000-0000D9000000}"/>
    <cellStyle name="Accent4 - 40%" xfId="219" xr:uid="{00000000-0005-0000-0000-0000DA000000}"/>
    <cellStyle name="Accent4 - 40% 2" xfId="220" xr:uid="{00000000-0005-0000-0000-0000DB000000}"/>
    <cellStyle name="Accent4 - 60%" xfId="221" xr:uid="{00000000-0005-0000-0000-0000DC000000}"/>
    <cellStyle name="Accent4 10" xfId="222" xr:uid="{00000000-0005-0000-0000-0000DD000000}"/>
    <cellStyle name="Accent4 11" xfId="223" xr:uid="{00000000-0005-0000-0000-0000DE000000}"/>
    <cellStyle name="Accent4 12" xfId="224" xr:uid="{00000000-0005-0000-0000-0000DF000000}"/>
    <cellStyle name="Accent4 13" xfId="225" xr:uid="{00000000-0005-0000-0000-0000E0000000}"/>
    <cellStyle name="Accent4 14" xfId="226" xr:uid="{00000000-0005-0000-0000-0000E1000000}"/>
    <cellStyle name="Accent4 15" xfId="227" xr:uid="{00000000-0005-0000-0000-0000E2000000}"/>
    <cellStyle name="Accent4 16" xfId="228" xr:uid="{00000000-0005-0000-0000-0000E3000000}"/>
    <cellStyle name="Accent4 17" xfId="229" xr:uid="{00000000-0005-0000-0000-0000E4000000}"/>
    <cellStyle name="Accent4 18" xfId="230" xr:uid="{00000000-0005-0000-0000-0000E5000000}"/>
    <cellStyle name="Accent4 19" xfId="231" xr:uid="{00000000-0005-0000-0000-0000E6000000}"/>
    <cellStyle name="Accent4 2" xfId="232" xr:uid="{00000000-0005-0000-0000-0000E7000000}"/>
    <cellStyle name="Accent4 20" xfId="233" xr:uid="{00000000-0005-0000-0000-0000E8000000}"/>
    <cellStyle name="Accent4 21" xfId="234" xr:uid="{00000000-0005-0000-0000-0000E9000000}"/>
    <cellStyle name="Accent4 22" xfId="235" xr:uid="{00000000-0005-0000-0000-0000EA000000}"/>
    <cellStyle name="Accent4 23" xfId="236" xr:uid="{00000000-0005-0000-0000-0000EB000000}"/>
    <cellStyle name="Accent4 24" xfId="237" xr:uid="{00000000-0005-0000-0000-0000EC000000}"/>
    <cellStyle name="Accent4 25" xfId="238" xr:uid="{00000000-0005-0000-0000-0000ED000000}"/>
    <cellStyle name="Accent4 26" xfId="239" xr:uid="{00000000-0005-0000-0000-0000EE000000}"/>
    <cellStyle name="Accent4 27" xfId="240" xr:uid="{00000000-0005-0000-0000-0000EF000000}"/>
    <cellStyle name="Accent4 28" xfId="241" xr:uid="{00000000-0005-0000-0000-0000F0000000}"/>
    <cellStyle name="Accent4 29" xfId="242" xr:uid="{00000000-0005-0000-0000-0000F1000000}"/>
    <cellStyle name="Accent4 3" xfId="243" xr:uid="{00000000-0005-0000-0000-0000F2000000}"/>
    <cellStyle name="Accent4 30" xfId="244" xr:uid="{00000000-0005-0000-0000-0000F3000000}"/>
    <cellStyle name="Accent4 31" xfId="245" xr:uid="{00000000-0005-0000-0000-0000F4000000}"/>
    <cellStyle name="Accent4 32" xfId="246" xr:uid="{00000000-0005-0000-0000-0000F5000000}"/>
    <cellStyle name="Accent4 33" xfId="247" xr:uid="{00000000-0005-0000-0000-0000F6000000}"/>
    <cellStyle name="Accent4 34" xfId="248" xr:uid="{00000000-0005-0000-0000-0000F7000000}"/>
    <cellStyle name="Accent4 35" xfId="249" xr:uid="{00000000-0005-0000-0000-0000F8000000}"/>
    <cellStyle name="Accent4 36" xfId="250" xr:uid="{00000000-0005-0000-0000-0000F9000000}"/>
    <cellStyle name="Accent4 37" xfId="251" xr:uid="{00000000-0005-0000-0000-0000FA000000}"/>
    <cellStyle name="Accent4 38" xfId="252" xr:uid="{00000000-0005-0000-0000-0000FB000000}"/>
    <cellStyle name="Accent4 39" xfId="253" xr:uid="{00000000-0005-0000-0000-0000FC000000}"/>
    <cellStyle name="Accent4 4" xfId="254" xr:uid="{00000000-0005-0000-0000-0000FD000000}"/>
    <cellStyle name="Accent4 40" xfId="255" xr:uid="{00000000-0005-0000-0000-0000FE000000}"/>
    <cellStyle name="Accent4 41" xfId="256" xr:uid="{00000000-0005-0000-0000-0000FF000000}"/>
    <cellStyle name="Accent4 42" xfId="257" xr:uid="{00000000-0005-0000-0000-000000010000}"/>
    <cellStyle name="Accent4 43" xfId="258" xr:uid="{00000000-0005-0000-0000-000001010000}"/>
    <cellStyle name="Accent4 44" xfId="259" xr:uid="{00000000-0005-0000-0000-000002010000}"/>
    <cellStyle name="Accent4 45" xfId="260" xr:uid="{00000000-0005-0000-0000-000003010000}"/>
    <cellStyle name="Accent4 46" xfId="261" xr:uid="{00000000-0005-0000-0000-000004010000}"/>
    <cellStyle name="Accent4 47" xfId="262" xr:uid="{00000000-0005-0000-0000-000005010000}"/>
    <cellStyle name="Accent4 48" xfId="263" xr:uid="{00000000-0005-0000-0000-000006010000}"/>
    <cellStyle name="Accent4 49" xfId="264" xr:uid="{00000000-0005-0000-0000-000007010000}"/>
    <cellStyle name="Accent4 5" xfId="265" xr:uid="{00000000-0005-0000-0000-000008010000}"/>
    <cellStyle name="Accent4 50" xfId="266" xr:uid="{00000000-0005-0000-0000-000009010000}"/>
    <cellStyle name="Accent4 51" xfId="267" xr:uid="{00000000-0005-0000-0000-00000A010000}"/>
    <cellStyle name="Accent4 52" xfId="268" xr:uid="{00000000-0005-0000-0000-00000B010000}"/>
    <cellStyle name="Accent4 53" xfId="269" xr:uid="{00000000-0005-0000-0000-00000C010000}"/>
    <cellStyle name="Accent4 54" xfId="270" xr:uid="{00000000-0005-0000-0000-00000D010000}"/>
    <cellStyle name="Accent4 55" xfId="271" xr:uid="{00000000-0005-0000-0000-00000E010000}"/>
    <cellStyle name="Accent4 56" xfId="272" xr:uid="{00000000-0005-0000-0000-00000F010000}"/>
    <cellStyle name="Accent4 57" xfId="273" xr:uid="{00000000-0005-0000-0000-000010010000}"/>
    <cellStyle name="Accent4 58" xfId="274" xr:uid="{00000000-0005-0000-0000-000011010000}"/>
    <cellStyle name="Accent4 59" xfId="275" xr:uid="{00000000-0005-0000-0000-000012010000}"/>
    <cellStyle name="Accent4 6" xfId="276" xr:uid="{00000000-0005-0000-0000-000013010000}"/>
    <cellStyle name="Accent4 60" xfId="277" xr:uid="{00000000-0005-0000-0000-000014010000}"/>
    <cellStyle name="Accent4 61" xfId="278" xr:uid="{00000000-0005-0000-0000-000015010000}"/>
    <cellStyle name="Accent4 62" xfId="279" xr:uid="{00000000-0005-0000-0000-000016010000}"/>
    <cellStyle name="Accent4 63" xfId="280" xr:uid="{00000000-0005-0000-0000-000017010000}"/>
    <cellStyle name="Accent4 64" xfId="281" xr:uid="{00000000-0005-0000-0000-000018010000}"/>
    <cellStyle name="Accent4 65" xfId="282" xr:uid="{00000000-0005-0000-0000-000019010000}"/>
    <cellStyle name="Accent4 66" xfId="283" xr:uid="{00000000-0005-0000-0000-00001A010000}"/>
    <cellStyle name="Accent4 67" xfId="284" xr:uid="{00000000-0005-0000-0000-00001B010000}"/>
    <cellStyle name="Accent4 68" xfId="285" xr:uid="{00000000-0005-0000-0000-00001C010000}"/>
    <cellStyle name="Accent4 7" xfId="286" xr:uid="{00000000-0005-0000-0000-00001D010000}"/>
    <cellStyle name="Accent4 8" xfId="287" xr:uid="{00000000-0005-0000-0000-00001E010000}"/>
    <cellStyle name="Accent4 9" xfId="288" xr:uid="{00000000-0005-0000-0000-00001F010000}"/>
    <cellStyle name="Accent5 - 20%" xfId="289" xr:uid="{00000000-0005-0000-0000-000020010000}"/>
    <cellStyle name="Accent5 - 20% 2" xfId="290" xr:uid="{00000000-0005-0000-0000-000021010000}"/>
    <cellStyle name="Accent5 - 40%" xfId="291" xr:uid="{00000000-0005-0000-0000-000022010000}"/>
    <cellStyle name="Accent5 - 40% 2" xfId="292" xr:uid="{00000000-0005-0000-0000-000023010000}"/>
    <cellStyle name="Accent5 - 60%" xfId="293" xr:uid="{00000000-0005-0000-0000-000024010000}"/>
    <cellStyle name="Accent5 10" xfId="294" xr:uid="{00000000-0005-0000-0000-000025010000}"/>
    <cellStyle name="Accent5 11" xfId="295" xr:uid="{00000000-0005-0000-0000-000026010000}"/>
    <cellStyle name="Accent5 12" xfId="296" xr:uid="{00000000-0005-0000-0000-000027010000}"/>
    <cellStyle name="Accent5 13" xfId="297" xr:uid="{00000000-0005-0000-0000-000028010000}"/>
    <cellStyle name="Accent5 14" xfId="298" xr:uid="{00000000-0005-0000-0000-000029010000}"/>
    <cellStyle name="Accent5 15" xfId="299" xr:uid="{00000000-0005-0000-0000-00002A010000}"/>
    <cellStyle name="Accent5 16" xfId="300" xr:uid="{00000000-0005-0000-0000-00002B010000}"/>
    <cellStyle name="Accent5 17" xfId="301" xr:uid="{00000000-0005-0000-0000-00002C010000}"/>
    <cellStyle name="Accent5 18" xfId="302" xr:uid="{00000000-0005-0000-0000-00002D010000}"/>
    <cellStyle name="Accent5 19" xfId="303" xr:uid="{00000000-0005-0000-0000-00002E010000}"/>
    <cellStyle name="Accent5 2" xfId="304" xr:uid="{00000000-0005-0000-0000-00002F010000}"/>
    <cellStyle name="Accent5 20" xfId="305" xr:uid="{00000000-0005-0000-0000-000030010000}"/>
    <cellStyle name="Accent5 21" xfId="306" xr:uid="{00000000-0005-0000-0000-000031010000}"/>
    <cellStyle name="Accent5 22" xfId="307" xr:uid="{00000000-0005-0000-0000-000032010000}"/>
    <cellStyle name="Accent5 23" xfId="308" xr:uid="{00000000-0005-0000-0000-000033010000}"/>
    <cellStyle name="Accent5 24" xfId="309" xr:uid="{00000000-0005-0000-0000-000034010000}"/>
    <cellStyle name="Accent5 25" xfId="310" xr:uid="{00000000-0005-0000-0000-000035010000}"/>
    <cellStyle name="Accent5 26" xfId="311" xr:uid="{00000000-0005-0000-0000-000036010000}"/>
    <cellStyle name="Accent5 27" xfId="312" xr:uid="{00000000-0005-0000-0000-000037010000}"/>
    <cellStyle name="Accent5 28" xfId="313" xr:uid="{00000000-0005-0000-0000-000038010000}"/>
    <cellStyle name="Accent5 29" xfId="314" xr:uid="{00000000-0005-0000-0000-000039010000}"/>
    <cellStyle name="Accent5 3" xfId="315" xr:uid="{00000000-0005-0000-0000-00003A010000}"/>
    <cellStyle name="Accent5 30" xfId="316" xr:uid="{00000000-0005-0000-0000-00003B010000}"/>
    <cellStyle name="Accent5 31" xfId="317" xr:uid="{00000000-0005-0000-0000-00003C010000}"/>
    <cellStyle name="Accent5 32" xfId="318" xr:uid="{00000000-0005-0000-0000-00003D010000}"/>
    <cellStyle name="Accent5 33" xfId="319" xr:uid="{00000000-0005-0000-0000-00003E010000}"/>
    <cellStyle name="Accent5 34" xfId="320" xr:uid="{00000000-0005-0000-0000-00003F010000}"/>
    <cellStyle name="Accent5 35" xfId="321" xr:uid="{00000000-0005-0000-0000-000040010000}"/>
    <cellStyle name="Accent5 36" xfId="322" xr:uid="{00000000-0005-0000-0000-000041010000}"/>
    <cellStyle name="Accent5 37" xfId="323" xr:uid="{00000000-0005-0000-0000-000042010000}"/>
    <cellStyle name="Accent5 38" xfId="324" xr:uid="{00000000-0005-0000-0000-000043010000}"/>
    <cellStyle name="Accent5 39" xfId="325" xr:uid="{00000000-0005-0000-0000-000044010000}"/>
    <cellStyle name="Accent5 4" xfId="326" xr:uid="{00000000-0005-0000-0000-000045010000}"/>
    <cellStyle name="Accent5 40" xfId="327" xr:uid="{00000000-0005-0000-0000-000046010000}"/>
    <cellStyle name="Accent5 41" xfId="328" xr:uid="{00000000-0005-0000-0000-000047010000}"/>
    <cellStyle name="Accent5 42" xfId="329" xr:uid="{00000000-0005-0000-0000-000048010000}"/>
    <cellStyle name="Accent5 43" xfId="330" xr:uid="{00000000-0005-0000-0000-000049010000}"/>
    <cellStyle name="Accent5 44" xfId="331" xr:uid="{00000000-0005-0000-0000-00004A010000}"/>
    <cellStyle name="Accent5 45" xfId="332" xr:uid="{00000000-0005-0000-0000-00004B010000}"/>
    <cellStyle name="Accent5 46" xfId="333" xr:uid="{00000000-0005-0000-0000-00004C010000}"/>
    <cellStyle name="Accent5 47" xfId="334" xr:uid="{00000000-0005-0000-0000-00004D010000}"/>
    <cellStyle name="Accent5 48" xfId="335" xr:uid="{00000000-0005-0000-0000-00004E010000}"/>
    <cellStyle name="Accent5 49" xfId="336" xr:uid="{00000000-0005-0000-0000-00004F010000}"/>
    <cellStyle name="Accent5 5" xfId="337" xr:uid="{00000000-0005-0000-0000-000050010000}"/>
    <cellStyle name="Accent5 50" xfId="338" xr:uid="{00000000-0005-0000-0000-000051010000}"/>
    <cellStyle name="Accent5 51" xfId="339" xr:uid="{00000000-0005-0000-0000-000052010000}"/>
    <cellStyle name="Accent5 52" xfId="340" xr:uid="{00000000-0005-0000-0000-000053010000}"/>
    <cellStyle name="Accent5 53" xfId="341" xr:uid="{00000000-0005-0000-0000-000054010000}"/>
    <cellStyle name="Accent5 54" xfId="342" xr:uid="{00000000-0005-0000-0000-000055010000}"/>
    <cellStyle name="Accent5 55" xfId="343" xr:uid="{00000000-0005-0000-0000-000056010000}"/>
    <cellStyle name="Accent5 56" xfId="344" xr:uid="{00000000-0005-0000-0000-000057010000}"/>
    <cellStyle name="Accent5 57" xfId="345" xr:uid="{00000000-0005-0000-0000-000058010000}"/>
    <cellStyle name="Accent5 58" xfId="346" xr:uid="{00000000-0005-0000-0000-000059010000}"/>
    <cellStyle name="Accent5 59" xfId="347" xr:uid="{00000000-0005-0000-0000-00005A010000}"/>
    <cellStyle name="Accent5 6" xfId="348" xr:uid="{00000000-0005-0000-0000-00005B010000}"/>
    <cellStyle name="Accent5 60" xfId="349" xr:uid="{00000000-0005-0000-0000-00005C010000}"/>
    <cellStyle name="Accent5 61" xfId="350" xr:uid="{00000000-0005-0000-0000-00005D010000}"/>
    <cellStyle name="Accent5 62" xfId="351" xr:uid="{00000000-0005-0000-0000-00005E010000}"/>
    <cellStyle name="Accent5 63" xfId="352" xr:uid="{00000000-0005-0000-0000-00005F010000}"/>
    <cellStyle name="Accent5 64" xfId="353" xr:uid="{00000000-0005-0000-0000-000060010000}"/>
    <cellStyle name="Accent5 65" xfId="354" xr:uid="{00000000-0005-0000-0000-000061010000}"/>
    <cellStyle name="Accent5 66" xfId="355" xr:uid="{00000000-0005-0000-0000-000062010000}"/>
    <cellStyle name="Accent5 67" xfId="356" xr:uid="{00000000-0005-0000-0000-000063010000}"/>
    <cellStyle name="Accent5 68" xfId="357" xr:uid="{00000000-0005-0000-0000-000064010000}"/>
    <cellStyle name="Accent5 7" xfId="358" xr:uid="{00000000-0005-0000-0000-000065010000}"/>
    <cellStyle name="Accent5 8" xfId="359" xr:uid="{00000000-0005-0000-0000-000066010000}"/>
    <cellStyle name="Accent5 9" xfId="360" xr:uid="{00000000-0005-0000-0000-000067010000}"/>
    <cellStyle name="Accent6 - 20%" xfId="361" xr:uid="{00000000-0005-0000-0000-000068010000}"/>
    <cellStyle name="Accent6 - 20% 2" xfId="362" xr:uid="{00000000-0005-0000-0000-000069010000}"/>
    <cellStyle name="Accent6 - 40%" xfId="363" xr:uid="{00000000-0005-0000-0000-00006A010000}"/>
    <cellStyle name="Accent6 - 40% 2" xfId="364" xr:uid="{00000000-0005-0000-0000-00006B010000}"/>
    <cellStyle name="Accent6 - 60%" xfId="365" xr:uid="{00000000-0005-0000-0000-00006C010000}"/>
    <cellStyle name="Accent6 10" xfId="366" xr:uid="{00000000-0005-0000-0000-00006D010000}"/>
    <cellStyle name="Accent6 11" xfId="367" xr:uid="{00000000-0005-0000-0000-00006E010000}"/>
    <cellStyle name="Accent6 12" xfId="368" xr:uid="{00000000-0005-0000-0000-00006F010000}"/>
    <cellStyle name="Accent6 13" xfId="369" xr:uid="{00000000-0005-0000-0000-000070010000}"/>
    <cellStyle name="Accent6 14" xfId="370" xr:uid="{00000000-0005-0000-0000-000071010000}"/>
    <cellStyle name="Accent6 15" xfId="371" xr:uid="{00000000-0005-0000-0000-000072010000}"/>
    <cellStyle name="Accent6 16" xfId="372" xr:uid="{00000000-0005-0000-0000-000073010000}"/>
    <cellStyle name="Accent6 17" xfId="373" xr:uid="{00000000-0005-0000-0000-000074010000}"/>
    <cellStyle name="Accent6 18" xfId="374" xr:uid="{00000000-0005-0000-0000-000075010000}"/>
    <cellStyle name="Accent6 19" xfId="375" xr:uid="{00000000-0005-0000-0000-000076010000}"/>
    <cellStyle name="Accent6 2" xfId="376" xr:uid="{00000000-0005-0000-0000-000077010000}"/>
    <cellStyle name="Accent6 20" xfId="377" xr:uid="{00000000-0005-0000-0000-000078010000}"/>
    <cellStyle name="Accent6 21" xfId="378" xr:uid="{00000000-0005-0000-0000-000079010000}"/>
    <cellStyle name="Accent6 22" xfId="379" xr:uid="{00000000-0005-0000-0000-00007A010000}"/>
    <cellStyle name="Accent6 23" xfId="380" xr:uid="{00000000-0005-0000-0000-00007B010000}"/>
    <cellStyle name="Accent6 24" xfId="381" xr:uid="{00000000-0005-0000-0000-00007C010000}"/>
    <cellStyle name="Accent6 25" xfId="382" xr:uid="{00000000-0005-0000-0000-00007D010000}"/>
    <cellStyle name="Accent6 26" xfId="383" xr:uid="{00000000-0005-0000-0000-00007E010000}"/>
    <cellStyle name="Accent6 27" xfId="384" xr:uid="{00000000-0005-0000-0000-00007F010000}"/>
    <cellStyle name="Accent6 28" xfId="385" xr:uid="{00000000-0005-0000-0000-000080010000}"/>
    <cellStyle name="Accent6 29" xfId="386" xr:uid="{00000000-0005-0000-0000-000081010000}"/>
    <cellStyle name="Accent6 3" xfId="387" xr:uid="{00000000-0005-0000-0000-000082010000}"/>
    <cellStyle name="Accent6 30" xfId="388" xr:uid="{00000000-0005-0000-0000-000083010000}"/>
    <cellStyle name="Accent6 31" xfId="389" xr:uid="{00000000-0005-0000-0000-000084010000}"/>
    <cellStyle name="Accent6 32" xfId="390" xr:uid="{00000000-0005-0000-0000-000085010000}"/>
    <cellStyle name="Accent6 33" xfId="391" xr:uid="{00000000-0005-0000-0000-000086010000}"/>
    <cellStyle name="Accent6 34" xfId="392" xr:uid="{00000000-0005-0000-0000-000087010000}"/>
    <cellStyle name="Accent6 35" xfId="393" xr:uid="{00000000-0005-0000-0000-000088010000}"/>
    <cellStyle name="Accent6 36" xfId="394" xr:uid="{00000000-0005-0000-0000-000089010000}"/>
    <cellStyle name="Accent6 37" xfId="395" xr:uid="{00000000-0005-0000-0000-00008A010000}"/>
    <cellStyle name="Accent6 38" xfId="396" xr:uid="{00000000-0005-0000-0000-00008B010000}"/>
    <cellStyle name="Accent6 39" xfId="397" xr:uid="{00000000-0005-0000-0000-00008C010000}"/>
    <cellStyle name="Accent6 4" xfId="398" xr:uid="{00000000-0005-0000-0000-00008D010000}"/>
    <cellStyle name="Accent6 40" xfId="399" xr:uid="{00000000-0005-0000-0000-00008E010000}"/>
    <cellStyle name="Accent6 41" xfId="400" xr:uid="{00000000-0005-0000-0000-00008F010000}"/>
    <cellStyle name="Accent6 42" xfId="401" xr:uid="{00000000-0005-0000-0000-000090010000}"/>
    <cellStyle name="Accent6 43" xfId="402" xr:uid="{00000000-0005-0000-0000-000091010000}"/>
    <cellStyle name="Accent6 44" xfId="403" xr:uid="{00000000-0005-0000-0000-000092010000}"/>
    <cellStyle name="Accent6 45" xfId="404" xr:uid="{00000000-0005-0000-0000-000093010000}"/>
    <cellStyle name="Accent6 46" xfId="405" xr:uid="{00000000-0005-0000-0000-000094010000}"/>
    <cellStyle name="Accent6 47" xfId="406" xr:uid="{00000000-0005-0000-0000-000095010000}"/>
    <cellStyle name="Accent6 48" xfId="407" xr:uid="{00000000-0005-0000-0000-000096010000}"/>
    <cellStyle name="Accent6 49" xfId="408" xr:uid="{00000000-0005-0000-0000-000097010000}"/>
    <cellStyle name="Accent6 5" xfId="409" xr:uid="{00000000-0005-0000-0000-000098010000}"/>
    <cellStyle name="Accent6 50" xfId="410" xr:uid="{00000000-0005-0000-0000-000099010000}"/>
    <cellStyle name="Accent6 51" xfId="411" xr:uid="{00000000-0005-0000-0000-00009A010000}"/>
    <cellStyle name="Accent6 52" xfId="412" xr:uid="{00000000-0005-0000-0000-00009B010000}"/>
    <cellStyle name="Accent6 53" xfId="413" xr:uid="{00000000-0005-0000-0000-00009C010000}"/>
    <cellStyle name="Accent6 54" xfId="414" xr:uid="{00000000-0005-0000-0000-00009D010000}"/>
    <cellStyle name="Accent6 55" xfId="415" xr:uid="{00000000-0005-0000-0000-00009E010000}"/>
    <cellStyle name="Accent6 56" xfId="416" xr:uid="{00000000-0005-0000-0000-00009F010000}"/>
    <cellStyle name="Accent6 57" xfId="417" xr:uid="{00000000-0005-0000-0000-0000A0010000}"/>
    <cellStyle name="Accent6 58" xfId="418" xr:uid="{00000000-0005-0000-0000-0000A1010000}"/>
    <cellStyle name="Accent6 59" xfId="419" xr:uid="{00000000-0005-0000-0000-0000A2010000}"/>
    <cellStyle name="Accent6 6" xfId="420" xr:uid="{00000000-0005-0000-0000-0000A3010000}"/>
    <cellStyle name="Accent6 60" xfId="421" xr:uid="{00000000-0005-0000-0000-0000A4010000}"/>
    <cellStyle name="Accent6 61" xfId="422" xr:uid="{00000000-0005-0000-0000-0000A5010000}"/>
    <cellStyle name="Accent6 62" xfId="423" xr:uid="{00000000-0005-0000-0000-0000A6010000}"/>
    <cellStyle name="Accent6 63" xfId="424" xr:uid="{00000000-0005-0000-0000-0000A7010000}"/>
    <cellStyle name="Accent6 64" xfId="425" xr:uid="{00000000-0005-0000-0000-0000A8010000}"/>
    <cellStyle name="Accent6 65" xfId="426" xr:uid="{00000000-0005-0000-0000-0000A9010000}"/>
    <cellStyle name="Accent6 66" xfId="427" xr:uid="{00000000-0005-0000-0000-0000AA010000}"/>
    <cellStyle name="Accent6 67" xfId="428" xr:uid="{00000000-0005-0000-0000-0000AB010000}"/>
    <cellStyle name="Accent6 68" xfId="429" xr:uid="{00000000-0005-0000-0000-0000AC010000}"/>
    <cellStyle name="Accent6 7" xfId="430" xr:uid="{00000000-0005-0000-0000-0000AD010000}"/>
    <cellStyle name="Accent6 8" xfId="431" xr:uid="{00000000-0005-0000-0000-0000AE010000}"/>
    <cellStyle name="Accent6 9" xfId="432" xr:uid="{00000000-0005-0000-0000-0000AF010000}"/>
    <cellStyle name="Bad 2" xfId="433" xr:uid="{00000000-0005-0000-0000-0000B0010000}"/>
    <cellStyle name="Bad 3" xfId="434" xr:uid="{00000000-0005-0000-0000-0000B1010000}"/>
    <cellStyle name="Calculation 2" xfId="435" xr:uid="{00000000-0005-0000-0000-0000B2010000}"/>
    <cellStyle name="Calculation 3" xfId="436" xr:uid="{00000000-0005-0000-0000-0000B3010000}"/>
    <cellStyle name="Check Cell 2" xfId="437" xr:uid="{00000000-0005-0000-0000-0000B4010000}"/>
    <cellStyle name="Check Cell 3" xfId="438" xr:uid="{00000000-0005-0000-0000-0000B5010000}"/>
    <cellStyle name="Comma" xfId="4896" builtinId="3"/>
    <cellStyle name="Comma 10" xfId="439" xr:uid="{00000000-0005-0000-0000-0000B6010000}"/>
    <cellStyle name="Comma 10 2" xfId="440" xr:uid="{00000000-0005-0000-0000-0000B7010000}"/>
    <cellStyle name="Comma 10 2 2" xfId="441" xr:uid="{00000000-0005-0000-0000-0000B8010000}"/>
    <cellStyle name="Comma 10 2 2 2" xfId="442" xr:uid="{00000000-0005-0000-0000-0000B9010000}"/>
    <cellStyle name="Comma 10 2 3" xfId="443" xr:uid="{00000000-0005-0000-0000-0000BA010000}"/>
    <cellStyle name="Comma 10 2 3 2" xfId="444" xr:uid="{00000000-0005-0000-0000-0000BB010000}"/>
    <cellStyle name="Comma 10 2 3 3" xfId="445" xr:uid="{00000000-0005-0000-0000-0000BC010000}"/>
    <cellStyle name="Comma 10 2 3 4" xfId="446" xr:uid="{00000000-0005-0000-0000-0000BD010000}"/>
    <cellStyle name="Comma 10 2 4" xfId="447" xr:uid="{00000000-0005-0000-0000-0000BE010000}"/>
    <cellStyle name="Comma 10 2 4 2" xfId="448" xr:uid="{00000000-0005-0000-0000-0000BF010000}"/>
    <cellStyle name="Comma 10 2 5" xfId="449" xr:uid="{00000000-0005-0000-0000-0000C0010000}"/>
    <cellStyle name="Comma 10 2 6" xfId="450" xr:uid="{00000000-0005-0000-0000-0000C1010000}"/>
    <cellStyle name="Comma 10 3" xfId="451" xr:uid="{00000000-0005-0000-0000-0000C2010000}"/>
    <cellStyle name="Comma 10 3 2" xfId="452" xr:uid="{00000000-0005-0000-0000-0000C3010000}"/>
    <cellStyle name="Comma 10 3 2 2" xfId="453" xr:uid="{00000000-0005-0000-0000-0000C4010000}"/>
    <cellStyle name="Comma 10 3 2 3" xfId="454" xr:uid="{00000000-0005-0000-0000-0000C5010000}"/>
    <cellStyle name="Comma 10 3 2 4" xfId="455" xr:uid="{00000000-0005-0000-0000-0000C6010000}"/>
    <cellStyle name="Comma 10 3 3" xfId="456" xr:uid="{00000000-0005-0000-0000-0000C7010000}"/>
    <cellStyle name="Comma 10 3 4" xfId="457" xr:uid="{00000000-0005-0000-0000-0000C8010000}"/>
    <cellStyle name="Comma 10 3 5" xfId="458" xr:uid="{00000000-0005-0000-0000-0000C9010000}"/>
    <cellStyle name="Comma 10 4" xfId="459" xr:uid="{00000000-0005-0000-0000-0000CA010000}"/>
    <cellStyle name="Comma 10 4 2" xfId="460" xr:uid="{00000000-0005-0000-0000-0000CB010000}"/>
    <cellStyle name="Comma 10 4 3" xfId="461" xr:uid="{00000000-0005-0000-0000-0000CC010000}"/>
    <cellStyle name="Comma 10 4 4" xfId="462" xr:uid="{00000000-0005-0000-0000-0000CD010000}"/>
    <cellStyle name="Comma 10 4 5" xfId="463" xr:uid="{00000000-0005-0000-0000-0000CE010000}"/>
    <cellStyle name="Comma 10 5" xfId="464" xr:uid="{00000000-0005-0000-0000-0000CF010000}"/>
    <cellStyle name="Comma 10 5 2" xfId="465" xr:uid="{00000000-0005-0000-0000-0000D0010000}"/>
    <cellStyle name="Comma 10 5 3" xfId="466" xr:uid="{00000000-0005-0000-0000-0000D1010000}"/>
    <cellStyle name="Comma 10 5 4" xfId="467" xr:uid="{00000000-0005-0000-0000-0000D2010000}"/>
    <cellStyle name="Comma 10 6" xfId="468" xr:uid="{00000000-0005-0000-0000-0000D3010000}"/>
    <cellStyle name="Comma 11" xfId="469" xr:uid="{00000000-0005-0000-0000-0000D4010000}"/>
    <cellStyle name="Comma 11 2" xfId="470" xr:uid="{00000000-0005-0000-0000-0000D5010000}"/>
    <cellStyle name="Comma 11 2 2" xfId="471" xr:uid="{00000000-0005-0000-0000-0000D6010000}"/>
    <cellStyle name="Comma 11 2 3" xfId="472" xr:uid="{00000000-0005-0000-0000-0000D7010000}"/>
    <cellStyle name="Comma 11 2 4" xfId="473" xr:uid="{00000000-0005-0000-0000-0000D8010000}"/>
    <cellStyle name="Comma 11 3" xfId="474" xr:uid="{00000000-0005-0000-0000-0000D9010000}"/>
    <cellStyle name="Comma 11 3 2" xfId="475" xr:uid="{00000000-0005-0000-0000-0000DA010000}"/>
    <cellStyle name="Comma 11 3 3" xfId="476" xr:uid="{00000000-0005-0000-0000-0000DB010000}"/>
    <cellStyle name="Comma 11 4" xfId="477" xr:uid="{00000000-0005-0000-0000-0000DC010000}"/>
    <cellStyle name="Comma 11 5" xfId="478" xr:uid="{00000000-0005-0000-0000-0000DD010000}"/>
    <cellStyle name="Comma 12" xfId="479" xr:uid="{00000000-0005-0000-0000-0000DE010000}"/>
    <cellStyle name="Comma 12 2" xfId="480" xr:uid="{00000000-0005-0000-0000-0000DF010000}"/>
    <cellStyle name="Comma 12 3" xfId="481" xr:uid="{00000000-0005-0000-0000-0000E0010000}"/>
    <cellStyle name="Comma 12 4" xfId="482" xr:uid="{00000000-0005-0000-0000-0000E1010000}"/>
    <cellStyle name="Comma 13" xfId="483" xr:uid="{00000000-0005-0000-0000-0000E2010000}"/>
    <cellStyle name="Comma 2" xfId="484" xr:uid="{00000000-0005-0000-0000-0000E3010000}"/>
    <cellStyle name="Comma 2 2" xfId="485" xr:uid="{00000000-0005-0000-0000-0000E4010000}"/>
    <cellStyle name="Comma 3" xfId="486" xr:uid="{00000000-0005-0000-0000-0000E5010000}"/>
    <cellStyle name="Comma 3 2" xfId="487" xr:uid="{00000000-0005-0000-0000-0000E6010000}"/>
    <cellStyle name="Comma 4" xfId="488" xr:uid="{00000000-0005-0000-0000-0000E7010000}"/>
    <cellStyle name="Comma 4 2" xfId="489" xr:uid="{00000000-0005-0000-0000-0000E8010000}"/>
    <cellStyle name="Comma 4 2 2" xfId="490" xr:uid="{00000000-0005-0000-0000-0000E9010000}"/>
    <cellStyle name="Comma 4 2 3" xfId="491" xr:uid="{00000000-0005-0000-0000-0000EA010000}"/>
    <cellStyle name="Comma 4 2 4" xfId="492" xr:uid="{00000000-0005-0000-0000-0000EB010000}"/>
    <cellStyle name="Comma 4 3" xfId="493" xr:uid="{00000000-0005-0000-0000-0000EC010000}"/>
    <cellStyle name="Comma 4 4" xfId="494" xr:uid="{00000000-0005-0000-0000-0000ED010000}"/>
    <cellStyle name="Comma 4 4 2" xfId="495" xr:uid="{00000000-0005-0000-0000-0000EE010000}"/>
    <cellStyle name="Comma 4 4 2 2" xfId="496" xr:uid="{00000000-0005-0000-0000-0000EF010000}"/>
    <cellStyle name="Comma 4 4 2 3" xfId="497" xr:uid="{00000000-0005-0000-0000-0000F0010000}"/>
    <cellStyle name="Comma 4 4 2 4" xfId="498" xr:uid="{00000000-0005-0000-0000-0000F1010000}"/>
    <cellStyle name="Comma 4 4 2 5" xfId="499" xr:uid="{00000000-0005-0000-0000-0000F2010000}"/>
    <cellStyle name="Comma 4 4 3" xfId="500" xr:uid="{00000000-0005-0000-0000-0000F3010000}"/>
    <cellStyle name="Comma 4 4 3 2" xfId="501" xr:uid="{00000000-0005-0000-0000-0000F4010000}"/>
    <cellStyle name="Comma 4 4 4" xfId="502" xr:uid="{00000000-0005-0000-0000-0000F5010000}"/>
    <cellStyle name="Comma 4 4 5" xfId="503" xr:uid="{00000000-0005-0000-0000-0000F6010000}"/>
    <cellStyle name="Comma 4 5" xfId="504" xr:uid="{00000000-0005-0000-0000-0000F7010000}"/>
    <cellStyle name="Comma 4 5 2" xfId="505" xr:uid="{00000000-0005-0000-0000-0000F8010000}"/>
    <cellStyle name="Comma 4 5 3" xfId="506" xr:uid="{00000000-0005-0000-0000-0000F9010000}"/>
    <cellStyle name="Comma 4 5 4" xfId="507" xr:uid="{00000000-0005-0000-0000-0000FA010000}"/>
    <cellStyle name="Comma 4 6" xfId="508" xr:uid="{00000000-0005-0000-0000-0000FB010000}"/>
    <cellStyle name="Comma 5" xfId="509" xr:uid="{00000000-0005-0000-0000-0000FC010000}"/>
    <cellStyle name="Comma 5 10" xfId="510" xr:uid="{00000000-0005-0000-0000-0000FD010000}"/>
    <cellStyle name="Comma 5 10 2" xfId="511" xr:uid="{00000000-0005-0000-0000-0000FE010000}"/>
    <cellStyle name="Comma 5 10 2 2" xfId="512" xr:uid="{00000000-0005-0000-0000-0000FF010000}"/>
    <cellStyle name="Comma 5 10 2 3" xfId="513" xr:uid="{00000000-0005-0000-0000-000000020000}"/>
    <cellStyle name="Comma 5 10 2 4" xfId="514" xr:uid="{00000000-0005-0000-0000-000001020000}"/>
    <cellStyle name="Comma 5 10 3" xfId="515" xr:uid="{00000000-0005-0000-0000-000002020000}"/>
    <cellStyle name="Comma 5 10 3 2" xfId="516" xr:uid="{00000000-0005-0000-0000-000003020000}"/>
    <cellStyle name="Comma 5 10 3 3" xfId="517" xr:uid="{00000000-0005-0000-0000-000004020000}"/>
    <cellStyle name="Comma 5 10 4" xfId="518" xr:uid="{00000000-0005-0000-0000-000005020000}"/>
    <cellStyle name="Comma 5 10 4 2" xfId="519" xr:uid="{00000000-0005-0000-0000-000006020000}"/>
    <cellStyle name="Comma 5 10 4 3" xfId="520" xr:uid="{00000000-0005-0000-0000-000007020000}"/>
    <cellStyle name="Comma 5 10 5" xfId="521" xr:uid="{00000000-0005-0000-0000-000008020000}"/>
    <cellStyle name="Comma 5 11" xfId="522" xr:uid="{00000000-0005-0000-0000-000009020000}"/>
    <cellStyle name="Comma 5 11 2" xfId="523" xr:uid="{00000000-0005-0000-0000-00000A020000}"/>
    <cellStyle name="Comma 5 11 2 2" xfId="524" xr:uid="{00000000-0005-0000-0000-00000B020000}"/>
    <cellStyle name="Comma 5 11 2 3" xfId="525" xr:uid="{00000000-0005-0000-0000-00000C020000}"/>
    <cellStyle name="Comma 5 11 3" xfId="526" xr:uid="{00000000-0005-0000-0000-00000D020000}"/>
    <cellStyle name="Comma 5 11 4" xfId="527" xr:uid="{00000000-0005-0000-0000-00000E020000}"/>
    <cellStyle name="Comma 5 11 5" xfId="528" xr:uid="{00000000-0005-0000-0000-00000F020000}"/>
    <cellStyle name="Comma 5 12" xfId="529" xr:uid="{00000000-0005-0000-0000-000010020000}"/>
    <cellStyle name="Comma 5 12 2" xfId="530" xr:uid="{00000000-0005-0000-0000-000011020000}"/>
    <cellStyle name="Comma 5 12 3" xfId="531" xr:uid="{00000000-0005-0000-0000-000012020000}"/>
    <cellStyle name="Comma 5 12 4" xfId="532" xr:uid="{00000000-0005-0000-0000-000013020000}"/>
    <cellStyle name="Comma 5 13" xfId="533" xr:uid="{00000000-0005-0000-0000-000014020000}"/>
    <cellStyle name="Comma 5 13 2" xfId="534" xr:uid="{00000000-0005-0000-0000-000015020000}"/>
    <cellStyle name="Comma 5 13 3" xfId="535" xr:uid="{00000000-0005-0000-0000-000016020000}"/>
    <cellStyle name="Comma 5 13 4" xfId="536" xr:uid="{00000000-0005-0000-0000-000017020000}"/>
    <cellStyle name="Comma 5 14" xfId="537" xr:uid="{00000000-0005-0000-0000-000018020000}"/>
    <cellStyle name="Comma 5 15" xfId="538" xr:uid="{00000000-0005-0000-0000-000019020000}"/>
    <cellStyle name="Comma 5 2" xfId="539" xr:uid="{00000000-0005-0000-0000-00001A020000}"/>
    <cellStyle name="Comma 5 2 2" xfId="540" xr:uid="{00000000-0005-0000-0000-00001B020000}"/>
    <cellStyle name="Comma 5 2 2 2" xfId="541" xr:uid="{00000000-0005-0000-0000-00001C020000}"/>
    <cellStyle name="Comma 5 2 2 2 2" xfId="542" xr:uid="{00000000-0005-0000-0000-00001D020000}"/>
    <cellStyle name="Comma 5 2 2 3" xfId="543" xr:uid="{00000000-0005-0000-0000-00001E020000}"/>
    <cellStyle name="Comma 5 2 2 4" xfId="544" xr:uid="{00000000-0005-0000-0000-00001F020000}"/>
    <cellStyle name="Comma 5 2 3" xfId="545" xr:uid="{00000000-0005-0000-0000-000020020000}"/>
    <cellStyle name="Comma 5 3" xfId="546" xr:uid="{00000000-0005-0000-0000-000021020000}"/>
    <cellStyle name="Comma 5 3 2" xfId="547" xr:uid="{00000000-0005-0000-0000-000022020000}"/>
    <cellStyle name="Comma 5 3 2 2" xfId="548" xr:uid="{00000000-0005-0000-0000-000023020000}"/>
    <cellStyle name="Comma 5 3 2 2 2" xfId="549" xr:uid="{00000000-0005-0000-0000-000024020000}"/>
    <cellStyle name="Comma 5 3 2 2 2 2" xfId="550" xr:uid="{00000000-0005-0000-0000-000025020000}"/>
    <cellStyle name="Comma 5 3 2 2 2 3" xfId="551" xr:uid="{00000000-0005-0000-0000-000026020000}"/>
    <cellStyle name="Comma 5 3 2 2 2 4" xfId="552" xr:uid="{00000000-0005-0000-0000-000027020000}"/>
    <cellStyle name="Comma 5 3 2 2 2 5" xfId="553" xr:uid="{00000000-0005-0000-0000-000028020000}"/>
    <cellStyle name="Comma 5 3 2 2 2 6" xfId="554" xr:uid="{00000000-0005-0000-0000-000029020000}"/>
    <cellStyle name="Comma 5 3 2 2 3" xfId="555" xr:uid="{00000000-0005-0000-0000-00002A020000}"/>
    <cellStyle name="Comma 5 3 2 2 3 2" xfId="556" xr:uid="{00000000-0005-0000-0000-00002B020000}"/>
    <cellStyle name="Comma 5 3 2 2 3 3" xfId="557" xr:uid="{00000000-0005-0000-0000-00002C020000}"/>
    <cellStyle name="Comma 5 3 2 2 3 4" xfId="558" xr:uid="{00000000-0005-0000-0000-00002D020000}"/>
    <cellStyle name="Comma 5 3 2 2 3 5" xfId="559" xr:uid="{00000000-0005-0000-0000-00002E020000}"/>
    <cellStyle name="Comma 5 3 2 2 4" xfId="560" xr:uid="{00000000-0005-0000-0000-00002F020000}"/>
    <cellStyle name="Comma 5 3 2 2 4 2" xfId="561" xr:uid="{00000000-0005-0000-0000-000030020000}"/>
    <cellStyle name="Comma 5 3 2 2 4 3" xfId="562" xr:uid="{00000000-0005-0000-0000-000031020000}"/>
    <cellStyle name="Comma 5 3 2 2 4 4" xfId="563" xr:uid="{00000000-0005-0000-0000-000032020000}"/>
    <cellStyle name="Comma 5 3 2 2 5" xfId="564" xr:uid="{00000000-0005-0000-0000-000033020000}"/>
    <cellStyle name="Comma 5 3 2 3" xfId="565" xr:uid="{00000000-0005-0000-0000-000034020000}"/>
    <cellStyle name="Comma 5 3 2 3 2" xfId="566" xr:uid="{00000000-0005-0000-0000-000035020000}"/>
    <cellStyle name="Comma 5 3 2 3 3" xfId="567" xr:uid="{00000000-0005-0000-0000-000036020000}"/>
    <cellStyle name="Comma 5 3 2 3 4" xfId="568" xr:uid="{00000000-0005-0000-0000-000037020000}"/>
    <cellStyle name="Comma 5 3 2 3 5" xfId="569" xr:uid="{00000000-0005-0000-0000-000038020000}"/>
    <cellStyle name="Comma 5 3 2 3 6" xfId="570" xr:uid="{00000000-0005-0000-0000-000039020000}"/>
    <cellStyle name="Comma 5 3 2 4" xfId="571" xr:uid="{00000000-0005-0000-0000-00003A020000}"/>
    <cellStyle name="Comma 5 3 2 4 2" xfId="572" xr:uid="{00000000-0005-0000-0000-00003B020000}"/>
    <cellStyle name="Comma 5 3 2 4 3" xfId="573" xr:uid="{00000000-0005-0000-0000-00003C020000}"/>
    <cellStyle name="Comma 5 3 2 4 4" xfId="574" xr:uid="{00000000-0005-0000-0000-00003D020000}"/>
    <cellStyle name="Comma 5 3 2 4 5" xfId="575" xr:uid="{00000000-0005-0000-0000-00003E020000}"/>
    <cellStyle name="Comma 5 3 2 5" xfId="576" xr:uid="{00000000-0005-0000-0000-00003F020000}"/>
    <cellStyle name="Comma 5 3 2 5 2" xfId="577" xr:uid="{00000000-0005-0000-0000-000040020000}"/>
    <cellStyle name="Comma 5 3 2 5 3" xfId="578" xr:uid="{00000000-0005-0000-0000-000041020000}"/>
    <cellStyle name="Comma 5 3 2 5 4" xfId="579" xr:uid="{00000000-0005-0000-0000-000042020000}"/>
    <cellStyle name="Comma 5 3 2 6" xfId="580" xr:uid="{00000000-0005-0000-0000-000043020000}"/>
    <cellStyle name="Comma 5 3 2 6 2" xfId="581" xr:uid="{00000000-0005-0000-0000-000044020000}"/>
    <cellStyle name="Comma 5 3 2 7" xfId="582" xr:uid="{00000000-0005-0000-0000-000045020000}"/>
    <cellStyle name="Comma 5 3 2 8" xfId="583" xr:uid="{00000000-0005-0000-0000-000046020000}"/>
    <cellStyle name="Comma 5 3 3" xfId="584" xr:uid="{00000000-0005-0000-0000-000047020000}"/>
    <cellStyle name="Comma 5 3 3 2" xfId="585" xr:uid="{00000000-0005-0000-0000-000048020000}"/>
    <cellStyle name="Comma 5 3 3 2 2" xfId="586" xr:uid="{00000000-0005-0000-0000-000049020000}"/>
    <cellStyle name="Comma 5 3 3 2 3" xfId="587" xr:uid="{00000000-0005-0000-0000-00004A020000}"/>
    <cellStyle name="Comma 5 3 3 2 4" xfId="588" xr:uid="{00000000-0005-0000-0000-00004B020000}"/>
    <cellStyle name="Comma 5 3 3 2 5" xfId="589" xr:uid="{00000000-0005-0000-0000-00004C020000}"/>
    <cellStyle name="Comma 5 3 3 2 6" xfId="590" xr:uid="{00000000-0005-0000-0000-00004D020000}"/>
    <cellStyle name="Comma 5 3 3 3" xfId="591" xr:uid="{00000000-0005-0000-0000-00004E020000}"/>
    <cellStyle name="Comma 5 3 3 3 2" xfId="592" xr:uid="{00000000-0005-0000-0000-00004F020000}"/>
    <cellStyle name="Comma 5 3 3 3 3" xfId="593" xr:uid="{00000000-0005-0000-0000-000050020000}"/>
    <cellStyle name="Comma 5 3 3 3 4" xfId="594" xr:uid="{00000000-0005-0000-0000-000051020000}"/>
    <cellStyle name="Comma 5 3 3 3 5" xfId="595" xr:uid="{00000000-0005-0000-0000-000052020000}"/>
    <cellStyle name="Comma 5 3 3 4" xfId="596" xr:uid="{00000000-0005-0000-0000-000053020000}"/>
    <cellStyle name="Comma 5 3 3 4 2" xfId="597" xr:uid="{00000000-0005-0000-0000-000054020000}"/>
    <cellStyle name="Comma 5 3 3 4 3" xfId="598" xr:uid="{00000000-0005-0000-0000-000055020000}"/>
    <cellStyle name="Comma 5 3 3 4 4" xfId="599" xr:uid="{00000000-0005-0000-0000-000056020000}"/>
    <cellStyle name="Comma 5 3 3 5" xfId="600" xr:uid="{00000000-0005-0000-0000-000057020000}"/>
    <cellStyle name="Comma 5 3 3 5 2" xfId="601" xr:uid="{00000000-0005-0000-0000-000058020000}"/>
    <cellStyle name="Comma 5 3 3 6" xfId="602" xr:uid="{00000000-0005-0000-0000-000059020000}"/>
    <cellStyle name="Comma 5 3 3 7" xfId="603" xr:uid="{00000000-0005-0000-0000-00005A020000}"/>
    <cellStyle name="Comma 5 3 4" xfId="604" xr:uid="{00000000-0005-0000-0000-00005B020000}"/>
    <cellStyle name="Comma 5 3 4 2" xfId="605" xr:uid="{00000000-0005-0000-0000-00005C020000}"/>
    <cellStyle name="Comma 5 3 4 2 2" xfId="606" xr:uid="{00000000-0005-0000-0000-00005D020000}"/>
    <cellStyle name="Comma 5 3 4 2 3" xfId="607" xr:uid="{00000000-0005-0000-0000-00005E020000}"/>
    <cellStyle name="Comma 5 3 4 2 4" xfId="608" xr:uid="{00000000-0005-0000-0000-00005F020000}"/>
    <cellStyle name="Comma 5 3 4 3" xfId="609" xr:uid="{00000000-0005-0000-0000-000060020000}"/>
    <cellStyle name="Comma 5 3 4 3 2" xfId="610" xr:uid="{00000000-0005-0000-0000-000061020000}"/>
    <cellStyle name="Comma 5 3 4 3 3" xfId="611" xr:uid="{00000000-0005-0000-0000-000062020000}"/>
    <cellStyle name="Comma 5 3 4 4" xfId="612" xr:uid="{00000000-0005-0000-0000-000063020000}"/>
    <cellStyle name="Comma 5 3 4 4 2" xfId="613" xr:uid="{00000000-0005-0000-0000-000064020000}"/>
    <cellStyle name="Comma 5 3 4 5" xfId="614" xr:uid="{00000000-0005-0000-0000-000065020000}"/>
    <cellStyle name="Comma 5 3 5" xfId="615" xr:uid="{00000000-0005-0000-0000-000066020000}"/>
    <cellStyle name="Comma 5 3 5 2" xfId="616" xr:uid="{00000000-0005-0000-0000-000067020000}"/>
    <cellStyle name="Comma 5 3 5 3" xfId="617" xr:uid="{00000000-0005-0000-0000-000068020000}"/>
    <cellStyle name="Comma 5 3 5 4" xfId="618" xr:uid="{00000000-0005-0000-0000-000069020000}"/>
    <cellStyle name="Comma 5 3 5 5" xfId="619" xr:uid="{00000000-0005-0000-0000-00006A020000}"/>
    <cellStyle name="Comma 5 3 6" xfId="620" xr:uid="{00000000-0005-0000-0000-00006B020000}"/>
    <cellStyle name="Comma 5 3 6 2" xfId="621" xr:uid="{00000000-0005-0000-0000-00006C020000}"/>
    <cellStyle name="Comma 5 3 6 3" xfId="622" xr:uid="{00000000-0005-0000-0000-00006D020000}"/>
    <cellStyle name="Comma 5 3 6 4" xfId="623" xr:uid="{00000000-0005-0000-0000-00006E020000}"/>
    <cellStyle name="Comma 5 3 7" xfId="624" xr:uid="{00000000-0005-0000-0000-00006F020000}"/>
    <cellStyle name="Comma 5 3 7 2" xfId="625" xr:uid="{00000000-0005-0000-0000-000070020000}"/>
    <cellStyle name="Comma 5 3 7 3" xfId="626" xr:uid="{00000000-0005-0000-0000-000071020000}"/>
    <cellStyle name="Comma 5 3 7 4" xfId="627" xr:uid="{00000000-0005-0000-0000-000072020000}"/>
    <cellStyle name="Comma 5 3 8" xfId="628" xr:uid="{00000000-0005-0000-0000-000073020000}"/>
    <cellStyle name="Comma 5 3 9" xfId="629" xr:uid="{00000000-0005-0000-0000-000074020000}"/>
    <cellStyle name="Comma 5 4" xfId="630" xr:uid="{00000000-0005-0000-0000-000075020000}"/>
    <cellStyle name="Comma 5 4 2" xfId="631" xr:uid="{00000000-0005-0000-0000-000076020000}"/>
    <cellStyle name="Comma 5 4 2 2" xfId="632" xr:uid="{00000000-0005-0000-0000-000077020000}"/>
    <cellStyle name="Comma 5 4 2 2 2" xfId="633" xr:uid="{00000000-0005-0000-0000-000078020000}"/>
    <cellStyle name="Comma 5 4 2 2 2 2" xfId="634" xr:uid="{00000000-0005-0000-0000-000079020000}"/>
    <cellStyle name="Comma 5 4 2 2 2 3" xfId="635" xr:uid="{00000000-0005-0000-0000-00007A020000}"/>
    <cellStyle name="Comma 5 4 2 2 2 4" xfId="636" xr:uid="{00000000-0005-0000-0000-00007B020000}"/>
    <cellStyle name="Comma 5 4 2 2 3" xfId="637" xr:uid="{00000000-0005-0000-0000-00007C020000}"/>
    <cellStyle name="Comma 5 4 2 2 3 2" xfId="638" xr:uid="{00000000-0005-0000-0000-00007D020000}"/>
    <cellStyle name="Comma 5 4 2 2 4" xfId="639" xr:uid="{00000000-0005-0000-0000-00007E020000}"/>
    <cellStyle name="Comma 5 4 2 2 5" xfId="640" xr:uid="{00000000-0005-0000-0000-00007F020000}"/>
    <cellStyle name="Comma 5 4 2 3" xfId="641" xr:uid="{00000000-0005-0000-0000-000080020000}"/>
    <cellStyle name="Comma 5 4 2 3 2" xfId="642" xr:uid="{00000000-0005-0000-0000-000081020000}"/>
    <cellStyle name="Comma 5 4 2 3 3" xfId="643" xr:uid="{00000000-0005-0000-0000-000082020000}"/>
    <cellStyle name="Comma 5 4 2 3 4" xfId="644" xr:uid="{00000000-0005-0000-0000-000083020000}"/>
    <cellStyle name="Comma 5 4 2 3 5" xfId="645" xr:uid="{00000000-0005-0000-0000-000084020000}"/>
    <cellStyle name="Comma 5 4 2 4" xfId="646" xr:uid="{00000000-0005-0000-0000-000085020000}"/>
    <cellStyle name="Comma 5 4 2 4 2" xfId="647" xr:uid="{00000000-0005-0000-0000-000086020000}"/>
    <cellStyle name="Comma 5 4 2 4 3" xfId="648" xr:uid="{00000000-0005-0000-0000-000087020000}"/>
    <cellStyle name="Comma 5 4 2 4 4" xfId="649" xr:uid="{00000000-0005-0000-0000-000088020000}"/>
    <cellStyle name="Comma 5 4 2 5" xfId="650" xr:uid="{00000000-0005-0000-0000-000089020000}"/>
    <cellStyle name="Comma 5 4 2 5 2" xfId="651" xr:uid="{00000000-0005-0000-0000-00008A020000}"/>
    <cellStyle name="Comma 5 4 2 5 3" xfId="652" xr:uid="{00000000-0005-0000-0000-00008B020000}"/>
    <cellStyle name="Comma 5 4 2 6" xfId="653" xr:uid="{00000000-0005-0000-0000-00008C020000}"/>
    <cellStyle name="Comma 5 4 2 7" xfId="654" xr:uid="{00000000-0005-0000-0000-00008D020000}"/>
    <cellStyle name="Comma 5 4 3" xfId="655" xr:uid="{00000000-0005-0000-0000-00008E020000}"/>
    <cellStyle name="Comma 5 4 3 2" xfId="656" xr:uid="{00000000-0005-0000-0000-00008F020000}"/>
    <cellStyle name="Comma 5 4 3 2 2" xfId="657" xr:uid="{00000000-0005-0000-0000-000090020000}"/>
    <cellStyle name="Comma 5 4 3 2 3" xfId="658" xr:uid="{00000000-0005-0000-0000-000091020000}"/>
    <cellStyle name="Comma 5 4 3 2 4" xfId="659" xr:uid="{00000000-0005-0000-0000-000092020000}"/>
    <cellStyle name="Comma 5 4 3 2 5" xfId="660" xr:uid="{00000000-0005-0000-0000-000093020000}"/>
    <cellStyle name="Comma 5 4 3 2 6" xfId="661" xr:uid="{00000000-0005-0000-0000-000094020000}"/>
    <cellStyle name="Comma 5 4 3 3" xfId="662" xr:uid="{00000000-0005-0000-0000-000095020000}"/>
    <cellStyle name="Comma 5 4 3 3 2" xfId="663" xr:uid="{00000000-0005-0000-0000-000096020000}"/>
    <cellStyle name="Comma 5 4 3 3 3" xfId="664" xr:uid="{00000000-0005-0000-0000-000097020000}"/>
    <cellStyle name="Comma 5 4 3 3 4" xfId="665" xr:uid="{00000000-0005-0000-0000-000098020000}"/>
    <cellStyle name="Comma 5 4 3 3 5" xfId="666" xr:uid="{00000000-0005-0000-0000-000099020000}"/>
    <cellStyle name="Comma 5 4 3 4" xfId="667" xr:uid="{00000000-0005-0000-0000-00009A020000}"/>
    <cellStyle name="Comma 5 4 3 4 2" xfId="668" xr:uid="{00000000-0005-0000-0000-00009B020000}"/>
    <cellStyle name="Comma 5 4 3 4 3" xfId="669" xr:uid="{00000000-0005-0000-0000-00009C020000}"/>
    <cellStyle name="Comma 5 4 3 4 4" xfId="670" xr:uid="{00000000-0005-0000-0000-00009D020000}"/>
    <cellStyle name="Comma 5 4 3 5" xfId="671" xr:uid="{00000000-0005-0000-0000-00009E020000}"/>
    <cellStyle name="Comma 5 4 3 6" xfId="672" xr:uid="{00000000-0005-0000-0000-00009F020000}"/>
    <cellStyle name="Comma 5 4 4" xfId="673" xr:uid="{00000000-0005-0000-0000-0000A0020000}"/>
    <cellStyle name="Comma 5 4 4 2" xfId="674" xr:uid="{00000000-0005-0000-0000-0000A1020000}"/>
    <cellStyle name="Comma 5 4 4 2 2" xfId="675" xr:uid="{00000000-0005-0000-0000-0000A2020000}"/>
    <cellStyle name="Comma 5 4 4 2 3" xfId="676" xr:uid="{00000000-0005-0000-0000-0000A3020000}"/>
    <cellStyle name="Comma 5 4 4 2 4" xfId="677" xr:uid="{00000000-0005-0000-0000-0000A4020000}"/>
    <cellStyle name="Comma 5 4 4 3" xfId="678" xr:uid="{00000000-0005-0000-0000-0000A5020000}"/>
    <cellStyle name="Comma 5 4 4 3 2" xfId="679" xr:uid="{00000000-0005-0000-0000-0000A6020000}"/>
    <cellStyle name="Comma 5 4 4 4" xfId="680" xr:uid="{00000000-0005-0000-0000-0000A7020000}"/>
    <cellStyle name="Comma 5 4 4 5" xfId="681" xr:uid="{00000000-0005-0000-0000-0000A8020000}"/>
    <cellStyle name="Comma 5 4 5" xfId="682" xr:uid="{00000000-0005-0000-0000-0000A9020000}"/>
    <cellStyle name="Comma 5 4 5 2" xfId="683" xr:uid="{00000000-0005-0000-0000-0000AA020000}"/>
    <cellStyle name="Comma 5 4 5 3" xfId="684" xr:uid="{00000000-0005-0000-0000-0000AB020000}"/>
    <cellStyle name="Comma 5 4 5 4" xfId="685" xr:uid="{00000000-0005-0000-0000-0000AC020000}"/>
    <cellStyle name="Comma 5 4 5 5" xfId="686" xr:uid="{00000000-0005-0000-0000-0000AD020000}"/>
    <cellStyle name="Comma 5 4 6" xfId="687" xr:uid="{00000000-0005-0000-0000-0000AE020000}"/>
    <cellStyle name="Comma 5 4 6 2" xfId="688" xr:uid="{00000000-0005-0000-0000-0000AF020000}"/>
    <cellStyle name="Comma 5 4 6 3" xfId="689" xr:uid="{00000000-0005-0000-0000-0000B0020000}"/>
    <cellStyle name="Comma 5 4 6 4" xfId="690" xr:uid="{00000000-0005-0000-0000-0000B1020000}"/>
    <cellStyle name="Comma 5 4 7" xfId="691" xr:uid="{00000000-0005-0000-0000-0000B2020000}"/>
    <cellStyle name="Comma 5 4 7 2" xfId="692" xr:uid="{00000000-0005-0000-0000-0000B3020000}"/>
    <cellStyle name="Comma 5 4 7 3" xfId="693" xr:uid="{00000000-0005-0000-0000-0000B4020000}"/>
    <cellStyle name="Comma 5 4 7 4" xfId="694" xr:uid="{00000000-0005-0000-0000-0000B5020000}"/>
    <cellStyle name="Comma 5 4 8" xfId="695" xr:uid="{00000000-0005-0000-0000-0000B6020000}"/>
    <cellStyle name="Comma 5 4 9" xfId="696" xr:uid="{00000000-0005-0000-0000-0000B7020000}"/>
    <cellStyle name="Comma 5 5" xfId="697" xr:uid="{00000000-0005-0000-0000-0000B8020000}"/>
    <cellStyle name="Comma 5 5 2" xfId="698" xr:uid="{00000000-0005-0000-0000-0000B9020000}"/>
    <cellStyle name="Comma 5 5 2 2" xfId="699" xr:uid="{00000000-0005-0000-0000-0000BA020000}"/>
    <cellStyle name="Comma 5 5 2 2 2" xfId="700" xr:uid="{00000000-0005-0000-0000-0000BB020000}"/>
    <cellStyle name="Comma 5 5 2 2 2 2" xfId="701" xr:uid="{00000000-0005-0000-0000-0000BC020000}"/>
    <cellStyle name="Comma 5 5 2 2 2 3" xfId="702" xr:uid="{00000000-0005-0000-0000-0000BD020000}"/>
    <cellStyle name="Comma 5 5 2 2 2 4" xfId="703" xr:uid="{00000000-0005-0000-0000-0000BE020000}"/>
    <cellStyle name="Comma 5 5 2 2 3" xfId="704" xr:uid="{00000000-0005-0000-0000-0000BF020000}"/>
    <cellStyle name="Comma 5 5 2 2 3 2" xfId="705" xr:uid="{00000000-0005-0000-0000-0000C0020000}"/>
    <cellStyle name="Comma 5 5 2 2 4" xfId="706" xr:uid="{00000000-0005-0000-0000-0000C1020000}"/>
    <cellStyle name="Comma 5 5 2 2 5" xfId="707" xr:uid="{00000000-0005-0000-0000-0000C2020000}"/>
    <cellStyle name="Comma 5 5 2 3" xfId="708" xr:uid="{00000000-0005-0000-0000-0000C3020000}"/>
    <cellStyle name="Comma 5 5 2 3 2" xfId="709" xr:uid="{00000000-0005-0000-0000-0000C4020000}"/>
    <cellStyle name="Comma 5 5 2 3 3" xfId="710" xr:uid="{00000000-0005-0000-0000-0000C5020000}"/>
    <cellStyle name="Comma 5 5 2 3 4" xfId="711" xr:uid="{00000000-0005-0000-0000-0000C6020000}"/>
    <cellStyle name="Comma 5 5 2 3 5" xfId="712" xr:uid="{00000000-0005-0000-0000-0000C7020000}"/>
    <cellStyle name="Comma 5 5 2 4" xfId="713" xr:uid="{00000000-0005-0000-0000-0000C8020000}"/>
    <cellStyle name="Comma 5 5 2 4 2" xfId="714" xr:uid="{00000000-0005-0000-0000-0000C9020000}"/>
    <cellStyle name="Comma 5 5 2 4 3" xfId="715" xr:uid="{00000000-0005-0000-0000-0000CA020000}"/>
    <cellStyle name="Comma 5 5 2 4 4" xfId="716" xr:uid="{00000000-0005-0000-0000-0000CB020000}"/>
    <cellStyle name="Comma 5 5 2 5" xfId="717" xr:uid="{00000000-0005-0000-0000-0000CC020000}"/>
    <cellStyle name="Comma 5 5 2 5 2" xfId="718" xr:uid="{00000000-0005-0000-0000-0000CD020000}"/>
    <cellStyle name="Comma 5 5 2 5 3" xfId="719" xr:uid="{00000000-0005-0000-0000-0000CE020000}"/>
    <cellStyle name="Comma 5 5 2 6" xfId="720" xr:uid="{00000000-0005-0000-0000-0000CF020000}"/>
    <cellStyle name="Comma 5 5 2 7" xfId="721" xr:uid="{00000000-0005-0000-0000-0000D0020000}"/>
    <cellStyle name="Comma 5 5 3" xfId="722" xr:uid="{00000000-0005-0000-0000-0000D1020000}"/>
    <cellStyle name="Comma 5 5 3 2" xfId="723" xr:uid="{00000000-0005-0000-0000-0000D2020000}"/>
    <cellStyle name="Comma 5 5 3 2 2" xfId="724" xr:uid="{00000000-0005-0000-0000-0000D3020000}"/>
    <cellStyle name="Comma 5 5 3 2 3" xfId="725" xr:uid="{00000000-0005-0000-0000-0000D4020000}"/>
    <cellStyle name="Comma 5 5 3 2 4" xfId="726" xr:uid="{00000000-0005-0000-0000-0000D5020000}"/>
    <cellStyle name="Comma 5 5 3 3" xfId="727" xr:uid="{00000000-0005-0000-0000-0000D6020000}"/>
    <cellStyle name="Comma 5 5 3 3 2" xfId="728" xr:uid="{00000000-0005-0000-0000-0000D7020000}"/>
    <cellStyle name="Comma 5 5 3 3 3" xfId="729" xr:uid="{00000000-0005-0000-0000-0000D8020000}"/>
    <cellStyle name="Comma 5 5 3 4" xfId="730" xr:uid="{00000000-0005-0000-0000-0000D9020000}"/>
    <cellStyle name="Comma 5 5 3 4 2" xfId="731" xr:uid="{00000000-0005-0000-0000-0000DA020000}"/>
    <cellStyle name="Comma 5 5 3 5" xfId="732" xr:uid="{00000000-0005-0000-0000-0000DB020000}"/>
    <cellStyle name="Comma 5 5 4" xfId="733" xr:uid="{00000000-0005-0000-0000-0000DC020000}"/>
    <cellStyle name="Comma 5 5 4 2" xfId="734" xr:uid="{00000000-0005-0000-0000-0000DD020000}"/>
    <cellStyle name="Comma 5 5 4 3" xfId="735" xr:uid="{00000000-0005-0000-0000-0000DE020000}"/>
    <cellStyle name="Comma 5 5 4 4" xfId="736" xr:uid="{00000000-0005-0000-0000-0000DF020000}"/>
    <cellStyle name="Comma 5 5 4 5" xfId="737" xr:uid="{00000000-0005-0000-0000-0000E0020000}"/>
    <cellStyle name="Comma 5 5 5" xfId="738" xr:uid="{00000000-0005-0000-0000-0000E1020000}"/>
    <cellStyle name="Comma 5 5 5 2" xfId="739" xr:uid="{00000000-0005-0000-0000-0000E2020000}"/>
    <cellStyle name="Comma 5 5 5 3" xfId="740" xr:uid="{00000000-0005-0000-0000-0000E3020000}"/>
    <cellStyle name="Comma 5 5 5 4" xfId="741" xr:uid="{00000000-0005-0000-0000-0000E4020000}"/>
    <cellStyle name="Comma 5 5 6" xfId="742" xr:uid="{00000000-0005-0000-0000-0000E5020000}"/>
    <cellStyle name="Comma 5 5 6 2" xfId="743" xr:uid="{00000000-0005-0000-0000-0000E6020000}"/>
    <cellStyle name="Comma 5 5 6 3" xfId="744" xr:uid="{00000000-0005-0000-0000-0000E7020000}"/>
    <cellStyle name="Comma 5 5 6 4" xfId="745" xr:uid="{00000000-0005-0000-0000-0000E8020000}"/>
    <cellStyle name="Comma 5 5 7" xfId="746" xr:uid="{00000000-0005-0000-0000-0000E9020000}"/>
    <cellStyle name="Comma 5 5 7 2" xfId="747" xr:uid="{00000000-0005-0000-0000-0000EA020000}"/>
    <cellStyle name="Comma 5 5 7 3" xfId="748" xr:uid="{00000000-0005-0000-0000-0000EB020000}"/>
    <cellStyle name="Comma 5 5 8" xfId="749" xr:uid="{00000000-0005-0000-0000-0000EC020000}"/>
    <cellStyle name="Comma 5 6" xfId="750" xr:uid="{00000000-0005-0000-0000-0000ED020000}"/>
    <cellStyle name="Comma 5 6 2" xfId="751" xr:uid="{00000000-0005-0000-0000-0000EE020000}"/>
    <cellStyle name="Comma 5 6 2 2" xfId="752" xr:uid="{00000000-0005-0000-0000-0000EF020000}"/>
    <cellStyle name="Comma 5 6 2 2 2" xfId="753" xr:uid="{00000000-0005-0000-0000-0000F0020000}"/>
    <cellStyle name="Comma 5 6 2 2 2 2" xfId="754" xr:uid="{00000000-0005-0000-0000-0000F1020000}"/>
    <cellStyle name="Comma 5 6 2 2 2 3" xfId="755" xr:uid="{00000000-0005-0000-0000-0000F2020000}"/>
    <cellStyle name="Comma 5 6 2 2 2 4" xfId="756" xr:uid="{00000000-0005-0000-0000-0000F3020000}"/>
    <cellStyle name="Comma 5 6 2 2 3" xfId="757" xr:uid="{00000000-0005-0000-0000-0000F4020000}"/>
    <cellStyle name="Comma 5 6 2 2 3 2" xfId="758" xr:uid="{00000000-0005-0000-0000-0000F5020000}"/>
    <cellStyle name="Comma 5 6 2 2 4" xfId="759" xr:uid="{00000000-0005-0000-0000-0000F6020000}"/>
    <cellStyle name="Comma 5 6 2 2 5" xfId="760" xr:uid="{00000000-0005-0000-0000-0000F7020000}"/>
    <cellStyle name="Comma 5 6 2 3" xfId="761" xr:uid="{00000000-0005-0000-0000-0000F8020000}"/>
    <cellStyle name="Comma 5 6 2 3 2" xfId="762" xr:uid="{00000000-0005-0000-0000-0000F9020000}"/>
    <cellStyle name="Comma 5 6 2 3 3" xfId="763" xr:uid="{00000000-0005-0000-0000-0000FA020000}"/>
    <cellStyle name="Comma 5 6 2 3 4" xfId="764" xr:uid="{00000000-0005-0000-0000-0000FB020000}"/>
    <cellStyle name="Comma 5 6 2 3 5" xfId="765" xr:uid="{00000000-0005-0000-0000-0000FC020000}"/>
    <cellStyle name="Comma 5 6 2 4" xfId="766" xr:uid="{00000000-0005-0000-0000-0000FD020000}"/>
    <cellStyle name="Comma 5 6 2 4 2" xfId="767" xr:uid="{00000000-0005-0000-0000-0000FE020000}"/>
    <cellStyle name="Comma 5 6 2 4 3" xfId="768" xr:uid="{00000000-0005-0000-0000-0000FF020000}"/>
    <cellStyle name="Comma 5 6 2 4 4" xfId="769" xr:uid="{00000000-0005-0000-0000-000000030000}"/>
    <cellStyle name="Comma 5 6 2 5" xfId="770" xr:uid="{00000000-0005-0000-0000-000001030000}"/>
    <cellStyle name="Comma 5 6 2 5 2" xfId="771" xr:uid="{00000000-0005-0000-0000-000002030000}"/>
    <cellStyle name="Comma 5 6 2 5 3" xfId="772" xr:uid="{00000000-0005-0000-0000-000003030000}"/>
    <cellStyle name="Comma 5 6 2 6" xfId="773" xr:uid="{00000000-0005-0000-0000-000004030000}"/>
    <cellStyle name="Comma 5 6 2 7" xfId="774" xr:uid="{00000000-0005-0000-0000-000005030000}"/>
    <cellStyle name="Comma 5 6 3" xfId="775" xr:uid="{00000000-0005-0000-0000-000006030000}"/>
    <cellStyle name="Comma 5 6 3 2" xfId="776" xr:uid="{00000000-0005-0000-0000-000007030000}"/>
    <cellStyle name="Comma 5 6 3 2 2" xfId="777" xr:uid="{00000000-0005-0000-0000-000008030000}"/>
    <cellStyle name="Comma 5 6 3 2 3" xfId="778" xr:uid="{00000000-0005-0000-0000-000009030000}"/>
    <cellStyle name="Comma 5 6 3 2 4" xfId="779" xr:uid="{00000000-0005-0000-0000-00000A030000}"/>
    <cellStyle name="Comma 5 6 3 3" xfId="780" xr:uid="{00000000-0005-0000-0000-00000B030000}"/>
    <cellStyle name="Comma 5 6 3 3 2" xfId="781" xr:uid="{00000000-0005-0000-0000-00000C030000}"/>
    <cellStyle name="Comma 5 6 3 3 3" xfId="782" xr:uid="{00000000-0005-0000-0000-00000D030000}"/>
    <cellStyle name="Comma 5 6 3 4" xfId="783" xr:uid="{00000000-0005-0000-0000-00000E030000}"/>
    <cellStyle name="Comma 5 6 3 4 2" xfId="784" xr:uid="{00000000-0005-0000-0000-00000F030000}"/>
    <cellStyle name="Comma 5 6 3 5" xfId="785" xr:uid="{00000000-0005-0000-0000-000010030000}"/>
    <cellStyle name="Comma 5 6 4" xfId="786" xr:uid="{00000000-0005-0000-0000-000011030000}"/>
    <cellStyle name="Comma 5 6 4 2" xfId="787" xr:uid="{00000000-0005-0000-0000-000012030000}"/>
    <cellStyle name="Comma 5 6 4 3" xfId="788" xr:uid="{00000000-0005-0000-0000-000013030000}"/>
    <cellStyle name="Comma 5 6 4 4" xfId="789" xr:uid="{00000000-0005-0000-0000-000014030000}"/>
    <cellStyle name="Comma 5 6 4 5" xfId="790" xr:uid="{00000000-0005-0000-0000-000015030000}"/>
    <cellStyle name="Comma 5 6 5" xfId="791" xr:uid="{00000000-0005-0000-0000-000016030000}"/>
    <cellStyle name="Comma 5 6 5 2" xfId="792" xr:uid="{00000000-0005-0000-0000-000017030000}"/>
    <cellStyle name="Comma 5 6 5 3" xfId="793" xr:uid="{00000000-0005-0000-0000-000018030000}"/>
    <cellStyle name="Comma 5 6 5 4" xfId="794" xr:uid="{00000000-0005-0000-0000-000019030000}"/>
    <cellStyle name="Comma 5 6 6" xfId="795" xr:uid="{00000000-0005-0000-0000-00001A030000}"/>
    <cellStyle name="Comma 5 6 6 2" xfId="796" xr:uid="{00000000-0005-0000-0000-00001B030000}"/>
    <cellStyle name="Comma 5 6 6 3" xfId="797" xr:uid="{00000000-0005-0000-0000-00001C030000}"/>
    <cellStyle name="Comma 5 6 6 4" xfId="798" xr:uid="{00000000-0005-0000-0000-00001D030000}"/>
    <cellStyle name="Comma 5 6 7" xfId="799" xr:uid="{00000000-0005-0000-0000-00001E030000}"/>
    <cellStyle name="Comma 5 6 7 2" xfId="800" xr:uid="{00000000-0005-0000-0000-00001F030000}"/>
    <cellStyle name="Comma 5 6 7 3" xfId="801" xr:uid="{00000000-0005-0000-0000-000020030000}"/>
    <cellStyle name="Comma 5 6 8" xfId="802" xr:uid="{00000000-0005-0000-0000-000021030000}"/>
    <cellStyle name="Comma 5 7" xfId="803" xr:uid="{00000000-0005-0000-0000-000022030000}"/>
    <cellStyle name="Comma 5 7 2" xfId="804" xr:uid="{00000000-0005-0000-0000-000023030000}"/>
    <cellStyle name="Comma 5 7 2 2" xfId="805" xr:uid="{00000000-0005-0000-0000-000024030000}"/>
    <cellStyle name="Comma 5 7 2 2 2" xfId="806" xr:uid="{00000000-0005-0000-0000-000025030000}"/>
    <cellStyle name="Comma 5 7 2 2 3" xfId="807" xr:uid="{00000000-0005-0000-0000-000026030000}"/>
    <cellStyle name="Comma 5 7 2 2 4" xfId="808" xr:uid="{00000000-0005-0000-0000-000027030000}"/>
    <cellStyle name="Comma 5 7 2 3" xfId="809" xr:uid="{00000000-0005-0000-0000-000028030000}"/>
    <cellStyle name="Comma 5 7 2 3 2" xfId="810" xr:uid="{00000000-0005-0000-0000-000029030000}"/>
    <cellStyle name="Comma 5 7 2 3 3" xfId="811" xr:uid="{00000000-0005-0000-0000-00002A030000}"/>
    <cellStyle name="Comma 5 7 2 4" xfId="812" xr:uid="{00000000-0005-0000-0000-00002B030000}"/>
    <cellStyle name="Comma 5 7 2 4 2" xfId="813" xr:uid="{00000000-0005-0000-0000-00002C030000}"/>
    <cellStyle name="Comma 5 7 2 5" xfId="814" xr:uid="{00000000-0005-0000-0000-00002D030000}"/>
    <cellStyle name="Comma 5 7 2 6" xfId="815" xr:uid="{00000000-0005-0000-0000-00002E030000}"/>
    <cellStyle name="Comma 5 7 3" xfId="816" xr:uid="{00000000-0005-0000-0000-00002F030000}"/>
    <cellStyle name="Comma 5 7 3 2" xfId="817" xr:uid="{00000000-0005-0000-0000-000030030000}"/>
    <cellStyle name="Comma 5 7 3 3" xfId="818" xr:uid="{00000000-0005-0000-0000-000031030000}"/>
    <cellStyle name="Comma 5 7 3 4" xfId="819" xr:uid="{00000000-0005-0000-0000-000032030000}"/>
    <cellStyle name="Comma 5 7 3 5" xfId="820" xr:uid="{00000000-0005-0000-0000-000033030000}"/>
    <cellStyle name="Comma 5 7 4" xfId="821" xr:uid="{00000000-0005-0000-0000-000034030000}"/>
    <cellStyle name="Comma 5 7 4 2" xfId="822" xr:uid="{00000000-0005-0000-0000-000035030000}"/>
    <cellStyle name="Comma 5 7 4 3" xfId="823" xr:uid="{00000000-0005-0000-0000-000036030000}"/>
    <cellStyle name="Comma 5 7 4 4" xfId="824" xr:uid="{00000000-0005-0000-0000-000037030000}"/>
    <cellStyle name="Comma 5 7 5" xfId="825" xr:uid="{00000000-0005-0000-0000-000038030000}"/>
    <cellStyle name="Comma 5 7 5 2" xfId="826" xr:uid="{00000000-0005-0000-0000-000039030000}"/>
    <cellStyle name="Comma 5 7 5 3" xfId="827" xr:uid="{00000000-0005-0000-0000-00003A030000}"/>
    <cellStyle name="Comma 5 7 5 4" xfId="828" xr:uid="{00000000-0005-0000-0000-00003B030000}"/>
    <cellStyle name="Comma 5 7 6" xfId="829" xr:uid="{00000000-0005-0000-0000-00003C030000}"/>
    <cellStyle name="Comma 5 7 6 2" xfId="830" xr:uid="{00000000-0005-0000-0000-00003D030000}"/>
    <cellStyle name="Comma 5 7 6 3" xfId="831" xr:uid="{00000000-0005-0000-0000-00003E030000}"/>
    <cellStyle name="Comma 5 7 7" xfId="832" xr:uid="{00000000-0005-0000-0000-00003F030000}"/>
    <cellStyle name="Comma 5 7 8" xfId="833" xr:uid="{00000000-0005-0000-0000-000040030000}"/>
    <cellStyle name="Comma 5 8" xfId="834" xr:uid="{00000000-0005-0000-0000-000041030000}"/>
    <cellStyle name="Comma 5 8 2" xfId="835" xr:uid="{00000000-0005-0000-0000-000042030000}"/>
    <cellStyle name="Comma 5 8 2 2" xfId="836" xr:uid="{00000000-0005-0000-0000-000043030000}"/>
    <cellStyle name="Comma 5 8 2 2 2" xfId="837" xr:uid="{00000000-0005-0000-0000-000044030000}"/>
    <cellStyle name="Comma 5 8 2 2 3" xfId="838" xr:uid="{00000000-0005-0000-0000-000045030000}"/>
    <cellStyle name="Comma 5 8 2 3" xfId="839" xr:uid="{00000000-0005-0000-0000-000046030000}"/>
    <cellStyle name="Comma 5 8 2 4" xfId="840" xr:uid="{00000000-0005-0000-0000-000047030000}"/>
    <cellStyle name="Comma 5 8 2 5" xfId="841" xr:uid="{00000000-0005-0000-0000-000048030000}"/>
    <cellStyle name="Comma 5 8 3" xfId="842" xr:uid="{00000000-0005-0000-0000-000049030000}"/>
    <cellStyle name="Comma 5 8 3 2" xfId="843" xr:uid="{00000000-0005-0000-0000-00004A030000}"/>
    <cellStyle name="Comma 5 8 3 3" xfId="844" xr:uid="{00000000-0005-0000-0000-00004B030000}"/>
    <cellStyle name="Comma 5 8 3 4" xfId="845" xr:uid="{00000000-0005-0000-0000-00004C030000}"/>
    <cellStyle name="Comma 5 8 4" xfId="846" xr:uid="{00000000-0005-0000-0000-00004D030000}"/>
    <cellStyle name="Comma 5 8 4 2" xfId="847" xr:uid="{00000000-0005-0000-0000-00004E030000}"/>
    <cellStyle name="Comma 5 8 4 3" xfId="848" xr:uid="{00000000-0005-0000-0000-00004F030000}"/>
    <cellStyle name="Comma 5 8 4 4" xfId="849" xr:uid="{00000000-0005-0000-0000-000050030000}"/>
    <cellStyle name="Comma 5 8 5" xfId="850" xr:uid="{00000000-0005-0000-0000-000051030000}"/>
    <cellStyle name="Comma 5 8 5 2" xfId="851" xr:uid="{00000000-0005-0000-0000-000052030000}"/>
    <cellStyle name="Comma 5 8 5 3" xfId="852" xr:uid="{00000000-0005-0000-0000-000053030000}"/>
    <cellStyle name="Comma 5 8 6" xfId="853" xr:uid="{00000000-0005-0000-0000-000054030000}"/>
    <cellStyle name="Comma 5 8 7" xfId="854" xr:uid="{00000000-0005-0000-0000-000055030000}"/>
    <cellStyle name="Comma 5 9" xfId="855" xr:uid="{00000000-0005-0000-0000-000056030000}"/>
    <cellStyle name="Comma 5 9 2" xfId="856" xr:uid="{00000000-0005-0000-0000-000057030000}"/>
    <cellStyle name="Comma 5 9 2 2" xfId="857" xr:uid="{00000000-0005-0000-0000-000058030000}"/>
    <cellStyle name="Comma 5 9 2 2 2" xfId="858" xr:uid="{00000000-0005-0000-0000-000059030000}"/>
    <cellStyle name="Comma 5 9 2 2 3" xfId="859" xr:uid="{00000000-0005-0000-0000-00005A030000}"/>
    <cellStyle name="Comma 5 9 2 3" xfId="860" xr:uid="{00000000-0005-0000-0000-00005B030000}"/>
    <cellStyle name="Comma 5 9 2 4" xfId="861" xr:uid="{00000000-0005-0000-0000-00005C030000}"/>
    <cellStyle name="Comma 5 9 3" xfId="862" xr:uid="{00000000-0005-0000-0000-00005D030000}"/>
    <cellStyle name="Comma 5 9 3 2" xfId="863" xr:uid="{00000000-0005-0000-0000-00005E030000}"/>
    <cellStyle name="Comma 5 9 3 3" xfId="864" xr:uid="{00000000-0005-0000-0000-00005F030000}"/>
    <cellStyle name="Comma 5 9 3 4" xfId="865" xr:uid="{00000000-0005-0000-0000-000060030000}"/>
    <cellStyle name="Comma 5 9 4" xfId="866" xr:uid="{00000000-0005-0000-0000-000061030000}"/>
    <cellStyle name="Comma 5 9 4 2" xfId="867" xr:uid="{00000000-0005-0000-0000-000062030000}"/>
    <cellStyle name="Comma 5 9 4 3" xfId="868" xr:uid="{00000000-0005-0000-0000-000063030000}"/>
    <cellStyle name="Comma 5 9 5" xfId="869" xr:uid="{00000000-0005-0000-0000-000064030000}"/>
    <cellStyle name="Comma 5 9 6" xfId="870" xr:uid="{00000000-0005-0000-0000-000065030000}"/>
    <cellStyle name="Comma 5 9 7" xfId="871" xr:uid="{00000000-0005-0000-0000-000066030000}"/>
    <cellStyle name="Comma 6" xfId="872" xr:uid="{00000000-0005-0000-0000-000067030000}"/>
    <cellStyle name="Comma 6 2" xfId="873" xr:uid="{00000000-0005-0000-0000-000068030000}"/>
    <cellStyle name="Comma 6 2 2" xfId="874" xr:uid="{00000000-0005-0000-0000-000069030000}"/>
    <cellStyle name="Comma 6 2 2 2" xfId="875" xr:uid="{00000000-0005-0000-0000-00006A030000}"/>
    <cellStyle name="Comma 6 2 2 3" xfId="876" xr:uid="{00000000-0005-0000-0000-00006B030000}"/>
    <cellStyle name="Comma 6 3" xfId="877" xr:uid="{00000000-0005-0000-0000-00006C030000}"/>
    <cellStyle name="Comma 6 3 2" xfId="878" xr:uid="{00000000-0005-0000-0000-00006D030000}"/>
    <cellStyle name="Comma 6 3 3" xfId="879" xr:uid="{00000000-0005-0000-0000-00006E030000}"/>
    <cellStyle name="Comma 6 3 4" xfId="880" xr:uid="{00000000-0005-0000-0000-00006F030000}"/>
    <cellStyle name="Comma 6 4" xfId="881" xr:uid="{00000000-0005-0000-0000-000070030000}"/>
    <cellStyle name="Comma 6 4 2" xfId="882" xr:uid="{00000000-0005-0000-0000-000071030000}"/>
    <cellStyle name="Comma 6 4 2 2" xfId="883" xr:uid="{00000000-0005-0000-0000-000072030000}"/>
    <cellStyle name="Comma 6 4 2 2 2" xfId="884" xr:uid="{00000000-0005-0000-0000-000073030000}"/>
    <cellStyle name="Comma 6 4 2 2 2 2" xfId="885" xr:uid="{00000000-0005-0000-0000-000074030000}"/>
    <cellStyle name="Comma 6 4 2 2 2 3" xfId="886" xr:uid="{00000000-0005-0000-0000-000075030000}"/>
    <cellStyle name="Comma 6 4 2 2 2 4" xfId="887" xr:uid="{00000000-0005-0000-0000-000076030000}"/>
    <cellStyle name="Comma 6 4 2 2 3" xfId="888" xr:uid="{00000000-0005-0000-0000-000077030000}"/>
    <cellStyle name="Comma 6 4 2 2 3 2" xfId="889" xr:uid="{00000000-0005-0000-0000-000078030000}"/>
    <cellStyle name="Comma 6 4 2 2 4" xfId="890" xr:uid="{00000000-0005-0000-0000-000079030000}"/>
    <cellStyle name="Comma 6 4 2 2 5" xfId="891" xr:uid="{00000000-0005-0000-0000-00007A030000}"/>
    <cellStyle name="Comma 6 4 2 3" xfId="892" xr:uid="{00000000-0005-0000-0000-00007B030000}"/>
    <cellStyle name="Comma 6 4 2 3 2" xfId="893" xr:uid="{00000000-0005-0000-0000-00007C030000}"/>
    <cellStyle name="Comma 6 4 2 3 3" xfId="894" xr:uid="{00000000-0005-0000-0000-00007D030000}"/>
    <cellStyle name="Comma 6 4 2 3 4" xfId="895" xr:uid="{00000000-0005-0000-0000-00007E030000}"/>
    <cellStyle name="Comma 6 4 2 3 5" xfId="896" xr:uid="{00000000-0005-0000-0000-00007F030000}"/>
    <cellStyle name="Comma 6 4 2 4" xfId="897" xr:uid="{00000000-0005-0000-0000-000080030000}"/>
    <cellStyle name="Comma 6 4 2 4 2" xfId="898" xr:uid="{00000000-0005-0000-0000-000081030000}"/>
    <cellStyle name="Comma 6 4 2 4 3" xfId="899" xr:uid="{00000000-0005-0000-0000-000082030000}"/>
    <cellStyle name="Comma 6 4 2 4 4" xfId="900" xr:uid="{00000000-0005-0000-0000-000083030000}"/>
    <cellStyle name="Comma 6 4 2 5" xfId="901" xr:uid="{00000000-0005-0000-0000-000084030000}"/>
    <cellStyle name="Comma 6 4 2 5 2" xfId="902" xr:uid="{00000000-0005-0000-0000-000085030000}"/>
    <cellStyle name="Comma 6 4 2 5 3" xfId="903" xr:uid="{00000000-0005-0000-0000-000086030000}"/>
    <cellStyle name="Comma 6 4 2 6" xfId="904" xr:uid="{00000000-0005-0000-0000-000087030000}"/>
    <cellStyle name="Comma 6 4 2 7" xfId="905" xr:uid="{00000000-0005-0000-0000-000088030000}"/>
    <cellStyle name="Comma 6 4 3" xfId="906" xr:uid="{00000000-0005-0000-0000-000089030000}"/>
    <cellStyle name="Comma 6 4 3 2" xfId="907" xr:uid="{00000000-0005-0000-0000-00008A030000}"/>
    <cellStyle name="Comma 6 4 3 2 2" xfId="908" xr:uid="{00000000-0005-0000-0000-00008B030000}"/>
    <cellStyle name="Comma 6 4 3 2 3" xfId="909" xr:uid="{00000000-0005-0000-0000-00008C030000}"/>
    <cellStyle name="Comma 6 4 3 2 4" xfId="910" xr:uid="{00000000-0005-0000-0000-00008D030000}"/>
    <cellStyle name="Comma 6 4 3 2 5" xfId="911" xr:uid="{00000000-0005-0000-0000-00008E030000}"/>
    <cellStyle name="Comma 6 4 3 2 6" xfId="912" xr:uid="{00000000-0005-0000-0000-00008F030000}"/>
    <cellStyle name="Comma 6 4 3 3" xfId="913" xr:uid="{00000000-0005-0000-0000-000090030000}"/>
    <cellStyle name="Comma 6 4 3 3 2" xfId="914" xr:uid="{00000000-0005-0000-0000-000091030000}"/>
    <cellStyle name="Comma 6 4 3 3 3" xfId="915" xr:uid="{00000000-0005-0000-0000-000092030000}"/>
    <cellStyle name="Comma 6 4 3 3 4" xfId="916" xr:uid="{00000000-0005-0000-0000-000093030000}"/>
    <cellStyle name="Comma 6 4 3 3 5" xfId="917" xr:uid="{00000000-0005-0000-0000-000094030000}"/>
    <cellStyle name="Comma 6 4 3 4" xfId="918" xr:uid="{00000000-0005-0000-0000-000095030000}"/>
    <cellStyle name="Comma 6 4 3 4 2" xfId="919" xr:uid="{00000000-0005-0000-0000-000096030000}"/>
    <cellStyle name="Comma 6 4 3 4 3" xfId="920" xr:uid="{00000000-0005-0000-0000-000097030000}"/>
    <cellStyle name="Comma 6 4 3 4 4" xfId="921" xr:uid="{00000000-0005-0000-0000-000098030000}"/>
    <cellStyle name="Comma 6 4 3 5" xfId="922" xr:uid="{00000000-0005-0000-0000-000099030000}"/>
    <cellStyle name="Comma 6 4 3 6" xfId="923" xr:uid="{00000000-0005-0000-0000-00009A030000}"/>
    <cellStyle name="Comma 6 4 4" xfId="924" xr:uid="{00000000-0005-0000-0000-00009B030000}"/>
    <cellStyle name="Comma 6 4 4 2" xfId="925" xr:uid="{00000000-0005-0000-0000-00009C030000}"/>
    <cellStyle name="Comma 6 4 4 2 2" xfId="926" xr:uid="{00000000-0005-0000-0000-00009D030000}"/>
    <cellStyle name="Comma 6 4 4 2 3" xfId="927" xr:uid="{00000000-0005-0000-0000-00009E030000}"/>
    <cellStyle name="Comma 6 4 4 2 4" xfId="928" xr:uid="{00000000-0005-0000-0000-00009F030000}"/>
    <cellStyle name="Comma 6 4 4 3" xfId="929" xr:uid="{00000000-0005-0000-0000-0000A0030000}"/>
    <cellStyle name="Comma 6 4 4 3 2" xfId="930" xr:uid="{00000000-0005-0000-0000-0000A1030000}"/>
    <cellStyle name="Comma 6 4 4 4" xfId="931" xr:uid="{00000000-0005-0000-0000-0000A2030000}"/>
    <cellStyle name="Comma 6 4 4 5" xfId="932" xr:uid="{00000000-0005-0000-0000-0000A3030000}"/>
    <cellStyle name="Comma 6 4 5" xfId="933" xr:uid="{00000000-0005-0000-0000-0000A4030000}"/>
    <cellStyle name="Comma 6 4 5 2" xfId="934" xr:uid="{00000000-0005-0000-0000-0000A5030000}"/>
    <cellStyle name="Comma 6 4 5 3" xfId="935" xr:uid="{00000000-0005-0000-0000-0000A6030000}"/>
    <cellStyle name="Comma 6 4 5 4" xfId="936" xr:uid="{00000000-0005-0000-0000-0000A7030000}"/>
    <cellStyle name="Comma 6 4 5 5" xfId="937" xr:uid="{00000000-0005-0000-0000-0000A8030000}"/>
    <cellStyle name="Comma 6 4 6" xfId="938" xr:uid="{00000000-0005-0000-0000-0000A9030000}"/>
    <cellStyle name="Comma 6 4 6 2" xfId="939" xr:uid="{00000000-0005-0000-0000-0000AA030000}"/>
    <cellStyle name="Comma 6 4 6 3" xfId="940" xr:uid="{00000000-0005-0000-0000-0000AB030000}"/>
    <cellStyle name="Comma 6 4 6 4" xfId="941" xr:uid="{00000000-0005-0000-0000-0000AC030000}"/>
    <cellStyle name="Comma 6 4 7" xfId="942" xr:uid="{00000000-0005-0000-0000-0000AD030000}"/>
    <cellStyle name="Comma 6 4 7 2" xfId="943" xr:uid="{00000000-0005-0000-0000-0000AE030000}"/>
    <cellStyle name="Comma 6 4 7 3" xfId="944" xr:uid="{00000000-0005-0000-0000-0000AF030000}"/>
    <cellStyle name="Comma 6 4 7 4" xfId="945" xr:uid="{00000000-0005-0000-0000-0000B0030000}"/>
    <cellStyle name="Comma 6 4 8" xfId="946" xr:uid="{00000000-0005-0000-0000-0000B1030000}"/>
    <cellStyle name="Comma 6 4 9" xfId="947" xr:uid="{00000000-0005-0000-0000-0000B2030000}"/>
    <cellStyle name="Comma 6 5" xfId="948" xr:uid="{00000000-0005-0000-0000-0000B3030000}"/>
    <cellStyle name="Comma 6 5 2" xfId="949" xr:uid="{00000000-0005-0000-0000-0000B4030000}"/>
    <cellStyle name="Comma 6 5 2 2" xfId="950" xr:uid="{00000000-0005-0000-0000-0000B5030000}"/>
    <cellStyle name="Comma 6 5 2 3" xfId="951" xr:uid="{00000000-0005-0000-0000-0000B6030000}"/>
    <cellStyle name="Comma 6 5 3" xfId="952" xr:uid="{00000000-0005-0000-0000-0000B7030000}"/>
    <cellStyle name="Comma 6 5 3 2" xfId="953" xr:uid="{00000000-0005-0000-0000-0000B8030000}"/>
    <cellStyle name="Comma 6 5 4" xfId="954" xr:uid="{00000000-0005-0000-0000-0000B9030000}"/>
    <cellStyle name="Comma 6 5 5" xfId="955" xr:uid="{00000000-0005-0000-0000-0000BA030000}"/>
    <cellStyle name="Comma 6 5 5 2" xfId="956" xr:uid="{00000000-0005-0000-0000-0000BB030000}"/>
    <cellStyle name="Comma 6 5 6" xfId="957" xr:uid="{00000000-0005-0000-0000-0000BC030000}"/>
    <cellStyle name="Comma 6 5 7" xfId="958" xr:uid="{00000000-0005-0000-0000-0000BD030000}"/>
    <cellStyle name="Comma 6 5 8" xfId="959" xr:uid="{00000000-0005-0000-0000-0000BE030000}"/>
    <cellStyle name="Comma 6 6" xfId="960" xr:uid="{00000000-0005-0000-0000-0000BF030000}"/>
    <cellStyle name="Comma 7" xfId="961" xr:uid="{00000000-0005-0000-0000-0000C0030000}"/>
    <cellStyle name="Comma 7 10" xfId="962" xr:uid="{00000000-0005-0000-0000-0000C1030000}"/>
    <cellStyle name="Comma 7 10 2" xfId="963" xr:uid="{00000000-0005-0000-0000-0000C2030000}"/>
    <cellStyle name="Comma 7 10 2 2" xfId="964" xr:uid="{00000000-0005-0000-0000-0000C3030000}"/>
    <cellStyle name="Comma 7 10 2 3" xfId="965" xr:uid="{00000000-0005-0000-0000-0000C4030000}"/>
    <cellStyle name="Comma 7 10 3" xfId="966" xr:uid="{00000000-0005-0000-0000-0000C5030000}"/>
    <cellStyle name="Comma 7 10 4" xfId="967" xr:uid="{00000000-0005-0000-0000-0000C6030000}"/>
    <cellStyle name="Comma 7 10 5" xfId="968" xr:uid="{00000000-0005-0000-0000-0000C7030000}"/>
    <cellStyle name="Comma 7 11" xfId="969" xr:uid="{00000000-0005-0000-0000-0000C8030000}"/>
    <cellStyle name="Comma 7 11 2" xfId="970" xr:uid="{00000000-0005-0000-0000-0000C9030000}"/>
    <cellStyle name="Comma 7 11 3" xfId="971" xr:uid="{00000000-0005-0000-0000-0000CA030000}"/>
    <cellStyle name="Comma 7 11 4" xfId="972" xr:uid="{00000000-0005-0000-0000-0000CB030000}"/>
    <cellStyle name="Comma 7 12" xfId="973" xr:uid="{00000000-0005-0000-0000-0000CC030000}"/>
    <cellStyle name="Comma 7 12 2" xfId="974" xr:uid="{00000000-0005-0000-0000-0000CD030000}"/>
    <cellStyle name="Comma 7 12 3" xfId="975" xr:uid="{00000000-0005-0000-0000-0000CE030000}"/>
    <cellStyle name="Comma 7 12 4" xfId="976" xr:uid="{00000000-0005-0000-0000-0000CF030000}"/>
    <cellStyle name="Comma 7 13" xfId="977" xr:uid="{00000000-0005-0000-0000-0000D0030000}"/>
    <cellStyle name="Comma 7 13 2" xfId="978" xr:uid="{00000000-0005-0000-0000-0000D1030000}"/>
    <cellStyle name="Comma 7 13 3" xfId="979" xr:uid="{00000000-0005-0000-0000-0000D2030000}"/>
    <cellStyle name="Comma 7 13 4" xfId="980" xr:uid="{00000000-0005-0000-0000-0000D3030000}"/>
    <cellStyle name="Comma 7 14" xfId="981" xr:uid="{00000000-0005-0000-0000-0000D4030000}"/>
    <cellStyle name="Comma 7 15" xfId="982" xr:uid="{00000000-0005-0000-0000-0000D5030000}"/>
    <cellStyle name="Comma 7 2" xfId="983" xr:uid="{00000000-0005-0000-0000-0000D6030000}"/>
    <cellStyle name="Comma 7 2 2" xfId="984" xr:uid="{00000000-0005-0000-0000-0000D7030000}"/>
    <cellStyle name="Comma 7 2 2 2" xfId="985" xr:uid="{00000000-0005-0000-0000-0000D8030000}"/>
    <cellStyle name="Comma 7 2 2 2 2" xfId="986" xr:uid="{00000000-0005-0000-0000-0000D9030000}"/>
    <cellStyle name="Comma 7 2 2 2 2 2" xfId="987" xr:uid="{00000000-0005-0000-0000-0000DA030000}"/>
    <cellStyle name="Comma 7 2 2 2 2 3" xfId="988" xr:uid="{00000000-0005-0000-0000-0000DB030000}"/>
    <cellStyle name="Comma 7 2 2 2 2 4" xfId="989" xr:uid="{00000000-0005-0000-0000-0000DC030000}"/>
    <cellStyle name="Comma 7 2 2 2 2 5" xfId="990" xr:uid="{00000000-0005-0000-0000-0000DD030000}"/>
    <cellStyle name="Comma 7 2 2 2 2 6" xfId="991" xr:uid="{00000000-0005-0000-0000-0000DE030000}"/>
    <cellStyle name="Comma 7 2 2 2 3" xfId="992" xr:uid="{00000000-0005-0000-0000-0000DF030000}"/>
    <cellStyle name="Comma 7 2 2 2 3 2" xfId="993" xr:uid="{00000000-0005-0000-0000-0000E0030000}"/>
    <cellStyle name="Comma 7 2 2 2 3 3" xfId="994" xr:uid="{00000000-0005-0000-0000-0000E1030000}"/>
    <cellStyle name="Comma 7 2 2 2 3 4" xfId="995" xr:uid="{00000000-0005-0000-0000-0000E2030000}"/>
    <cellStyle name="Comma 7 2 2 2 3 5" xfId="996" xr:uid="{00000000-0005-0000-0000-0000E3030000}"/>
    <cellStyle name="Comma 7 2 2 2 4" xfId="997" xr:uid="{00000000-0005-0000-0000-0000E4030000}"/>
    <cellStyle name="Comma 7 2 2 2 4 2" xfId="998" xr:uid="{00000000-0005-0000-0000-0000E5030000}"/>
    <cellStyle name="Comma 7 2 2 2 4 3" xfId="999" xr:uid="{00000000-0005-0000-0000-0000E6030000}"/>
    <cellStyle name="Comma 7 2 2 2 4 4" xfId="1000" xr:uid="{00000000-0005-0000-0000-0000E7030000}"/>
    <cellStyle name="Comma 7 2 2 2 5" xfId="1001" xr:uid="{00000000-0005-0000-0000-0000E8030000}"/>
    <cellStyle name="Comma 7 2 2 2 5 2" xfId="1002" xr:uid="{00000000-0005-0000-0000-0000E9030000}"/>
    <cellStyle name="Comma 7 2 2 2 6" xfId="1003" xr:uid="{00000000-0005-0000-0000-0000EA030000}"/>
    <cellStyle name="Comma 7 2 2 2 7" xfId="1004" xr:uid="{00000000-0005-0000-0000-0000EB030000}"/>
    <cellStyle name="Comma 7 2 2 3" xfId="1005" xr:uid="{00000000-0005-0000-0000-0000EC030000}"/>
    <cellStyle name="Comma 7 2 2 3 2" xfId="1006" xr:uid="{00000000-0005-0000-0000-0000ED030000}"/>
    <cellStyle name="Comma 7 2 2 3 2 2" xfId="1007" xr:uid="{00000000-0005-0000-0000-0000EE030000}"/>
    <cellStyle name="Comma 7 2 2 3 2 3" xfId="1008" xr:uid="{00000000-0005-0000-0000-0000EF030000}"/>
    <cellStyle name="Comma 7 2 2 3 2 4" xfId="1009" xr:uid="{00000000-0005-0000-0000-0000F0030000}"/>
    <cellStyle name="Comma 7 2 2 3 3" xfId="1010" xr:uid="{00000000-0005-0000-0000-0000F1030000}"/>
    <cellStyle name="Comma 7 2 2 3 3 2" xfId="1011" xr:uid="{00000000-0005-0000-0000-0000F2030000}"/>
    <cellStyle name="Comma 7 2 2 3 3 3" xfId="1012" xr:uid="{00000000-0005-0000-0000-0000F3030000}"/>
    <cellStyle name="Comma 7 2 2 3 4" xfId="1013" xr:uid="{00000000-0005-0000-0000-0000F4030000}"/>
    <cellStyle name="Comma 7 2 2 3 4 2" xfId="1014" xr:uid="{00000000-0005-0000-0000-0000F5030000}"/>
    <cellStyle name="Comma 7 2 2 3 5" xfId="1015" xr:uid="{00000000-0005-0000-0000-0000F6030000}"/>
    <cellStyle name="Comma 7 2 2 4" xfId="1016" xr:uid="{00000000-0005-0000-0000-0000F7030000}"/>
    <cellStyle name="Comma 7 2 2 4 2" xfId="1017" xr:uid="{00000000-0005-0000-0000-0000F8030000}"/>
    <cellStyle name="Comma 7 2 2 4 3" xfId="1018" xr:uid="{00000000-0005-0000-0000-0000F9030000}"/>
    <cellStyle name="Comma 7 2 2 4 4" xfId="1019" xr:uid="{00000000-0005-0000-0000-0000FA030000}"/>
    <cellStyle name="Comma 7 2 2 4 5" xfId="1020" xr:uid="{00000000-0005-0000-0000-0000FB030000}"/>
    <cellStyle name="Comma 7 2 2 5" xfId="1021" xr:uid="{00000000-0005-0000-0000-0000FC030000}"/>
    <cellStyle name="Comma 7 2 2 5 2" xfId="1022" xr:uid="{00000000-0005-0000-0000-0000FD030000}"/>
    <cellStyle name="Comma 7 2 2 5 3" xfId="1023" xr:uid="{00000000-0005-0000-0000-0000FE030000}"/>
    <cellStyle name="Comma 7 2 2 5 4" xfId="1024" xr:uid="{00000000-0005-0000-0000-0000FF030000}"/>
    <cellStyle name="Comma 7 2 2 6" xfId="1025" xr:uid="{00000000-0005-0000-0000-000000040000}"/>
    <cellStyle name="Comma 7 2 2 6 2" xfId="1026" xr:uid="{00000000-0005-0000-0000-000001040000}"/>
    <cellStyle name="Comma 7 2 2 6 3" xfId="1027" xr:uid="{00000000-0005-0000-0000-000002040000}"/>
    <cellStyle name="Comma 7 2 2 6 4" xfId="1028" xr:uid="{00000000-0005-0000-0000-000003040000}"/>
    <cellStyle name="Comma 7 2 2 7" xfId="1029" xr:uid="{00000000-0005-0000-0000-000004040000}"/>
    <cellStyle name="Comma 7 2 2 8" xfId="1030" xr:uid="{00000000-0005-0000-0000-000005040000}"/>
    <cellStyle name="Comma 7 2 3" xfId="1031" xr:uid="{00000000-0005-0000-0000-000006040000}"/>
    <cellStyle name="Comma 7 2 3 2" xfId="1032" xr:uid="{00000000-0005-0000-0000-000007040000}"/>
    <cellStyle name="Comma 7 2 3 2 2" xfId="1033" xr:uid="{00000000-0005-0000-0000-000008040000}"/>
    <cellStyle name="Comma 7 2 3 2 3" xfId="1034" xr:uid="{00000000-0005-0000-0000-000009040000}"/>
    <cellStyle name="Comma 7 2 3 2 4" xfId="1035" xr:uid="{00000000-0005-0000-0000-00000A040000}"/>
    <cellStyle name="Comma 7 2 3 2 5" xfId="1036" xr:uid="{00000000-0005-0000-0000-00000B040000}"/>
    <cellStyle name="Comma 7 2 3 2 6" xfId="1037" xr:uid="{00000000-0005-0000-0000-00000C040000}"/>
    <cellStyle name="Comma 7 2 3 3" xfId="1038" xr:uid="{00000000-0005-0000-0000-00000D040000}"/>
    <cellStyle name="Comma 7 2 3 3 2" xfId="1039" xr:uid="{00000000-0005-0000-0000-00000E040000}"/>
    <cellStyle name="Comma 7 2 3 3 3" xfId="1040" xr:uid="{00000000-0005-0000-0000-00000F040000}"/>
    <cellStyle name="Comma 7 2 3 3 4" xfId="1041" xr:uid="{00000000-0005-0000-0000-000010040000}"/>
    <cellStyle name="Comma 7 2 3 3 5" xfId="1042" xr:uid="{00000000-0005-0000-0000-000011040000}"/>
    <cellStyle name="Comma 7 2 3 4" xfId="1043" xr:uid="{00000000-0005-0000-0000-000012040000}"/>
    <cellStyle name="Comma 7 2 3 4 2" xfId="1044" xr:uid="{00000000-0005-0000-0000-000013040000}"/>
    <cellStyle name="Comma 7 2 3 4 3" xfId="1045" xr:uid="{00000000-0005-0000-0000-000014040000}"/>
    <cellStyle name="Comma 7 2 3 4 4" xfId="1046" xr:uid="{00000000-0005-0000-0000-000015040000}"/>
    <cellStyle name="Comma 7 2 3 5" xfId="1047" xr:uid="{00000000-0005-0000-0000-000016040000}"/>
    <cellStyle name="Comma 7 2 3 5 2" xfId="1048" xr:uid="{00000000-0005-0000-0000-000017040000}"/>
    <cellStyle name="Comma 7 2 3 6" xfId="1049" xr:uid="{00000000-0005-0000-0000-000018040000}"/>
    <cellStyle name="Comma 7 2 3 7" xfId="1050" xr:uid="{00000000-0005-0000-0000-000019040000}"/>
    <cellStyle name="Comma 7 2 4" xfId="1051" xr:uid="{00000000-0005-0000-0000-00001A040000}"/>
    <cellStyle name="Comma 7 2 4 2" xfId="1052" xr:uid="{00000000-0005-0000-0000-00001B040000}"/>
    <cellStyle name="Comma 7 2 4 2 2" xfId="1053" xr:uid="{00000000-0005-0000-0000-00001C040000}"/>
    <cellStyle name="Comma 7 2 4 2 3" xfId="1054" xr:uid="{00000000-0005-0000-0000-00001D040000}"/>
    <cellStyle name="Comma 7 2 4 2 4" xfId="1055" xr:uid="{00000000-0005-0000-0000-00001E040000}"/>
    <cellStyle name="Comma 7 2 4 3" xfId="1056" xr:uid="{00000000-0005-0000-0000-00001F040000}"/>
    <cellStyle name="Comma 7 2 4 3 2" xfId="1057" xr:uid="{00000000-0005-0000-0000-000020040000}"/>
    <cellStyle name="Comma 7 2 4 3 3" xfId="1058" xr:uid="{00000000-0005-0000-0000-000021040000}"/>
    <cellStyle name="Comma 7 2 4 4" xfId="1059" xr:uid="{00000000-0005-0000-0000-000022040000}"/>
    <cellStyle name="Comma 7 2 4 4 2" xfId="1060" xr:uid="{00000000-0005-0000-0000-000023040000}"/>
    <cellStyle name="Comma 7 2 4 5" xfId="1061" xr:uid="{00000000-0005-0000-0000-000024040000}"/>
    <cellStyle name="Comma 7 2 5" xfId="1062" xr:uid="{00000000-0005-0000-0000-000025040000}"/>
    <cellStyle name="Comma 7 2 5 2" xfId="1063" xr:uid="{00000000-0005-0000-0000-000026040000}"/>
    <cellStyle name="Comma 7 2 5 3" xfId="1064" xr:uid="{00000000-0005-0000-0000-000027040000}"/>
    <cellStyle name="Comma 7 2 5 4" xfId="1065" xr:uid="{00000000-0005-0000-0000-000028040000}"/>
    <cellStyle name="Comma 7 2 5 5" xfId="1066" xr:uid="{00000000-0005-0000-0000-000029040000}"/>
    <cellStyle name="Comma 7 2 6" xfId="1067" xr:uid="{00000000-0005-0000-0000-00002A040000}"/>
    <cellStyle name="Comma 7 2 6 2" xfId="1068" xr:uid="{00000000-0005-0000-0000-00002B040000}"/>
    <cellStyle name="Comma 7 2 6 3" xfId="1069" xr:uid="{00000000-0005-0000-0000-00002C040000}"/>
    <cellStyle name="Comma 7 2 6 4" xfId="1070" xr:uid="{00000000-0005-0000-0000-00002D040000}"/>
    <cellStyle name="Comma 7 2 7" xfId="1071" xr:uid="{00000000-0005-0000-0000-00002E040000}"/>
    <cellStyle name="Comma 7 2 7 2" xfId="1072" xr:uid="{00000000-0005-0000-0000-00002F040000}"/>
    <cellStyle name="Comma 7 2 7 3" xfId="1073" xr:uid="{00000000-0005-0000-0000-000030040000}"/>
    <cellStyle name="Comma 7 2 7 4" xfId="1074" xr:uid="{00000000-0005-0000-0000-000031040000}"/>
    <cellStyle name="Comma 7 2 8" xfId="1075" xr:uid="{00000000-0005-0000-0000-000032040000}"/>
    <cellStyle name="Comma 7 2 8 2" xfId="1076" xr:uid="{00000000-0005-0000-0000-000033040000}"/>
    <cellStyle name="Comma 7 2 8 3" xfId="1077" xr:uid="{00000000-0005-0000-0000-000034040000}"/>
    <cellStyle name="Comma 7 2 9" xfId="1078" xr:uid="{00000000-0005-0000-0000-000035040000}"/>
    <cellStyle name="Comma 7 3" xfId="1079" xr:uid="{00000000-0005-0000-0000-000036040000}"/>
    <cellStyle name="Comma 7 3 2" xfId="1080" xr:uid="{00000000-0005-0000-0000-000037040000}"/>
    <cellStyle name="Comma 7 3 2 2" xfId="1081" xr:uid="{00000000-0005-0000-0000-000038040000}"/>
    <cellStyle name="Comma 7 3 2 2 2" xfId="1082" xr:uid="{00000000-0005-0000-0000-000039040000}"/>
    <cellStyle name="Comma 7 3 2 2 2 2" xfId="1083" xr:uid="{00000000-0005-0000-0000-00003A040000}"/>
    <cellStyle name="Comma 7 3 2 2 2 3" xfId="1084" xr:uid="{00000000-0005-0000-0000-00003B040000}"/>
    <cellStyle name="Comma 7 3 2 2 2 4" xfId="1085" xr:uid="{00000000-0005-0000-0000-00003C040000}"/>
    <cellStyle name="Comma 7 3 2 2 3" xfId="1086" xr:uid="{00000000-0005-0000-0000-00003D040000}"/>
    <cellStyle name="Comma 7 3 2 2 3 2" xfId="1087" xr:uid="{00000000-0005-0000-0000-00003E040000}"/>
    <cellStyle name="Comma 7 3 2 2 4" xfId="1088" xr:uid="{00000000-0005-0000-0000-00003F040000}"/>
    <cellStyle name="Comma 7 3 2 2 5" xfId="1089" xr:uid="{00000000-0005-0000-0000-000040040000}"/>
    <cellStyle name="Comma 7 3 2 3" xfId="1090" xr:uid="{00000000-0005-0000-0000-000041040000}"/>
    <cellStyle name="Comma 7 3 2 3 2" xfId="1091" xr:uid="{00000000-0005-0000-0000-000042040000}"/>
    <cellStyle name="Comma 7 3 2 3 3" xfId="1092" xr:uid="{00000000-0005-0000-0000-000043040000}"/>
    <cellStyle name="Comma 7 3 2 3 4" xfId="1093" xr:uid="{00000000-0005-0000-0000-000044040000}"/>
    <cellStyle name="Comma 7 3 2 3 5" xfId="1094" xr:uid="{00000000-0005-0000-0000-000045040000}"/>
    <cellStyle name="Comma 7 3 2 4" xfId="1095" xr:uid="{00000000-0005-0000-0000-000046040000}"/>
    <cellStyle name="Comma 7 3 2 4 2" xfId="1096" xr:uid="{00000000-0005-0000-0000-000047040000}"/>
    <cellStyle name="Comma 7 3 2 4 3" xfId="1097" xr:uid="{00000000-0005-0000-0000-000048040000}"/>
    <cellStyle name="Comma 7 3 2 4 4" xfId="1098" xr:uid="{00000000-0005-0000-0000-000049040000}"/>
    <cellStyle name="Comma 7 3 2 5" xfId="1099" xr:uid="{00000000-0005-0000-0000-00004A040000}"/>
    <cellStyle name="Comma 7 3 2 5 2" xfId="1100" xr:uid="{00000000-0005-0000-0000-00004B040000}"/>
    <cellStyle name="Comma 7 3 2 5 3" xfId="1101" xr:uid="{00000000-0005-0000-0000-00004C040000}"/>
    <cellStyle name="Comma 7 3 2 6" xfId="1102" xr:uid="{00000000-0005-0000-0000-00004D040000}"/>
    <cellStyle name="Comma 7 3 2 7" xfId="1103" xr:uid="{00000000-0005-0000-0000-00004E040000}"/>
    <cellStyle name="Comma 7 3 3" xfId="1104" xr:uid="{00000000-0005-0000-0000-00004F040000}"/>
    <cellStyle name="Comma 7 3 3 2" xfId="1105" xr:uid="{00000000-0005-0000-0000-000050040000}"/>
    <cellStyle name="Comma 7 3 3 2 2" xfId="1106" xr:uid="{00000000-0005-0000-0000-000051040000}"/>
    <cellStyle name="Comma 7 3 3 2 3" xfId="1107" xr:uid="{00000000-0005-0000-0000-000052040000}"/>
    <cellStyle name="Comma 7 3 3 2 4" xfId="1108" xr:uid="{00000000-0005-0000-0000-000053040000}"/>
    <cellStyle name="Comma 7 3 3 2 5" xfId="1109" xr:uid="{00000000-0005-0000-0000-000054040000}"/>
    <cellStyle name="Comma 7 3 3 2 6" xfId="1110" xr:uid="{00000000-0005-0000-0000-000055040000}"/>
    <cellStyle name="Comma 7 3 3 3" xfId="1111" xr:uid="{00000000-0005-0000-0000-000056040000}"/>
    <cellStyle name="Comma 7 3 3 3 2" xfId="1112" xr:uid="{00000000-0005-0000-0000-000057040000}"/>
    <cellStyle name="Comma 7 3 3 3 3" xfId="1113" xr:uid="{00000000-0005-0000-0000-000058040000}"/>
    <cellStyle name="Comma 7 3 3 3 4" xfId="1114" xr:uid="{00000000-0005-0000-0000-000059040000}"/>
    <cellStyle name="Comma 7 3 3 3 5" xfId="1115" xr:uid="{00000000-0005-0000-0000-00005A040000}"/>
    <cellStyle name="Comma 7 3 3 4" xfId="1116" xr:uid="{00000000-0005-0000-0000-00005B040000}"/>
    <cellStyle name="Comma 7 3 3 4 2" xfId="1117" xr:uid="{00000000-0005-0000-0000-00005C040000}"/>
    <cellStyle name="Comma 7 3 3 4 3" xfId="1118" xr:uid="{00000000-0005-0000-0000-00005D040000}"/>
    <cellStyle name="Comma 7 3 3 4 4" xfId="1119" xr:uid="{00000000-0005-0000-0000-00005E040000}"/>
    <cellStyle name="Comma 7 3 3 5" xfId="1120" xr:uid="{00000000-0005-0000-0000-00005F040000}"/>
    <cellStyle name="Comma 7 3 3 6" xfId="1121" xr:uid="{00000000-0005-0000-0000-000060040000}"/>
    <cellStyle name="Comma 7 3 4" xfId="1122" xr:uid="{00000000-0005-0000-0000-000061040000}"/>
    <cellStyle name="Comma 7 3 4 2" xfId="1123" xr:uid="{00000000-0005-0000-0000-000062040000}"/>
    <cellStyle name="Comma 7 3 4 2 2" xfId="1124" xr:uid="{00000000-0005-0000-0000-000063040000}"/>
    <cellStyle name="Comma 7 3 4 2 3" xfId="1125" xr:uid="{00000000-0005-0000-0000-000064040000}"/>
    <cellStyle name="Comma 7 3 4 2 4" xfId="1126" xr:uid="{00000000-0005-0000-0000-000065040000}"/>
    <cellStyle name="Comma 7 3 4 3" xfId="1127" xr:uid="{00000000-0005-0000-0000-000066040000}"/>
    <cellStyle name="Comma 7 3 4 3 2" xfId="1128" xr:uid="{00000000-0005-0000-0000-000067040000}"/>
    <cellStyle name="Comma 7 3 4 4" xfId="1129" xr:uid="{00000000-0005-0000-0000-000068040000}"/>
    <cellStyle name="Comma 7 3 4 5" xfId="1130" xr:uid="{00000000-0005-0000-0000-000069040000}"/>
    <cellStyle name="Comma 7 3 5" xfId="1131" xr:uid="{00000000-0005-0000-0000-00006A040000}"/>
    <cellStyle name="Comma 7 3 5 2" xfId="1132" xr:uid="{00000000-0005-0000-0000-00006B040000}"/>
    <cellStyle name="Comma 7 3 5 3" xfId="1133" xr:uid="{00000000-0005-0000-0000-00006C040000}"/>
    <cellStyle name="Comma 7 3 5 4" xfId="1134" xr:uid="{00000000-0005-0000-0000-00006D040000}"/>
    <cellStyle name="Comma 7 3 5 5" xfId="1135" xr:uid="{00000000-0005-0000-0000-00006E040000}"/>
    <cellStyle name="Comma 7 3 6" xfId="1136" xr:uid="{00000000-0005-0000-0000-00006F040000}"/>
    <cellStyle name="Comma 7 3 6 2" xfId="1137" xr:uid="{00000000-0005-0000-0000-000070040000}"/>
    <cellStyle name="Comma 7 3 6 3" xfId="1138" xr:uid="{00000000-0005-0000-0000-000071040000}"/>
    <cellStyle name="Comma 7 3 6 4" xfId="1139" xr:uid="{00000000-0005-0000-0000-000072040000}"/>
    <cellStyle name="Comma 7 3 7" xfId="1140" xr:uid="{00000000-0005-0000-0000-000073040000}"/>
    <cellStyle name="Comma 7 3 7 2" xfId="1141" xr:uid="{00000000-0005-0000-0000-000074040000}"/>
    <cellStyle name="Comma 7 3 7 3" xfId="1142" xr:uid="{00000000-0005-0000-0000-000075040000}"/>
    <cellStyle name="Comma 7 3 7 4" xfId="1143" xr:uid="{00000000-0005-0000-0000-000076040000}"/>
    <cellStyle name="Comma 7 3 8" xfId="1144" xr:uid="{00000000-0005-0000-0000-000077040000}"/>
    <cellStyle name="Comma 7 3 9" xfId="1145" xr:uid="{00000000-0005-0000-0000-000078040000}"/>
    <cellStyle name="Comma 7 4" xfId="1146" xr:uid="{00000000-0005-0000-0000-000079040000}"/>
    <cellStyle name="Comma 7 4 2" xfId="1147" xr:uid="{00000000-0005-0000-0000-00007A040000}"/>
    <cellStyle name="Comma 7 4 2 2" xfId="1148" xr:uid="{00000000-0005-0000-0000-00007B040000}"/>
    <cellStyle name="Comma 7 4 2 2 2" xfId="1149" xr:uid="{00000000-0005-0000-0000-00007C040000}"/>
    <cellStyle name="Comma 7 4 2 2 2 2" xfId="1150" xr:uid="{00000000-0005-0000-0000-00007D040000}"/>
    <cellStyle name="Comma 7 4 2 2 2 3" xfId="1151" xr:uid="{00000000-0005-0000-0000-00007E040000}"/>
    <cellStyle name="Comma 7 4 2 2 2 4" xfId="1152" xr:uid="{00000000-0005-0000-0000-00007F040000}"/>
    <cellStyle name="Comma 7 4 2 2 3" xfId="1153" xr:uid="{00000000-0005-0000-0000-000080040000}"/>
    <cellStyle name="Comma 7 4 2 2 3 2" xfId="1154" xr:uid="{00000000-0005-0000-0000-000081040000}"/>
    <cellStyle name="Comma 7 4 2 2 4" xfId="1155" xr:uid="{00000000-0005-0000-0000-000082040000}"/>
    <cellStyle name="Comma 7 4 2 2 5" xfId="1156" xr:uid="{00000000-0005-0000-0000-000083040000}"/>
    <cellStyle name="Comma 7 4 2 3" xfId="1157" xr:uid="{00000000-0005-0000-0000-000084040000}"/>
    <cellStyle name="Comma 7 4 2 3 2" xfId="1158" xr:uid="{00000000-0005-0000-0000-000085040000}"/>
    <cellStyle name="Comma 7 4 2 3 3" xfId="1159" xr:uid="{00000000-0005-0000-0000-000086040000}"/>
    <cellStyle name="Comma 7 4 2 3 4" xfId="1160" xr:uid="{00000000-0005-0000-0000-000087040000}"/>
    <cellStyle name="Comma 7 4 2 3 5" xfId="1161" xr:uid="{00000000-0005-0000-0000-000088040000}"/>
    <cellStyle name="Comma 7 4 2 4" xfId="1162" xr:uid="{00000000-0005-0000-0000-000089040000}"/>
    <cellStyle name="Comma 7 4 2 4 2" xfId="1163" xr:uid="{00000000-0005-0000-0000-00008A040000}"/>
    <cellStyle name="Comma 7 4 2 4 3" xfId="1164" xr:uid="{00000000-0005-0000-0000-00008B040000}"/>
    <cellStyle name="Comma 7 4 2 4 4" xfId="1165" xr:uid="{00000000-0005-0000-0000-00008C040000}"/>
    <cellStyle name="Comma 7 4 2 5" xfId="1166" xr:uid="{00000000-0005-0000-0000-00008D040000}"/>
    <cellStyle name="Comma 7 4 2 5 2" xfId="1167" xr:uid="{00000000-0005-0000-0000-00008E040000}"/>
    <cellStyle name="Comma 7 4 2 5 3" xfId="1168" xr:uid="{00000000-0005-0000-0000-00008F040000}"/>
    <cellStyle name="Comma 7 4 2 6" xfId="1169" xr:uid="{00000000-0005-0000-0000-000090040000}"/>
    <cellStyle name="Comma 7 4 2 7" xfId="1170" xr:uid="{00000000-0005-0000-0000-000091040000}"/>
    <cellStyle name="Comma 7 4 3" xfId="1171" xr:uid="{00000000-0005-0000-0000-000092040000}"/>
    <cellStyle name="Comma 7 4 3 2" xfId="1172" xr:uid="{00000000-0005-0000-0000-000093040000}"/>
    <cellStyle name="Comma 7 4 3 2 2" xfId="1173" xr:uid="{00000000-0005-0000-0000-000094040000}"/>
    <cellStyle name="Comma 7 4 3 2 3" xfId="1174" xr:uid="{00000000-0005-0000-0000-000095040000}"/>
    <cellStyle name="Comma 7 4 3 2 4" xfId="1175" xr:uid="{00000000-0005-0000-0000-000096040000}"/>
    <cellStyle name="Comma 7 4 3 3" xfId="1176" xr:uid="{00000000-0005-0000-0000-000097040000}"/>
    <cellStyle name="Comma 7 4 3 3 2" xfId="1177" xr:uid="{00000000-0005-0000-0000-000098040000}"/>
    <cellStyle name="Comma 7 4 3 3 3" xfId="1178" xr:uid="{00000000-0005-0000-0000-000099040000}"/>
    <cellStyle name="Comma 7 4 3 4" xfId="1179" xr:uid="{00000000-0005-0000-0000-00009A040000}"/>
    <cellStyle name="Comma 7 4 3 4 2" xfId="1180" xr:uid="{00000000-0005-0000-0000-00009B040000}"/>
    <cellStyle name="Comma 7 4 3 5" xfId="1181" xr:uid="{00000000-0005-0000-0000-00009C040000}"/>
    <cellStyle name="Comma 7 4 4" xfId="1182" xr:uid="{00000000-0005-0000-0000-00009D040000}"/>
    <cellStyle name="Comma 7 4 4 2" xfId="1183" xr:uid="{00000000-0005-0000-0000-00009E040000}"/>
    <cellStyle name="Comma 7 4 4 3" xfId="1184" xr:uid="{00000000-0005-0000-0000-00009F040000}"/>
    <cellStyle name="Comma 7 4 4 4" xfId="1185" xr:uid="{00000000-0005-0000-0000-0000A0040000}"/>
    <cellStyle name="Comma 7 4 4 5" xfId="1186" xr:uid="{00000000-0005-0000-0000-0000A1040000}"/>
    <cellStyle name="Comma 7 4 5" xfId="1187" xr:uid="{00000000-0005-0000-0000-0000A2040000}"/>
    <cellStyle name="Comma 7 4 5 2" xfId="1188" xr:uid="{00000000-0005-0000-0000-0000A3040000}"/>
    <cellStyle name="Comma 7 4 5 3" xfId="1189" xr:uid="{00000000-0005-0000-0000-0000A4040000}"/>
    <cellStyle name="Comma 7 4 5 4" xfId="1190" xr:uid="{00000000-0005-0000-0000-0000A5040000}"/>
    <cellStyle name="Comma 7 4 6" xfId="1191" xr:uid="{00000000-0005-0000-0000-0000A6040000}"/>
    <cellStyle name="Comma 7 4 6 2" xfId="1192" xr:uid="{00000000-0005-0000-0000-0000A7040000}"/>
    <cellStyle name="Comma 7 4 6 3" xfId="1193" xr:uid="{00000000-0005-0000-0000-0000A8040000}"/>
    <cellStyle name="Comma 7 4 6 4" xfId="1194" xr:uid="{00000000-0005-0000-0000-0000A9040000}"/>
    <cellStyle name="Comma 7 4 7" xfId="1195" xr:uid="{00000000-0005-0000-0000-0000AA040000}"/>
    <cellStyle name="Comma 7 4 7 2" xfId="1196" xr:uid="{00000000-0005-0000-0000-0000AB040000}"/>
    <cellStyle name="Comma 7 4 7 3" xfId="1197" xr:uid="{00000000-0005-0000-0000-0000AC040000}"/>
    <cellStyle name="Comma 7 4 8" xfId="1198" xr:uid="{00000000-0005-0000-0000-0000AD040000}"/>
    <cellStyle name="Comma 7 5" xfId="1199" xr:uid="{00000000-0005-0000-0000-0000AE040000}"/>
    <cellStyle name="Comma 7 5 2" xfId="1200" xr:uid="{00000000-0005-0000-0000-0000AF040000}"/>
    <cellStyle name="Comma 7 5 2 2" xfId="1201" xr:uid="{00000000-0005-0000-0000-0000B0040000}"/>
    <cellStyle name="Comma 7 5 2 2 2" xfId="1202" xr:uid="{00000000-0005-0000-0000-0000B1040000}"/>
    <cellStyle name="Comma 7 5 2 2 3" xfId="1203" xr:uid="{00000000-0005-0000-0000-0000B2040000}"/>
    <cellStyle name="Comma 7 5 2 2 4" xfId="1204" xr:uid="{00000000-0005-0000-0000-0000B3040000}"/>
    <cellStyle name="Comma 7 5 2 3" xfId="1205" xr:uid="{00000000-0005-0000-0000-0000B4040000}"/>
    <cellStyle name="Comma 7 5 2 3 2" xfId="1206" xr:uid="{00000000-0005-0000-0000-0000B5040000}"/>
    <cellStyle name="Comma 7 5 2 3 3" xfId="1207" xr:uid="{00000000-0005-0000-0000-0000B6040000}"/>
    <cellStyle name="Comma 7 5 2 4" xfId="1208" xr:uid="{00000000-0005-0000-0000-0000B7040000}"/>
    <cellStyle name="Comma 7 5 2 4 2" xfId="1209" xr:uid="{00000000-0005-0000-0000-0000B8040000}"/>
    <cellStyle name="Comma 7 5 2 5" xfId="1210" xr:uid="{00000000-0005-0000-0000-0000B9040000}"/>
    <cellStyle name="Comma 7 5 2 6" xfId="1211" xr:uid="{00000000-0005-0000-0000-0000BA040000}"/>
    <cellStyle name="Comma 7 5 3" xfId="1212" xr:uid="{00000000-0005-0000-0000-0000BB040000}"/>
    <cellStyle name="Comma 7 5 3 2" xfId="1213" xr:uid="{00000000-0005-0000-0000-0000BC040000}"/>
    <cellStyle name="Comma 7 5 3 3" xfId="1214" xr:uid="{00000000-0005-0000-0000-0000BD040000}"/>
    <cellStyle name="Comma 7 5 3 4" xfId="1215" xr:uid="{00000000-0005-0000-0000-0000BE040000}"/>
    <cellStyle name="Comma 7 5 3 5" xfId="1216" xr:uid="{00000000-0005-0000-0000-0000BF040000}"/>
    <cellStyle name="Comma 7 5 4" xfId="1217" xr:uid="{00000000-0005-0000-0000-0000C0040000}"/>
    <cellStyle name="Comma 7 5 4 2" xfId="1218" xr:uid="{00000000-0005-0000-0000-0000C1040000}"/>
    <cellStyle name="Comma 7 5 4 3" xfId="1219" xr:uid="{00000000-0005-0000-0000-0000C2040000}"/>
    <cellStyle name="Comma 7 5 4 4" xfId="1220" xr:uid="{00000000-0005-0000-0000-0000C3040000}"/>
    <cellStyle name="Comma 7 5 5" xfId="1221" xr:uid="{00000000-0005-0000-0000-0000C4040000}"/>
    <cellStyle name="Comma 7 5 5 2" xfId="1222" xr:uid="{00000000-0005-0000-0000-0000C5040000}"/>
    <cellStyle name="Comma 7 5 5 3" xfId="1223" xr:uid="{00000000-0005-0000-0000-0000C6040000}"/>
    <cellStyle name="Comma 7 5 5 4" xfId="1224" xr:uid="{00000000-0005-0000-0000-0000C7040000}"/>
    <cellStyle name="Comma 7 5 6" xfId="1225" xr:uid="{00000000-0005-0000-0000-0000C8040000}"/>
    <cellStyle name="Comma 7 5 6 2" xfId="1226" xr:uid="{00000000-0005-0000-0000-0000C9040000}"/>
    <cellStyle name="Comma 7 5 6 3" xfId="1227" xr:uid="{00000000-0005-0000-0000-0000CA040000}"/>
    <cellStyle name="Comma 7 5 7" xfId="1228" xr:uid="{00000000-0005-0000-0000-0000CB040000}"/>
    <cellStyle name="Comma 7 5 8" xfId="1229" xr:uid="{00000000-0005-0000-0000-0000CC040000}"/>
    <cellStyle name="Comma 7 6" xfId="1230" xr:uid="{00000000-0005-0000-0000-0000CD040000}"/>
    <cellStyle name="Comma 7 6 2" xfId="1231" xr:uid="{00000000-0005-0000-0000-0000CE040000}"/>
    <cellStyle name="Comma 7 6 2 2" xfId="1232" xr:uid="{00000000-0005-0000-0000-0000CF040000}"/>
    <cellStyle name="Comma 7 6 2 2 2" xfId="1233" xr:uid="{00000000-0005-0000-0000-0000D0040000}"/>
    <cellStyle name="Comma 7 6 2 2 3" xfId="1234" xr:uid="{00000000-0005-0000-0000-0000D1040000}"/>
    <cellStyle name="Comma 7 6 2 2 4" xfId="1235" xr:uid="{00000000-0005-0000-0000-0000D2040000}"/>
    <cellStyle name="Comma 7 6 2 3" xfId="1236" xr:uid="{00000000-0005-0000-0000-0000D3040000}"/>
    <cellStyle name="Comma 7 6 2 3 2" xfId="1237" xr:uid="{00000000-0005-0000-0000-0000D4040000}"/>
    <cellStyle name="Comma 7 6 2 3 3" xfId="1238" xr:uid="{00000000-0005-0000-0000-0000D5040000}"/>
    <cellStyle name="Comma 7 6 2 4" xfId="1239" xr:uid="{00000000-0005-0000-0000-0000D6040000}"/>
    <cellStyle name="Comma 7 6 2 4 2" xfId="1240" xr:uid="{00000000-0005-0000-0000-0000D7040000}"/>
    <cellStyle name="Comma 7 6 2 5" xfId="1241" xr:uid="{00000000-0005-0000-0000-0000D8040000}"/>
    <cellStyle name="Comma 7 6 2 6" xfId="1242" xr:uid="{00000000-0005-0000-0000-0000D9040000}"/>
    <cellStyle name="Comma 7 6 3" xfId="1243" xr:uid="{00000000-0005-0000-0000-0000DA040000}"/>
    <cellStyle name="Comma 7 6 3 2" xfId="1244" xr:uid="{00000000-0005-0000-0000-0000DB040000}"/>
    <cellStyle name="Comma 7 6 3 3" xfId="1245" xr:uid="{00000000-0005-0000-0000-0000DC040000}"/>
    <cellStyle name="Comma 7 6 3 4" xfId="1246" xr:uid="{00000000-0005-0000-0000-0000DD040000}"/>
    <cellStyle name="Comma 7 6 3 5" xfId="1247" xr:uid="{00000000-0005-0000-0000-0000DE040000}"/>
    <cellStyle name="Comma 7 6 4" xfId="1248" xr:uid="{00000000-0005-0000-0000-0000DF040000}"/>
    <cellStyle name="Comma 7 6 4 2" xfId="1249" xr:uid="{00000000-0005-0000-0000-0000E0040000}"/>
    <cellStyle name="Comma 7 6 4 3" xfId="1250" xr:uid="{00000000-0005-0000-0000-0000E1040000}"/>
    <cellStyle name="Comma 7 6 4 4" xfId="1251" xr:uid="{00000000-0005-0000-0000-0000E2040000}"/>
    <cellStyle name="Comma 7 6 5" xfId="1252" xr:uid="{00000000-0005-0000-0000-0000E3040000}"/>
    <cellStyle name="Comma 7 6 5 2" xfId="1253" xr:uid="{00000000-0005-0000-0000-0000E4040000}"/>
    <cellStyle name="Comma 7 6 5 3" xfId="1254" xr:uid="{00000000-0005-0000-0000-0000E5040000}"/>
    <cellStyle name="Comma 7 6 5 4" xfId="1255" xr:uid="{00000000-0005-0000-0000-0000E6040000}"/>
    <cellStyle name="Comma 7 6 6" xfId="1256" xr:uid="{00000000-0005-0000-0000-0000E7040000}"/>
    <cellStyle name="Comma 7 6 6 2" xfId="1257" xr:uid="{00000000-0005-0000-0000-0000E8040000}"/>
    <cellStyle name="Comma 7 6 6 3" xfId="1258" xr:uid="{00000000-0005-0000-0000-0000E9040000}"/>
    <cellStyle name="Comma 7 6 7" xfId="1259" xr:uid="{00000000-0005-0000-0000-0000EA040000}"/>
    <cellStyle name="Comma 7 6 8" xfId="1260" xr:uid="{00000000-0005-0000-0000-0000EB040000}"/>
    <cellStyle name="Comma 7 7" xfId="1261" xr:uid="{00000000-0005-0000-0000-0000EC040000}"/>
    <cellStyle name="Comma 7 7 2" xfId="1262" xr:uid="{00000000-0005-0000-0000-0000ED040000}"/>
    <cellStyle name="Comma 7 7 2 2" xfId="1263" xr:uid="{00000000-0005-0000-0000-0000EE040000}"/>
    <cellStyle name="Comma 7 7 2 2 2" xfId="1264" xr:uid="{00000000-0005-0000-0000-0000EF040000}"/>
    <cellStyle name="Comma 7 7 2 2 3" xfId="1265" xr:uid="{00000000-0005-0000-0000-0000F0040000}"/>
    <cellStyle name="Comma 7 7 2 3" xfId="1266" xr:uid="{00000000-0005-0000-0000-0000F1040000}"/>
    <cellStyle name="Comma 7 7 2 4" xfId="1267" xr:uid="{00000000-0005-0000-0000-0000F2040000}"/>
    <cellStyle name="Comma 7 7 3" xfId="1268" xr:uid="{00000000-0005-0000-0000-0000F3040000}"/>
    <cellStyle name="Comma 7 7 3 2" xfId="1269" xr:uid="{00000000-0005-0000-0000-0000F4040000}"/>
    <cellStyle name="Comma 7 7 3 3" xfId="1270" xr:uid="{00000000-0005-0000-0000-0000F5040000}"/>
    <cellStyle name="Comma 7 7 3 4" xfId="1271" xr:uid="{00000000-0005-0000-0000-0000F6040000}"/>
    <cellStyle name="Comma 7 7 4" xfId="1272" xr:uid="{00000000-0005-0000-0000-0000F7040000}"/>
    <cellStyle name="Comma 7 7 4 2" xfId="1273" xr:uid="{00000000-0005-0000-0000-0000F8040000}"/>
    <cellStyle name="Comma 7 7 4 3" xfId="1274" xr:uid="{00000000-0005-0000-0000-0000F9040000}"/>
    <cellStyle name="Comma 7 7 5" xfId="1275" xr:uid="{00000000-0005-0000-0000-0000FA040000}"/>
    <cellStyle name="Comma 7 7 6" xfId="1276" xr:uid="{00000000-0005-0000-0000-0000FB040000}"/>
    <cellStyle name="Comma 7 7 7" xfId="1277" xr:uid="{00000000-0005-0000-0000-0000FC040000}"/>
    <cellStyle name="Comma 7 8" xfId="1278" xr:uid="{00000000-0005-0000-0000-0000FD040000}"/>
    <cellStyle name="Comma 7 8 2" xfId="1279" xr:uid="{00000000-0005-0000-0000-0000FE040000}"/>
    <cellStyle name="Comma 7 8 2 2" xfId="1280" xr:uid="{00000000-0005-0000-0000-0000FF040000}"/>
    <cellStyle name="Comma 7 8 2 2 2" xfId="1281" xr:uid="{00000000-0005-0000-0000-000000050000}"/>
    <cellStyle name="Comma 7 8 2 2 3" xfId="1282" xr:uid="{00000000-0005-0000-0000-000001050000}"/>
    <cellStyle name="Comma 7 8 2 3" xfId="1283" xr:uid="{00000000-0005-0000-0000-000002050000}"/>
    <cellStyle name="Comma 7 8 2 4" xfId="1284" xr:uid="{00000000-0005-0000-0000-000003050000}"/>
    <cellStyle name="Comma 7 8 3" xfId="1285" xr:uid="{00000000-0005-0000-0000-000004050000}"/>
    <cellStyle name="Comma 7 8 3 2" xfId="1286" xr:uid="{00000000-0005-0000-0000-000005050000}"/>
    <cellStyle name="Comma 7 8 3 3" xfId="1287" xr:uid="{00000000-0005-0000-0000-000006050000}"/>
    <cellStyle name="Comma 7 8 3 4" xfId="1288" xr:uid="{00000000-0005-0000-0000-000007050000}"/>
    <cellStyle name="Comma 7 8 4" xfId="1289" xr:uid="{00000000-0005-0000-0000-000008050000}"/>
    <cellStyle name="Comma 7 8 4 2" xfId="1290" xr:uid="{00000000-0005-0000-0000-000009050000}"/>
    <cellStyle name="Comma 7 8 4 3" xfId="1291" xr:uid="{00000000-0005-0000-0000-00000A050000}"/>
    <cellStyle name="Comma 7 8 5" xfId="1292" xr:uid="{00000000-0005-0000-0000-00000B050000}"/>
    <cellStyle name="Comma 7 8 6" xfId="1293" xr:uid="{00000000-0005-0000-0000-00000C050000}"/>
    <cellStyle name="Comma 7 8 7" xfId="1294" xr:uid="{00000000-0005-0000-0000-00000D050000}"/>
    <cellStyle name="Comma 7 9" xfId="1295" xr:uid="{00000000-0005-0000-0000-00000E050000}"/>
    <cellStyle name="Comma 7 9 2" xfId="1296" xr:uid="{00000000-0005-0000-0000-00000F050000}"/>
    <cellStyle name="Comma 7 9 2 2" xfId="1297" xr:uid="{00000000-0005-0000-0000-000010050000}"/>
    <cellStyle name="Comma 7 9 2 3" xfId="1298" xr:uid="{00000000-0005-0000-0000-000011050000}"/>
    <cellStyle name="Comma 7 9 2 4" xfId="1299" xr:uid="{00000000-0005-0000-0000-000012050000}"/>
    <cellStyle name="Comma 7 9 3" xfId="1300" xr:uid="{00000000-0005-0000-0000-000013050000}"/>
    <cellStyle name="Comma 7 9 3 2" xfId="1301" xr:uid="{00000000-0005-0000-0000-000014050000}"/>
    <cellStyle name="Comma 7 9 3 3" xfId="1302" xr:uid="{00000000-0005-0000-0000-000015050000}"/>
    <cellStyle name="Comma 7 9 4" xfId="1303" xr:uid="{00000000-0005-0000-0000-000016050000}"/>
    <cellStyle name="Comma 7 9 4 2" xfId="1304" xr:uid="{00000000-0005-0000-0000-000017050000}"/>
    <cellStyle name="Comma 7 9 4 3" xfId="1305" xr:uid="{00000000-0005-0000-0000-000018050000}"/>
    <cellStyle name="Comma 7 9 5" xfId="1306" xr:uid="{00000000-0005-0000-0000-000019050000}"/>
    <cellStyle name="Comma 8" xfId="1307" xr:uid="{00000000-0005-0000-0000-00001A050000}"/>
    <cellStyle name="Comma 9" xfId="1308" xr:uid="{00000000-0005-0000-0000-00001B050000}"/>
    <cellStyle name="Comma 9 2" xfId="1309" xr:uid="{00000000-0005-0000-0000-00001C050000}"/>
    <cellStyle name="Comma 9 2 2" xfId="1310" xr:uid="{00000000-0005-0000-0000-00001D050000}"/>
    <cellStyle name="Comma 9 2 2 2" xfId="1311" xr:uid="{00000000-0005-0000-0000-00001E050000}"/>
    <cellStyle name="Comma 9 2 2 2 2" xfId="1312" xr:uid="{00000000-0005-0000-0000-00001F050000}"/>
    <cellStyle name="Comma 9 2 2 2 3" xfId="1313" xr:uid="{00000000-0005-0000-0000-000020050000}"/>
    <cellStyle name="Comma 9 2 2 2 4" xfId="1314" xr:uid="{00000000-0005-0000-0000-000021050000}"/>
    <cellStyle name="Comma 9 2 2 2 5" xfId="1315" xr:uid="{00000000-0005-0000-0000-000022050000}"/>
    <cellStyle name="Comma 9 2 2 2 6" xfId="1316" xr:uid="{00000000-0005-0000-0000-000023050000}"/>
    <cellStyle name="Comma 9 2 2 3" xfId="1317" xr:uid="{00000000-0005-0000-0000-000024050000}"/>
    <cellStyle name="Comma 9 2 2 3 2" xfId="1318" xr:uid="{00000000-0005-0000-0000-000025050000}"/>
    <cellStyle name="Comma 9 2 2 3 3" xfId="1319" xr:uid="{00000000-0005-0000-0000-000026050000}"/>
    <cellStyle name="Comma 9 2 2 3 4" xfId="1320" xr:uid="{00000000-0005-0000-0000-000027050000}"/>
    <cellStyle name="Comma 9 2 2 3 5" xfId="1321" xr:uid="{00000000-0005-0000-0000-000028050000}"/>
    <cellStyle name="Comma 9 2 2 4" xfId="1322" xr:uid="{00000000-0005-0000-0000-000029050000}"/>
    <cellStyle name="Comma 9 2 2 4 2" xfId="1323" xr:uid="{00000000-0005-0000-0000-00002A050000}"/>
    <cellStyle name="Comma 9 2 2 4 3" xfId="1324" xr:uid="{00000000-0005-0000-0000-00002B050000}"/>
    <cellStyle name="Comma 9 2 2 4 4" xfId="1325" xr:uid="{00000000-0005-0000-0000-00002C050000}"/>
    <cellStyle name="Comma 9 2 2 5" xfId="1326" xr:uid="{00000000-0005-0000-0000-00002D050000}"/>
    <cellStyle name="Comma 9 2 2 5 2" xfId="1327" xr:uid="{00000000-0005-0000-0000-00002E050000}"/>
    <cellStyle name="Comma 9 2 2 6" xfId="1328" xr:uid="{00000000-0005-0000-0000-00002F050000}"/>
    <cellStyle name="Comma 9 2 2 7" xfId="1329" xr:uid="{00000000-0005-0000-0000-000030050000}"/>
    <cellStyle name="Comma 9 2 3" xfId="1330" xr:uid="{00000000-0005-0000-0000-000031050000}"/>
    <cellStyle name="Comma 9 2 3 2" xfId="1331" xr:uid="{00000000-0005-0000-0000-000032050000}"/>
    <cellStyle name="Comma 9 2 3 2 2" xfId="1332" xr:uid="{00000000-0005-0000-0000-000033050000}"/>
    <cellStyle name="Comma 9 2 3 2 3" xfId="1333" xr:uid="{00000000-0005-0000-0000-000034050000}"/>
    <cellStyle name="Comma 9 2 3 2 4" xfId="1334" xr:uid="{00000000-0005-0000-0000-000035050000}"/>
    <cellStyle name="Comma 9 2 3 3" xfId="1335" xr:uid="{00000000-0005-0000-0000-000036050000}"/>
    <cellStyle name="Comma 9 2 3 3 2" xfId="1336" xr:uid="{00000000-0005-0000-0000-000037050000}"/>
    <cellStyle name="Comma 9 2 3 3 3" xfId="1337" xr:uid="{00000000-0005-0000-0000-000038050000}"/>
    <cellStyle name="Comma 9 2 3 4" xfId="1338" xr:uid="{00000000-0005-0000-0000-000039050000}"/>
    <cellStyle name="Comma 9 2 3 4 2" xfId="1339" xr:uid="{00000000-0005-0000-0000-00003A050000}"/>
    <cellStyle name="Comma 9 2 3 5" xfId="1340" xr:uid="{00000000-0005-0000-0000-00003B050000}"/>
    <cellStyle name="Comma 9 2 4" xfId="1341" xr:uid="{00000000-0005-0000-0000-00003C050000}"/>
    <cellStyle name="Comma 9 2 4 2" xfId="1342" xr:uid="{00000000-0005-0000-0000-00003D050000}"/>
    <cellStyle name="Comma 9 2 4 3" xfId="1343" xr:uid="{00000000-0005-0000-0000-00003E050000}"/>
    <cellStyle name="Comma 9 2 4 4" xfId="1344" xr:uid="{00000000-0005-0000-0000-00003F050000}"/>
    <cellStyle name="Comma 9 2 4 5" xfId="1345" xr:uid="{00000000-0005-0000-0000-000040050000}"/>
    <cellStyle name="Comma 9 2 5" xfId="1346" xr:uid="{00000000-0005-0000-0000-000041050000}"/>
    <cellStyle name="Comma 9 2 5 2" xfId="1347" xr:uid="{00000000-0005-0000-0000-000042050000}"/>
    <cellStyle name="Comma 9 2 5 3" xfId="1348" xr:uid="{00000000-0005-0000-0000-000043050000}"/>
    <cellStyle name="Comma 9 2 5 4" xfId="1349" xr:uid="{00000000-0005-0000-0000-000044050000}"/>
    <cellStyle name="Comma 9 2 6" xfId="1350" xr:uid="{00000000-0005-0000-0000-000045050000}"/>
    <cellStyle name="Comma 9 2 6 2" xfId="1351" xr:uid="{00000000-0005-0000-0000-000046050000}"/>
    <cellStyle name="Comma 9 2 6 3" xfId="1352" xr:uid="{00000000-0005-0000-0000-000047050000}"/>
    <cellStyle name="Comma 9 2 6 4" xfId="1353" xr:uid="{00000000-0005-0000-0000-000048050000}"/>
    <cellStyle name="Comma 9 2 7" xfId="1354" xr:uid="{00000000-0005-0000-0000-000049050000}"/>
    <cellStyle name="Comma 9 2 8" xfId="1355" xr:uid="{00000000-0005-0000-0000-00004A050000}"/>
    <cellStyle name="Comma 9 3" xfId="1356" xr:uid="{00000000-0005-0000-0000-00004B050000}"/>
    <cellStyle name="Comma 9 3 2" xfId="1357" xr:uid="{00000000-0005-0000-0000-00004C050000}"/>
    <cellStyle name="Comma 9 3 2 2" xfId="1358" xr:uid="{00000000-0005-0000-0000-00004D050000}"/>
    <cellStyle name="Comma 9 3 2 3" xfId="1359" xr:uid="{00000000-0005-0000-0000-00004E050000}"/>
    <cellStyle name="Comma 9 3 2 4" xfId="1360" xr:uid="{00000000-0005-0000-0000-00004F050000}"/>
    <cellStyle name="Comma 9 3 2 5" xfId="1361" xr:uid="{00000000-0005-0000-0000-000050050000}"/>
    <cellStyle name="Comma 9 3 2 6" xfId="1362" xr:uid="{00000000-0005-0000-0000-000051050000}"/>
    <cellStyle name="Comma 9 3 3" xfId="1363" xr:uid="{00000000-0005-0000-0000-000052050000}"/>
    <cellStyle name="Comma 9 3 3 2" xfId="1364" xr:uid="{00000000-0005-0000-0000-000053050000}"/>
    <cellStyle name="Comma 9 3 3 3" xfId="1365" xr:uid="{00000000-0005-0000-0000-000054050000}"/>
    <cellStyle name="Comma 9 3 3 4" xfId="1366" xr:uid="{00000000-0005-0000-0000-000055050000}"/>
    <cellStyle name="Comma 9 3 3 5" xfId="1367" xr:uid="{00000000-0005-0000-0000-000056050000}"/>
    <cellStyle name="Comma 9 3 4" xfId="1368" xr:uid="{00000000-0005-0000-0000-000057050000}"/>
    <cellStyle name="Comma 9 3 4 2" xfId="1369" xr:uid="{00000000-0005-0000-0000-000058050000}"/>
    <cellStyle name="Comma 9 3 4 3" xfId="1370" xr:uid="{00000000-0005-0000-0000-000059050000}"/>
    <cellStyle name="Comma 9 3 4 4" xfId="1371" xr:uid="{00000000-0005-0000-0000-00005A050000}"/>
    <cellStyle name="Comma 9 3 5" xfId="1372" xr:uid="{00000000-0005-0000-0000-00005B050000}"/>
    <cellStyle name="Comma 9 3 5 2" xfId="1373" xr:uid="{00000000-0005-0000-0000-00005C050000}"/>
    <cellStyle name="Comma 9 3 6" xfId="1374" xr:uid="{00000000-0005-0000-0000-00005D050000}"/>
    <cellStyle name="Comma 9 3 6 2" xfId="1375" xr:uid="{00000000-0005-0000-0000-00005E050000}"/>
    <cellStyle name="Comma 9 3 7" xfId="1376" xr:uid="{00000000-0005-0000-0000-00005F050000}"/>
    <cellStyle name="Comma 9 4" xfId="1377" xr:uid="{00000000-0005-0000-0000-000060050000}"/>
    <cellStyle name="Comma 9 4 2" xfId="1378" xr:uid="{00000000-0005-0000-0000-000061050000}"/>
    <cellStyle name="Comma 9 4 2 2" xfId="1379" xr:uid="{00000000-0005-0000-0000-000062050000}"/>
    <cellStyle name="Comma 9 4 2 3" xfId="1380" xr:uid="{00000000-0005-0000-0000-000063050000}"/>
    <cellStyle name="Comma 9 4 2 4" xfId="1381" xr:uid="{00000000-0005-0000-0000-000064050000}"/>
    <cellStyle name="Comma 9 4 3" xfId="1382" xr:uid="{00000000-0005-0000-0000-000065050000}"/>
    <cellStyle name="Comma 9 4 3 2" xfId="1383" xr:uid="{00000000-0005-0000-0000-000066050000}"/>
    <cellStyle name="Comma 9 4 3 3" xfId="1384" xr:uid="{00000000-0005-0000-0000-000067050000}"/>
    <cellStyle name="Comma 9 4 4" xfId="1385" xr:uid="{00000000-0005-0000-0000-000068050000}"/>
    <cellStyle name="Comma 9 4 4 2" xfId="1386" xr:uid="{00000000-0005-0000-0000-000069050000}"/>
    <cellStyle name="Comma 9 4 5" xfId="1387" xr:uid="{00000000-0005-0000-0000-00006A050000}"/>
    <cellStyle name="Comma 9 5" xfId="1388" xr:uid="{00000000-0005-0000-0000-00006B050000}"/>
    <cellStyle name="Comma 9 5 2" xfId="1389" xr:uid="{00000000-0005-0000-0000-00006C050000}"/>
    <cellStyle name="Comma 9 5 3" xfId="1390" xr:uid="{00000000-0005-0000-0000-00006D050000}"/>
    <cellStyle name="Comma 9 5 4" xfId="1391" xr:uid="{00000000-0005-0000-0000-00006E050000}"/>
    <cellStyle name="Comma 9 5 5" xfId="1392" xr:uid="{00000000-0005-0000-0000-00006F050000}"/>
    <cellStyle name="Comma 9 6" xfId="1393" xr:uid="{00000000-0005-0000-0000-000070050000}"/>
    <cellStyle name="Comma 9 6 2" xfId="1394" xr:uid="{00000000-0005-0000-0000-000071050000}"/>
    <cellStyle name="Comma 9 6 3" xfId="1395" xr:uid="{00000000-0005-0000-0000-000072050000}"/>
    <cellStyle name="Comma 9 6 4" xfId="1396" xr:uid="{00000000-0005-0000-0000-000073050000}"/>
    <cellStyle name="Comma 9 7" xfId="1397" xr:uid="{00000000-0005-0000-0000-000074050000}"/>
    <cellStyle name="Comma 9 7 2" xfId="1398" xr:uid="{00000000-0005-0000-0000-000075050000}"/>
    <cellStyle name="Comma 9 7 3" xfId="1399" xr:uid="{00000000-0005-0000-0000-000076050000}"/>
    <cellStyle name="Comma 9 7 4" xfId="1400" xr:uid="{00000000-0005-0000-0000-000077050000}"/>
    <cellStyle name="Comma 9 8" xfId="1401" xr:uid="{00000000-0005-0000-0000-000078050000}"/>
    <cellStyle name="Comma 9 8 2" xfId="1402" xr:uid="{00000000-0005-0000-0000-000079050000}"/>
    <cellStyle name="Comma 9 8 3" xfId="1403" xr:uid="{00000000-0005-0000-0000-00007A050000}"/>
    <cellStyle name="Comma 9 8 4" xfId="1404" xr:uid="{00000000-0005-0000-0000-00007B050000}"/>
    <cellStyle name="Comma 9 9" xfId="1405" xr:uid="{00000000-0005-0000-0000-00007C050000}"/>
    <cellStyle name="Currency 2" xfId="1406" xr:uid="{00000000-0005-0000-0000-00007D050000}"/>
    <cellStyle name="Currency 2 2" xfId="1407" xr:uid="{00000000-0005-0000-0000-00007E050000}"/>
    <cellStyle name="Currency 2 2 2" xfId="1408" xr:uid="{00000000-0005-0000-0000-00007F050000}"/>
    <cellStyle name="Currency 2 2 3" xfId="1409" xr:uid="{00000000-0005-0000-0000-000080050000}"/>
    <cellStyle name="Currency 2 2 4" xfId="1410" xr:uid="{00000000-0005-0000-0000-000081050000}"/>
    <cellStyle name="Currency 2 3" xfId="1411" xr:uid="{00000000-0005-0000-0000-000082050000}"/>
    <cellStyle name="Currency 2 4" xfId="1412" xr:uid="{00000000-0005-0000-0000-000083050000}"/>
    <cellStyle name="Currency 2 4 2" xfId="1413" xr:uid="{00000000-0005-0000-0000-000084050000}"/>
    <cellStyle name="Currency 2 4 2 2" xfId="1414" xr:uid="{00000000-0005-0000-0000-000085050000}"/>
    <cellStyle name="Currency 2 4 2 3" xfId="1415" xr:uid="{00000000-0005-0000-0000-000086050000}"/>
    <cellStyle name="Currency 2 4 2 4" xfId="1416" xr:uid="{00000000-0005-0000-0000-000087050000}"/>
    <cellStyle name="Currency 2 4 2 5" xfId="1417" xr:uid="{00000000-0005-0000-0000-000088050000}"/>
    <cellStyle name="Currency 2 4 3" xfId="1418" xr:uid="{00000000-0005-0000-0000-000089050000}"/>
    <cellStyle name="Currency 2 4 3 2" xfId="1419" xr:uid="{00000000-0005-0000-0000-00008A050000}"/>
    <cellStyle name="Currency 2 4 4" xfId="1420" xr:uid="{00000000-0005-0000-0000-00008B050000}"/>
    <cellStyle name="Currency 2 4 5" xfId="1421" xr:uid="{00000000-0005-0000-0000-00008C050000}"/>
    <cellStyle name="Currency 2 5" xfId="1422" xr:uid="{00000000-0005-0000-0000-00008D050000}"/>
    <cellStyle name="Currency 2 5 2" xfId="1423" xr:uid="{00000000-0005-0000-0000-00008E050000}"/>
    <cellStyle name="Currency 3" xfId="1424" xr:uid="{00000000-0005-0000-0000-00008F050000}"/>
    <cellStyle name="Currency 3 2" xfId="1425" xr:uid="{00000000-0005-0000-0000-000090050000}"/>
    <cellStyle name="Currency 3 2 2" xfId="1426" xr:uid="{00000000-0005-0000-0000-000091050000}"/>
    <cellStyle name="Currency 3 2 3" xfId="1427" xr:uid="{00000000-0005-0000-0000-000092050000}"/>
    <cellStyle name="Currency 3 2 4" xfId="1428" xr:uid="{00000000-0005-0000-0000-000093050000}"/>
    <cellStyle name="Currency 3 2 5" xfId="1429" xr:uid="{00000000-0005-0000-0000-000094050000}"/>
    <cellStyle name="Currency 4" xfId="1430" xr:uid="{00000000-0005-0000-0000-000095050000}"/>
    <cellStyle name="Currency 4 10" xfId="1431" xr:uid="{00000000-0005-0000-0000-000096050000}"/>
    <cellStyle name="Currency 4 10 2" xfId="1432" xr:uid="{00000000-0005-0000-0000-000097050000}"/>
    <cellStyle name="Currency 4 10 2 2" xfId="1433" xr:uid="{00000000-0005-0000-0000-000098050000}"/>
    <cellStyle name="Currency 4 10 2 3" xfId="1434" xr:uid="{00000000-0005-0000-0000-000099050000}"/>
    <cellStyle name="Currency 4 10 3" xfId="1435" xr:uid="{00000000-0005-0000-0000-00009A050000}"/>
    <cellStyle name="Currency 4 10 4" xfId="1436" xr:uid="{00000000-0005-0000-0000-00009B050000}"/>
    <cellStyle name="Currency 4 10 5" xfId="1437" xr:uid="{00000000-0005-0000-0000-00009C050000}"/>
    <cellStyle name="Currency 4 11" xfId="1438" xr:uid="{00000000-0005-0000-0000-00009D050000}"/>
    <cellStyle name="Currency 4 11 2" xfId="1439" xr:uid="{00000000-0005-0000-0000-00009E050000}"/>
    <cellStyle name="Currency 4 11 3" xfId="1440" xr:uid="{00000000-0005-0000-0000-00009F050000}"/>
    <cellStyle name="Currency 4 11 4" xfId="1441" xr:uid="{00000000-0005-0000-0000-0000A0050000}"/>
    <cellStyle name="Currency 4 12" xfId="1442" xr:uid="{00000000-0005-0000-0000-0000A1050000}"/>
    <cellStyle name="Currency 4 12 2" xfId="1443" xr:uid="{00000000-0005-0000-0000-0000A2050000}"/>
    <cellStyle name="Currency 4 12 3" xfId="1444" xr:uid="{00000000-0005-0000-0000-0000A3050000}"/>
    <cellStyle name="Currency 4 12 4" xfId="1445" xr:uid="{00000000-0005-0000-0000-0000A4050000}"/>
    <cellStyle name="Currency 4 13" xfId="1446" xr:uid="{00000000-0005-0000-0000-0000A5050000}"/>
    <cellStyle name="Currency 4 13 2" xfId="1447" xr:uid="{00000000-0005-0000-0000-0000A6050000}"/>
    <cellStyle name="Currency 4 13 3" xfId="1448" xr:uid="{00000000-0005-0000-0000-0000A7050000}"/>
    <cellStyle name="Currency 4 13 4" xfId="1449" xr:uid="{00000000-0005-0000-0000-0000A8050000}"/>
    <cellStyle name="Currency 4 14" xfId="1450" xr:uid="{00000000-0005-0000-0000-0000A9050000}"/>
    <cellStyle name="Currency 4 15" xfId="1451" xr:uid="{00000000-0005-0000-0000-0000AA050000}"/>
    <cellStyle name="Currency 4 2" xfId="1452" xr:uid="{00000000-0005-0000-0000-0000AB050000}"/>
    <cellStyle name="Currency 4 2 2" xfId="1453" xr:uid="{00000000-0005-0000-0000-0000AC050000}"/>
    <cellStyle name="Currency 4 2 2 2" xfId="1454" xr:uid="{00000000-0005-0000-0000-0000AD050000}"/>
    <cellStyle name="Currency 4 2 2 2 2" xfId="1455" xr:uid="{00000000-0005-0000-0000-0000AE050000}"/>
    <cellStyle name="Currency 4 2 2 2 2 2" xfId="1456" xr:uid="{00000000-0005-0000-0000-0000AF050000}"/>
    <cellStyle name="Currency 4 2 2 2 2 3" xfId="1457" xr:uid="{00000000-0005-0000-0000-0000B0050000}"/>
    <cellStyle name="Currency 4 2 2 2 2 4" xfId="1458" xr:uid="{00000000-0005-0000-0000-0000B1050000}"/>
    <cellStyle name="Currency 4 2 2 2 2 5" xfId="1459" xr:uid="{00000000-0005-0000-0000-0000B2050000}"/>
    <cellStyle name="Currency 4 2 2 2 2 6" xfId="1460" xr:uid="{00000000-0005-0000-0000-0000B3050000}"/>
    <cellStyle name="Currency 4 2 2 2 3" xfId="1461" xr:uid="{00000000-0005-0000-0000-0000B4050000}"/>
    <cellStyle name="Currency 4 2 2 2 3 2" xfId="1462" xr:uid="{00000000-0005-0000-0000-0000B5050000}"/>
    <cellStyle name="Currency 4 2 2 2 3 3" xfId="1463" xr:uid="{00000000-0005-0000-0000-0000B6050000}"/>
    <cellStyle name="Currency 4 2 2 2 3 4" xfId="1464" xr:uid="{00000000-0005-0000-0000-0000B7050000}"/>
    <cellStyle name="Currency 4 2 2 2 3 5" xfId="1465" xr:uid="{00000000-0005-0000-0000-0000B8050000}"/>
    <cellStyle name="Currency 4 2 2 2 4" xfId="1466" xr:uid="{00000000-0005-0000-0000-0000B9050000}"/>
    <cellStyle name="Currency 4 2 2 2 4 2" xfId="1467" xr:uid="{00000000-0005-0000-0000-0000BA050000}"/>
    <cellStyle name="Currency 4 2 2 2 4 3" xfId="1468" xr:uid="{00000000-0005-0000-0000-0000BB050000}"/>
    <cellStyle name="Currency 4 2 2 2 4 4" xfId="1469" xr:uid="{00000000-0005-0000-0000-0000BC050000}"/>
    <cellStyle name="Currency 4 2 2 2 5" xfId="1470" xr:uid="{00000000-0005-0000-0000-0000BD050000}"/>
    <cellStyle name="Currency 4 2 2 2 5 2" xfId="1471" xr:uid="{00000000-0005-0000-0000-0000BE050000}"/>
    <cellStyle name="Currency 4 2 2 2 6" xfId="1472" xr:uid="{00000000-0005-0000-0000-0000BF050000}"/>
    <cellStyle name="Currency 4 2 2 2 7" xfId="1473" xr:uid="{00000000-0005-0000-0000-0000C0050000}"/>
    <cellStyle name="Currency 4 2 2 3" xfId="1474" xr:uid="{00000000-0005-0000-0000-0000C1050000}"/>
    <cellStyle name="Currency 4 2 2 3 2" xfId="1475" xr:uid="{00000000-0005-0000-0000-0000C2050000}"/>
    <cellStyle name="Currency 4 2 2 3 2 2" xfId="1476" xr:uid="{00000000-0005-0000-0000-0000C3050000}"/>
    <cellStyle name="Currency 4 2 2 3 2 3" xfId="1477" xr:uid="{00000000-0005-0000-0000-0000C4050000}"/>
    <cellStyle name="Currency 4 2 2 3 2 4" xfId="1478" xr:uid="{00000000-0005-0000-0000-0000C5050000}"/>
    <cellStyle name="Currency 4 2 2 3 3" xfId="1479" xr:uid="{00000000-0005-0000-0000-0000C6050000}"/>
    <cellStyle name="Currency 4 2 2 3 3 2" xfId="1480" xr:uid="{00000000-0005-0000-0000-0000C7050000}"/>
    <cellStyle name="Currency 4 2 2 3 3 3" xfId="1481" xr:uid="{00000000-0005-0000-0000-0000C8050000}"/>
    <cellStyle name="Currency 4 2 2 3 4" xfId="1482" xr:uid="{00000000-0005-0000-0000-0000C9050000}"/>
    <cellStyle name="Currency 4 2 2 3 4 2" xfId="1483" xr:uid="{00000000-0005-0000-0000-0000CA050000}"/>
    <cellStyle name="Currency 4 2 2 3 5" xfId="1484" xr:uid="{00000000-0005-0000-0000-0000CB050000}"/>
    <cellStyle name="Currency 4 2 2 4" xfId="1485" xr:uid="{00000000-0005-0000-0000-0000CC050000}"/>
    <cellStyle name="Currency 4 2 2 4 2" xfId="1486" xr:uid="{00000000-0005-0000-0000-0000CD050000}"/>
    <cellStyle name="Currency 4 2 2 4 3" xfId="1487" xr:uid="{00000000-0005-0000-0000-0000CE050000}"/>
    <cellStyle name="Currency 4 2 2 4 4" xfId="1488" xr:uid="{00000000-0005-0000-0000-0000CF050000}"/>
    <cellStyle name="Currency 4 2 2 4 5" xfId="1489" xr:uid="{00000000-0005-0000-0000-0000D0050000}"/>
    <cellStyle name="Currency 4 2 2 5" xfId="1490" xr:uid="{00000000-0005-0000-0000-0000D1050000}"/>
    <cellStyle name="Currency 4 2 2 5 2" xfId="1491" xr:uid="{00000000-0005-0000-0000-0000D2050000}"/>
    <cellStyle name="Currency 4 2 2 5 3" xfId="1492" xr:uid="{00000000-0005-0000-0000-0000D3050000}"/>
    <cellStyle name="Currency 4 2 2 5 4" xfId="1493" xr:uid="{00000000-0005-0000-0000-0000D4050000}"/>
    <cellStyle name="Currency 4 2 2 6" xfId="1494" xr:uid="{00000000-0005-0000-0000-0000D5050000}"/>
    <cellStyle name="Currency 4 2 2 6 2" xfId="1495" xr:uid="{00000000-0005-0000-0000-0000D6050000}"/>
    <cellStyle name="Currency 4 2 2 6 3" xfId="1496" xr:uid="{00000000-0005-0000-0000-0000D7050000}"/>
    <cellStyle name="Currency 4 2 2 6 4" xfId="1497" xr:uid="{00000000-0005-0000-0000-0000D8050000}"/>
    <cellStyle name="Currency 4 2 2 7" xfId="1498" xr:uid="{00000000-0005-0000-0000-0000D9050000}"/>
    <cellStyle name="Currency 4 2 2 8" xfId="1499" xr:uid="{00000000-0005-0000-0000-0000DA050000}"/>
    <cellStyle name="Currency 4 2 3" xfId="1500" xr:uid="{00000000-0005-0000-0000-0000DB050000}"/>
    <cellStyle name="Currency 4 2 3 2" xfId="1501" xr:uid="{00000000-0005-0000-0000-0000DC050000}"/>
    <cellStyle name="Currency 4 2 3 2 2" xfId="1502" xr:uid="{00000000-0005-0000-0000-0000DD050000}"/>
    <cellStyle name="Currency 4 2 3 2 3" xfId="1503" xr:uid="{00000000-0005-0000-0000-0000DE050000}"/>
    <cellStyle name="Currency 4 2 3 2 4" xfId="1504" xr:uid="{00000000-0005-0000-0000-0000DF050000}"/>
    <cellStyle name="Currency 4 2 3 2 5" xfId="1505" xr:uid="{00000000-0005-0000-0000-0000E0050000}"/>
    <cellStyle name="Currency 4 2 3 2 6" xfId="1506" xr:uid="{00000000-0005-0000-0000-0000E1050000}"/>
    <cellStyle name="Currency 4 2 3 3" xfId="1507" xr:uid="{00000000-0005-0000-0000-0000E2050000}"/>
    <cellStyle name="Currency 4 2 3 3 2" xfId="1508" xr:uid="{00000000-0005-0000-0000-0000E3050000}"/>
    <cellStyle name="Currency 4 2 3 3 3" xfId="1509" xr:uid="{00000000-0005-0000-0000-0000E4050000}"/>
    <cellStyle name="Currency 4 2 3 3 4" xfId="1510" xr:uid="{00000000-0005-0000-0000-0000E5050000}"/>
    <cellStyle name="Currency 4 2 3 3 5" xfId="1511" xr:uid="{00000000-0005-0000-0000-0000E6050000}"/>
    <cellStyle name="Currency 4 2 3 4" xfId="1512" xr:uid="{00000000-0005-0000-0000-0000E7050000}"/>
    <cellStyle name="Currency 4 2 3 4 2" xfId="1513" xr:uid="{00000000-0005-0000-0000-0000E8050000}"/>
    <cellStyle name="Currency 4 2 3 4 3" xfId="1514" xr:uid="{00000000-0005-0000-0000-0000E9050000}"/>
    <cellStyle name="Currency 4 2 3 4 4" xfId="1515" xr:uid="{00000000-0005-0000-0000-0000EA050000}"/>
    <cellStyle name="Currency 4 2 3 5" xfId="1516" xr:uid="{00000000-0005-0000-0000-0000EB050000}"/>
    <cellStyle name="Currency 4 2 3 5 2" xfId="1517" xr:uid="{00000000-0005-0000-0000-0000EC050000}"/>
    <cellStyle name="Currency 4 2 3 6" xfId="1518" xr:uid="{00000000-0005-0000-0000-0000ED050000}"/>
    <cellStyle name="Currency 4 2 3 7" xfId="1519" xr:uid="{00000000-0005-0000-0000-0000EE050000}"/>
    <cellStyle name="Currency 4 2 4" xfId="1520" xr:uid="{00000000-0005-0000-0000-0000EF050000}"/>
    <cellStyle name="Currency 4 2 4 2" xfId="1521" xr:uid="{00000000-0005-0000-0000-0000F0050000}"/>
    <cellStyle name="Currency 4 2 4 2 2" xfId="1522" xr:uid="{00000000-0005-0000-0000-0000F1050000}"/>
    <cellStyle name="Currency 4 2 4 2 3" xfId="1523" xr:uid="{00000000-0005-0000-0000-0000F2050000}"/>
    <cellStyle name="Currency 4 2 4 2 4" xfId="1524" xr:uid="{00000000-0005-0000-0000-0000F3050000}"/>
    <cellStyle name="Currency 4 2 4 3" xfId="1525" xr:uid="{00000000-0005-0000-0000-0000F4050000}"/>
    <cellStyle name="Currency 4 2 4 3 2" xfId="1526" xr:uid="{00000000-0005-0000-0000-0000F5050000}"/>
    <cellStyle name="Currency 4 2 4 3 3" xfId="1527" xr:uid="{00000000-0005-0000-0000-0000F6050000}"/>
    <cellStyle name="Currency 4 2 4 4" xfId="1528" xr:uid="{00000000-0005-0000-0000-0000F7050000}"/>
    <cellStyle name="Currency 4 2 4 4 2" xfId="1529" xr:uid="{00000000-0005-0000-0000-0000F8050000}"/>
    <cellStyle name="Currency 4 2 4 5" xfId="1530" xr:uid="{00000000-0005-0000-0000-0000F9050000}"/>
    <cellStyle name="Currency 4 2 5" xfId="1531" xr:uid="{00000000-0005-0000-0000-0000FA050000}"/>
    <cellStyle name="Currency 4 2 5 2" xfId="1532" xr:uid="{00000000-0005-0000-0000-0000FB050000}"/>
    <cellStyle name="Currency 4 2 5 3" xfId="1533" xr:uid="{00000000-0005-0000-0000-0000FC050000}"/>
    <cellStyle name="Currency 4 2 5 4" xfId="1534" xr:uid="{00000000-0005-0000-0000-0000FD050000}"/>
    <cellStyle name="Currency 4 2 5 5" xfId="1535" xr:uid="{00000000-0005-0000-0000-0000FE050000}"/>
    <cellStyle name="Currency 4 2 6" xfId="1536" xr:uid="{00000000-0005-0000-0000-0000FF050000}"/>
    <cellStyle name="Currency 4 2 6 2" xfId="1537" xr:uid="{00000000-0005-0000-0000-000000060000}"/>
    <cellStyle name="Currency 4 2 6 3" xfId="1538" xr:uid="{00000000-0005-0000-0000-000001060000}"/>
    <cellStyle name="Currency 4 2 6 4" xfId="1539" xr:uid="{00000000-0005-0000-0000-000002060000}"/>
    <cellStyle name="Currency 4 2 7" xfId="1540" xr:uid="{00000000-0005-0000-0000-000003060000}"/>
    <cellStyle name="Currency 4 2 7 2" xfId="1541" xr:uid="{00000000-0005-0000-0000-000004060000}"/>
    <cellStyle name="Currency 4 2 7 3" xfId="1542" xr:uid="{00000000-0005-0000-0000-000005060000}"/>
    <cellStyle name="Currency 4 2 7 4" xfId="1543" xr:uid="{00000000-0005-0000-0000-000006060000}"/>
    <cellStyle name="Currency 4 2 8" xfId="1544" xr:uid="{00000000-0005-0000-0000-000007060000}"/>
    <cellStyle name="Currency 4 2 8 2" xfId="1545" xr:uid="{00000000-0005-0000-0000-000008060000}"/>
    <cellStyle name="Currency 4 2 8 3" xfId="1546" xr:uid="{00000000-0005-0000-0000-000009060000}"/>
    <cellStyle name="Currency 4 2 9" xfId="1547" xr:uid="{00000000-0005-0000-0000-00000A060000}"/>
    <cellStyle name="Currency 4 3" xfId="1548" xr:uid="{00000000-0005-0000-0000-00000B060000}"/>
    <cellStyle name="Currency 4 3 2" xfId="1549" xr:uid="{00000000-0005-0000-0000-00000C060000}"/>
    <cellStyle name="Currency 4 3 2 2" xfId="1550" xr:uid="{00000000-0005-0000-0000-00000D060000}"/>
    <cellStyle name="Currency 4 3 2 2 2" xfId="1551" xr:uid="{00000000-0005-0000-0000-00000E060000}"/>
    <cellStyle name="Currency 4 3 2 2 2 2" xfId="1552" xr:uid="{00000000-0005-0000-0000-00000F060000}"/>
    <cellStyle name="Currency 4 3 2 2 2 3" xfId="1553" xr:uid="{00000000-0005-0000-0000-000010060000}"/>
    <cellStyle name="Currency 4 3 2 2 2 4" xfId="1554" xr:uid="{00000000-0005-0000-0000-000011060000}"/>
    <cellStyle name="Currency 4 3 2 2 3" xfId="1555" xr:uid="{00000000-0005-0000-0000-000012060000}"/>
    <cellStyle name="Currency 4 3 2 2 3 2" xfId="1556" xr:uid="{00000000-0005-0000-0000-000013060000}"/>
    <cellStyle name="Currency 4 3 2 2 4" xfId="1557" xr:uid="{00000000-0005-0000-0000-000014060000}"/>
    <cellStyle name="Currency 4 3 2 2 5" xfId="1558" xr:uid="{00000000-0005-0000-0000-000015060000}"/>
    <cellStyle name="Currency 4 3 2 3" xfId="1559" xr:uid="{00000000-0005-0000-0000-000016060000}"/>
    <cellStyle name="Currency 4 3 2 3 2" xfId="1560" xr:uid="{00000000-0005-0000-0000-000017060000}"/>
    <cellStyle name="Currency 4 3 2 3 3" xfId="1561" xr:uid="{00000000-0005-0000-0000-000018060000}"/>
    <cellStyle name="Currency 4 3 2 3 4" xfId="1562" xr:uid="{00000000-0005-0000-0000-000019060000}"/>
    <cellStyle name="Currency 4 3 2 3 5" xfId="1563" xr:uid="{00000000-0005-0000-0000-00001A060000}"/>
    <cellStyle name="Currency 4 3 2 4" xfId="1564" xr:uid="{00000000-0005-0000-0000-00001B060000}"/>
    <cellStyle name="Currency 4 3 2 4 2" xfId="1565" xr:uid="{00000000-0005-0000-0000-00001C060000}"/>
    <cellStyle name="Currency 4 3 2 4 3" xfId="1566" xr:uid="{00000000-0005-0000-0000-00001D060000}"/>
    <cellStyle name="Currency 4 3 2 4 4" xfId="1567" xr:uid="{00000000-0005-0000-0000-00001E060000}"/>
    <cellStyle name="Currency 4 3 2 5" xfId="1568" xr:uid="{00000000-0005-0000-0000-00001F060000}"/>
    <cellStyle name="Currency 4 3 2 5 2" xfId="1569" xr:uid="{00000000-0005-0000-0000-000020060000}"/>
    <cellStyle name="Currency 4 3 2 5 3" xfId="1570" xr:uid="{00000000-0005-0000-0000-000021060000}"/>
    <cellStyle name="Currency 4 3 2 6" xfId="1571" xr:uid="{00000000-0005-0000-0000-000022060000}"/>
    <cellStyle name="Currency 4 3 2 7" xfId="1572" xr:uid="{00000000-0005-0000-0000-000023060000}"/>
    <cellStyle name="Currency 4 3 3" xfId="1573" xr:uid="{00000000-0005-0000-0000-000024060000}"/>
    <cellStyle name="Currency 4 3 3 2" xfId="1574" xr:uid="{00000000-0005-0000-0000-000025060000}"/>
    <cellStyle name="Currency 4 3 3 2 2" xfId="1575" xr:uid="{00000000-0005-0000-0000-000026060000}"/>
    <cellStyle name="Currency 4 3 3 2 3" xfId="1576" xr:uid="{00000000-0005-0000-0000-000027060000}"/>
    <cellStyle name="Currency 4 3 3 2 4" xfId="1577" xr:uid="{00000000-0005-0000-0000-000028060000}"/>
    <cellStyle name="Currency 4 3 3 2 5" xfId="1578" xr:uid="{00000000-0005-0000-0000-000029060000}"/>
    <cellStyle name="Currency 4 3 3 2 6" xfId="1579" xr:uid="{00000000-0005-0000-0000-00002A060000}"/>
    <cellStyle name="Currency 4 3 3 3" xfId="1580" xr:uid="{00000000-0005-0000-0000-00002B060000}"/>
    <cellStyle name="Currency 4 3 3 3 2" xfId="1581" xr:uid="{00000000-0005-0000-0000-00002C060000}"/>
    <cellStyle name="Currency 4 3 3 3 3" xfId="1582" xr:uid="{00000000-0005-0000-0000-00002D060000}"/>
    <cellStyle name="Currency 4 3 3 3 4" xfId="1583" xr:uid="{00000000-0005-0000-0000-00002E060000}"/>
    <cellStyle name="Currency 4 3 3 3 5" xfId="1584" xr:uid="{00000000-0005-0000-0000-00002F060000}"/>
    <cellStyle name="Currency 4 3 3 4" xfId="1585" xr:uid="{00000000-0005-0000-0000-000030060000}"/>
    <cellStyle name="Currency 4 3 3 4 2" xfId="1586" xr:uid="{00000000-0005-0000-0000-000031060000}"/>
    <cellStyle name="Currency 4 3 3 4 3" xfId="1587" xr:uid="{00000000-0005-0000-0000-000032060000}"/>
    <cellStyle name="Currency 4 3 3 4 4" xfId="1588" xr:uid="{00000000-0005-0000-0000-000033060000}"/>
    <cellStyle name="Currency 4 3 3 5" xfId="1589" xr:uid="{00000000-0005-0000-0000-000034060000}"/>
    <cellStyle name="Currency 4 3 3 6" xfId="1590" xr:uid="{00000000-0005-0000-0000-000035060000}"/>
    <cellStyle name="Currency 4 3 4" xfId="1591" xr:uid="{00000000-0005-0000-0000-000036060000}"/>
    <cellStyle name="Currency 4 3 4 2" xfId="1592" xr:uid="{00000000-0005-0000-0000-000037060000}"/>
    <cellStyle name="Currency 4 3 4 2 2" xfId="1593" xr:uid="{00000000-0005-0000-0000-000038060000}"/>
    <cellStyle name="Currency 4 3 4 2 3" xfId="1594" xr:uid="{00000000-0005-0000-0000-000039060000}"/>
    <cellStyle name="Currency 4 3 4 2 4" xfId="1595" xr:uid="{00000000-0005-0000-0000-00003A060000}"/>
    <cellStyle name="Currency 4 3 4 3" xfId="1596" xr:uid="{00000000-0005-0000-0000-00003B060000}"/>
    <cellStyle name="Currency 4 3 4 3 2" xfId="1597" xr:uid="{00000000-0005-0000-0000-00003C060000}"/>
    <cellStyle name="Currency 4 3 4 4" xfId="1598" xr:uid="{00000000-0005-0000-0000-00003D060000}"/>
    <cellStyle name="Currency 4 3 4 5" xfId="1599" xr:uid="{00000000-0005-0000-0000-00003E060000}"/>
    <cellStyle name="Currency 4 3 5" xfId="1600" xr:uid="{00000000-0005-0000-0000-00003F060000}"/>
    <cellStyle name="Currency 4 3 5 2" xfId="1601" xr:uid="{00000000-0005-0000-0000-000040060000}"/>
    <cellStyle name="Currency 4 3 5 3" xfId="1602" xr:uid="{00000000-0005-0000-0000-000041060000}"/>
    <cellStyle name="Currency 4 3 5 4" xfId="1603" xr:uid="{00000000-0005-0000-0000-000042060000}"/>
    <cellStyle name="Currency 4 3 5 5" xfId="1604" xr:uid="{00000000-0005-0000-0000-000043060000}"/>
    <cellStyle name="Currency 4 3 6" xfId="1605" xr:uid="{00000000-0005-0000-0000-000044060000}"/>
    <cellStyle name="Currency 4 3 6 2" xfId="1606" xr:uid="{00000000-0005-0000-0000-000045060000}"/>
    <cellStyle name="Currency 4 3 6 3" xfId="1607" xr:uid="{00000000-0005-0000-0000-000046060000}"/>
    <cellStyle name="Currency 4 3 6 4" xfId="1608" xr:uid="{00000000-0005-0000-0000-000047060000}"/>
    <cellStyle name="Currency 4 3 7" xfId="1609" xr:uid="{00000000-0005-0000-0000-000048060000}"/>
    <cellStyle name="Currency 4 3 7 2" xfId="1610" xr:uid="{00000000-0005-0000-0000-000049060000}"/>
    <cellStyle name="Currency 4 3 7 3" xfId="1611" xr:uid="{00000000-0005-0000-0000-00004A060000}"/>
    <cellStyle name="Currency 4 3 7 4" xfId="1612" xr:uid="{00000000-0005-0000-0000-00004B060000}"/>
    <cellStyle name="Currency 4 3 8" xfId="1613" xr:uid="{00000000-0005-0000-0000-00004C060000}"/>
    <cellStyle name="Currency 4 3 9" xfId="1614" xr:uid="{00000000-0005-0000-0000-00004D060000}"/>
    <cellStyle name="Currency 4 4" xfId="1615" xr:uid="{00000000-0005-0000-0000-00004E060000}"/>
    <cellStyle name="Currency 4 4 2" xfId="1616" xr:uid="{00000000-0005-0000-0000-00004F060000}"/>
    <cellStyle name="Currency 4 4 2 2" xfId="1617" xr:uid="{00000000-0005-0000-0000-000050060000}"/>
    <cellStyle name="Currency 4 4 2 2 2" xfId="1618" xr:uid="{00000000-0005-0000-0000-000051060000}"/>
    <cellStyle name="Currency 4 4 2 2 2 2" xfId="1619" xr:uid="{00000000-0005-0000-0000-000052060000}"/>
    <cellStyle name="Currency 4 4 2 2 2 3" xfId="1620" xr:uid="{00000000-0005-0000-0000-000053060000}"/>
    <cellStyle name="Currency 4 4 2 2 2 4" xfId="1621" xr:uid="{00000000-0005-0000-0000-000054060000}"/>
    <cellStyle name="Currency 4 4 2 2 3" xfId="1622" xr:uid="{00000000-0005-0000-0000-000055060000}"/>
    <cellStyle name="Currency 4 4 2 2 3 2" xfId="1623" xr:uid="{00000000-0005-0000-0000-000056060000}"/>
    <cellStyle name="Currency 4 4 2 2 4" xfId="1624" xr:uid="{00000000-0005-0000-0000-000057060000}"/>
    <cellStyle name="Currency 4 4 2 2 5" xfId="1625" xr:uid="{00000000-0005-0000-0000-000058060000}"/>
    <cellStyle name="Currency 4 4 2 3" xfId="1626" xr:uid="{00000000-0005-0000-0000-000059060000}"/>
    <cellStyle name="Currency 4 4 2 3 2" xfId="1627" xr:uid="{00000000-0005-0000-0000-00005A060000}"/>
    <cellStyle name="Currency 4 4 2 3 3" xfId="1628" xr:uid="{00000000-0005-0000-0000-00005B060000}"/>
    <cellStyle name="Currency 4 4 2 3 4" xfId="1629" xr:uid="{00000000-0005-0000-0000-00005C060000}"/>
    <cellStyle name="Currency 4 4 2 3 5" xfId="1630" xr:uid="{00000000-0005-0000-0000-00005D060000}"/>
    <cellStyle name="Currency 4 4 2 4" xfId="1631" xr:uid="{00000000-0005-0000-0000-00005E060000}"/>
    <cellStyle name="Currency 4 4 2 4 2" xfId="1632" xr:uid="{00000000-0005-0000-0000-00005F060000}"/>
    <cellStyle name="Currency 4 4 2 4 3" xfId="1633" xr:uid="{00000000-0005-0000-0000-000060060000}"/>
    <cellStyle name="Currency 4 4 2 4 4" xfId="1634" xr:uid="{00000000-0005-0000-0000-000061060000}"/>
    <cellStyle name="Currency 4 4 2 5" xfId="1635" xr:uid="{00000000-0005-0000-0000-000062060000}"/>
    <cellStyle name="Currency 4 4 2 5 2" xfId="1636" xr:uid="{00000000-0005-0000-0000-000063060000}"/>
    <cellStyle name="Currency 4 4 2 5 3" xfId="1637" xr:uid="{00000000-0005-0000-0000-000064060000}"/>
    <cellStyle name="Currency 4 4 2 6" xfId="1638" xr:uid="{00000000-0005-0000-0000-000065060000}"/>
    <cellStyle name="Currency 4 4 2 7" xfId="1639" xr:uid="{00000000-0005-0000-0000-000066060000}"/>
    <cellStyle name="Currency 4 4 3" xfId="1640" xr:uid="{00000000-0005-0000-0000-000067060000}"/>
    <cellStyle name="Currency 4 4 3 2" xfId="1641" xr:uid="{00000000-0005-0000-0000-000068060000}"/>
    <cellStyle name="Currency 4 4 3 2 2" xfId="1642" xr:uid="{00000000-0005-0000-0000-000069060000}"/>
    <cellStyle name="Currency 4 4 3 2 3" xfId="1643" xr:uid="{00000000-0005-0000-0000-00006A060000}"/>
    <cellStyle name="Currency 4 4 3 2 4" xfId="1644" xr:uid="{00000000-0005-0000-0000-00006B060000}"/>
    <cellStyle name="Currency 4 4 3 3" xfId="1645" xr:uid="{00000000-0005-0000-0000-00006C060000}"/>
    <cellStyle name="Currency 4 4 3 3 2" xfId="1646" xr:uid="{00000000-0005-0000-0000-00006D060000}"/>
    <cellStyle name="Currency 4 4 3 3 3" xfId="1647" xr:uid="{00000000-0005-0000-0000-00006E060000}"/>
    <cellStyle name="Currency 4 4 3 4" xfId="1648" xr:uid="{00000000-0005-0000-0000-00006F060000}"/>
    <cellStyle name="Currency 4 4 3 4 2" xfId="1649" xr:uid="{00000000-0005-0000-0000-000070060000}"/>
    <cellStyle name="Currency 4 4 3 5" xfId="1650" xr:uid="{00000000-0005-0000-0000-000071060000}"/>
    <cellStyle name="Currency 4 4 4" xfId="1651" xr:uid="{00000000-0005-0000-0000-000072060000}"/>
    <cellStyle name="Currency 4 4 4 2" xfId="1652" xr:uid="{00000000-0005-0000-0000-000073060000}"/>
    <cellStyle name="Currency 4 4 4 3" xfId="1653" xr:uid="{00000000-0005-0000-0000-000074060000}"/>
    <cellStyle name="Currency 4 4 4 4" xfId="1654" xr:uid="{00000000-0005-0000-0000-000075060000}"/>
    <cellStyle name="Currency 4 4 4 5" xfId="1655" xr:uid="{00000000-0005-0000-0000-000076060000}"/>
    <cellStyle name="Currency 4 4 5" xfId="1656" xr:uid="{00000000-0005-0000-0000-000077060000}"/>
    <cellStyle name="Currency 4 4 5 2" xfId="1657" xr:uid="{00000000-0005-0000-0000-000078060000}"/>
    <cellStyle name="Currency 4 4 5 3" xfId="1658" xr:uid="{00000000-0005-0000-0000-000079060000}"/>
    <cellStyle name="Currency 4 4 5 4" xfId="1659" xr:uid="{00000000-0005-0000-0000-00007A060000}"/>
    <cellStyle name="Currency 4 4 6" xfId="1660" xr:uid="{00000000-0005-0000-0000-00007B060000}"/>
    <cellStyle name="Currency 4 4 6 2" xfId="1661" xr:uid="{00000000-0005-0000-0000-00007C060000}"/>
    <cellStyle name="Currency 4 4 6 3" xfId="1662" xr:uid="{00000000-0005-0000-0000-00007D060000}"/>
    <cellStyle name="Currency 4 4 6 4" xfId="1663" xr:uid="{00000000-0005-0000-0000-00007E060000}"/>
    <cellStyle name="Currency 4 4 7" xfId="1664" xr:uid="{00000000-0005-0000-0000-00007F060000}"/>
    <cellStyle name="Currency 4 4 7 2" xfId="1665" xr:uid="{00000000-0005-0000-0000-000080060000}"/>
    <cellStyle name="Currency 4 4 7 3" xfId="1666" xr:uid="{00000000-0005-0000-0000-000081060000}"/>
    <cellStyle name="Currency 4 4 8" xfId="1667" xr:uid="{00000000-0005-0000-0000-000082060000}"/>
    <cellStyle name="Currency 4 5" xfId="1668" xr:uid="{00000000-0005-0000-0000-000083060000}"/>
    <cellStyle name="Currency 4 5 2" xfId="1669" xr:uid="{00000000-0005-0000-0000-000084060000}"/>
    <cellStyle name="Currency 4 5 2 2" xfId="1670" xr:uid="{00000000-0005-0000-0000-000085060000}"/>
    <cellStyle name="Currency 4 5 2 2 2" xfId="1671" xr:uid="{00000000-0005-0000-0000-000086060000}"/>
    <cellStyle name="Currency 4 5 2 2 3" xfId="1672" xr:uid="{00000000-0005-0000-0000-000087060000}"/>
    <cellStyle name="Currency 4 5 2 2 4" xfId="1673" xr:uid="{00000000-0005-0000-0000-000088060000}"/>
    <cellStyle name="Currency 4 5 2 3" xfId="1674" xr:uid="{00000000-0005-0000-0000-000089060000}"/>
    <cellStyle name="Currency 4 5 2 3 2" xfId="1675" xr:uid="{00000000-0005-0000-0000-00008A060000}"/>
    <cellStyle name="Currency 4 5 2 3 3" xfId="1676" xr:uid="{00000000-0005-0000-0000-00008B060000}"/>
    <cellStyle name="Currency 4 5 2 4" xfId="1677" xr:uid="{00000000-0005-0000-0000-00008C060000}"/>
    <cellStyle name="Currency 4 5 2 4 2" xfId="1678" xr:uid="{00000000-0005-0000-0000-00008D060000}"/>
    <cellStyle name="Currency 4 5 2 5" xfId="1679" xr:uid="{00000000-0005-0000-0000-00008E060000}"/>
    <cellStyle name="Currency 4 5 2 6" xfId="1680" xr:uid="{00000000-0005-0000-0000-00008F060000}"/>
    <cellStyle name="Currency 4 5 3" xfId="1681" xr:uid="{00000000-0005-0000-0000-000090060000}"/>
    <cellStyle name="Currency 4 5 3 2" xfId="1682" xr:uid="{00000000-0005-0000-0000-000091060000}"/>
    <cellStyle name="Currency 4 5 3 3" xfId="1683" xr:uid="{00000000-0005-0000-0000-000092060000}"/>
    <cellStyle name="Currency 4 5 3 4" xfId="1684" xr:uid="{00000000-0005-0000-0000-000093060000}"/>
    <cellStyle name="Currency 4 5 3 5" xfId="1685" xr:uid="{00000000-0005-0000-0000-000094060000}"/>
    <cellStyle name="Currency 4 5 4" xfId="1686" xr:uid="{00000000-0005-0000-0000-000095060000}"/>
    <cellStyle name="Currency 4 5 4 2" xfId="1687" xr:uid="{00000000-0005-0000-0000-000096060000}"/>
    <cellStyle name="Currency 4 5 4 3" xfId="1688" xr:uid="{00000000-0005-0000-0000-000097060000}"/>
    <cellStyle name="Currency 4 5 4 4" xfId="1689" xr:uid="{00000000-0005-0000-0000-000098060000}"/>
    <cellStyle name="Currency 4 5 5" xfId="1690" xr:uid="{00000000-0005-0000-0000-000099060000}"/>
    <cellStyle name="Currency 4 5 5 2" xfId="1691" xr:uid="{00000000-0005-0000-0000-00009A060000}"/>
    <cellStyle name="Currency 4 5 5 3" xfId="1692" xr:uid="{00000000-0005-0000-0000-00009B060000}"/>
    <cellStyle name="Currency 4 5 5 4" xfId="1693" xr:uid="{00000000-0005-0000-0000-00009C060000}"/>
    <cellStyle name="Currency 4 5 6" xfId="1694" xr:uid="{00000000-0005-0000-0000-00009D060000}"/>
    <cellStyle name="Currency 4 5 6 2" xfId="1695" xr:uid="{00000000-0005-0000-0000-00009E060000}"/>
    <cellStyle name="Currency 4 5 6 3" xfId="1696" xr:uid="{00000000-0005-0000-0000-00009F060000}"/>
    <cellStyle name="Currency 4 5 7" xfId="1697" xr:uid="{00000000-0005-0000-0000-0000A0060000}"/>
    <cellStyle name="Currency 4 5 8" xfId="1698" xr:uid="{00000000-0005-0000-0000-0000A1060000}"/>
    <cellStyle name="Currency 4 6" xfId="1699" xr:uid="{00000000-0005-0000-0000-0000A2060000}"/>
    <cellStyle name="Currency 4 6 2" xfId="1700" xr:uid="{00000000-0005-0000-0000-0000A3060000}"/>
    <cellStyle name="Currency 4 6 2 2" xfId="1701" xr:uid="{00000000-0005-0000-0000-0000A4060000}"/>
    <cellStyle name="Currency 4 6 2 2 2" xfId="1702" xr:uid="{00000000-0005-0000-0000-0000A5060000}"/>
    <cellStyle name="Currency 4 6 2 2 3" xfId="1703" xr:uid="{00000000-0005-0000-0000-0000A6060000}"/>
    <cellStyle name="Currency 4 6 2 2 4" xfId="1704" xr:uid="{00000000-0005-0000-0000-0000A7060000}"/>
    <cellStyle name="Currency 4 6 2 3" xfId="1705" xr:uid="{00000000-0005-0000-0000-0000A8060000}"/>
    <cellStyle name="Currency 4 6 2 3 2" xfId="1706" xr:uid="{00000000-0005-0000-0000-0000A9060000}"/>
    <cellStyle name="Currency 4 6 2 3 3" xfId="1707" xr:uid="{00000000-0005-0000-0000-0000AA060000}"/>
    <cellStyle name="Currency 4 6 2 4" xfId="1708" xr:uid="{00000000-0005-0000-0000-0000AB060000}"/>
    <cellStyle name="Currency 4 6 2 4 2" xfId="1709" xr:uid="{00000000-0005-0000-0000-0000AC060000}"/>
    <cellStyle name="Currency 4 6 2 5" xfId="1710" xr:uid="{00000000-0005-0000-0000-0000AD060000}"/>
    <cellStyle name="Currency 4 6 2 6" xfId="1711" xr:uid="{00000000-0005-0000-0000-0000AE060000}"/>
    <cellStyle name="Currency 4 6 3" xfId="1712" xr:uid="{00000000-0005-0000-0000-0000AF060000}"/>
    <cellStyle name="Currency 4 6 3 2" xfId="1713" xr:uid="{00000000-0005-0000-0000-0000B0060000}"/>
    <cellStyle name="Currency 4 6 3 3" xfId="1714" xr:uid="{00000000-0005-0000-0000-0000B1060000}"/>
    <cellStyle name="Currency 4 6 3 4" xfId="1715" xr:uid="{00000000-0005-0000-0000-0000B2060000}"/>
    <cellStyle name="Currency 4 6 3 5" xfId="1716" xr:uid="{00000000-0005-0000-0000-0000B3060000}"/>
    <cellStyle name="Currency 4 6 4" xfId="1717" xr:uid="{00000000-0005-0000-0000-0000B4060000}"/>
    <cellStyle name="Currency 4 6 4 2" xfId="1718" xr:uid="{00000000-0005-0000-0000-0000B5060000}"/>
    <cellStyle name="Currency 4 6 4 3" xfId="1719" xr:uid="{00000000-0005-0000-0000-0000B6060000}"/>
    <cellStyle name="Currency 4 6 4 4" xfId="1720" xr:uid="{00000000-0005-0000-0000-0000B7060000}"/>
    <cellStyle name="Currency 4 6 5" xfId="1721" xr:uid="{00000000-0005-0000-0000-0000B8060000}"/>
    <cellStyle name="Currency 4 6 5 2" xfId="1722" xr:uid="{00000000-0005-0000-0000-0000B9060000}"/>
    <cellStyle name="Currency 4 6 5 3" xfId="1723" xr:uid="{00000000-0005-0000-0000-0000BA060000}"/>
    <cellStyle name="Currency 4 6 5 4" xfId="1724" xr:uid="{00000000-0005-0000-0000-0000BB060000}"/>
    <cellStyle name="Currency 4 6 6" xfId="1725" xr:uid="{00000000-0005-0000-0000-0000BC060000}"/>
    <cellStyle name="Currency 4 6 6 2" xfId="1726" xr:uid="{00000000-0005-0000-0000-0000BD060000}"/>
    <cellStyle name="Currency 4 6 6 3" xfId="1727" xr:uid="{00000000-0005-0000-0000-0000BE060000}"/>
    <cellStyle name="Currency 4 6 7" xfId="1728" xr:uid="{00000000-0005-0000-0000-0000BF060000}"/>
    <cellStyle name="Currency 4 6 8" xfId="1729" xr:uid="{00000000-0005-0000-0000-0000C0060000}"/>
    <cellStyle name="Currency 4 7" xfId="1730" xr:uid="{00000000-0005-0000-0000-0000C1060000}"/>
    <cellStyle name="Currency 4 7 2" xfId="1731" xr:uid="{00000000-0005-0000-0000-0000C2060000}"/>
    <cellStyle name="Currency 4 7 2 2" xfId="1732" xr:uid="{00000000-0005-0000-0000-0000C3060000}"/>
    <cellStyle name="Currency 4 7 2 2 2" xfId="1733" xr:uid="{00000000-0005-0000-0000-0000C4060000}"/>
    <cellStyle name="Currency 4 7 2 2 3" xfId="1734" xr:uid="{00000000-0005-0000-0000-0000C5060000}"/>
    <cellStyle name="Currency 4 7 2 3" xfId="1735" xr:uid="{00000000-0005-0000-0000-0000C6060000}"/>
    <cellStyle name="Currency 4 7 2 4" xfId="1736" xr:uid="{00000000-0005-0000-0000-0000C7060000}"/>
    <cellStyle name="Currency 4 7 3" xfId="1737" xr:uid="{00000000-0005-0000-0000-0000C8060000}"/>
    <cellStyle name="Currency 4 7 3 2" xfId="1738" xr:uid="{00000000-0005-0000-0000-0000C9060000}"/>
    <cellStyle name="Currency 4 7 3 3" xfId="1739" xr:uid="{00000000-0005-0000-0000-0000CA060000}"/>
    <cellStyle name="Currency 4 7 3 4" xfId="1740" xr:uid="{00000000-0005-0000-0000-0000CB060000}"/>
    <cellStyle name="Currency 4 7 4" xfId="1741" xr:uid="{00000000-0005-0000-0000-0000CC060000}"/>
    <cellStyle name="Currency 4 7 4 2" xfId="1742" xr:uid="{00000000-0005-0000-0000-0000CD060000}"/>
    <cellStyle name="Currency 4 7 4 3" xfId="1743" xr:uid="{00000000-0005-0000-0000-0000CE060000}"/>
    <cellStyle name="Currency 4 7 5" xfId="1744" xr:uid="{00000000-0005-0000-0000-0000CF060000}"/>
    <cellStyle name="Currency 4 7 6" xfId="1745" xr:uid="{00000000-0005-0000-0000-0000D0060000}"/>
    <cellStyle name="Currency 4 7 7" xfId="1746" xr:uid="{00000000-0005-0000-0000-0000D1060000}"/>
    <cellStyle name="Currency 4 8" xfId="1747" xr:uid="{00000000-0005-0000-0000-0000D2060000}"/>
    <cellStyle name="Currency 4 8 2" xfId="1748" xr:uid="{00000000-0005-0000-0000-0000D3060000}"/>
    <cellStyle name="Currency 4 8 2 2" xfId="1749" xr:uid="{00000000-0005-0000-0000-0000D4060000}"/>
    <cellStyle name="Currency 4 8 2 2 2" xfId="1750" xr:uid="{00000000-0005-0000-0000-0000D5060000}"/>
    <cellStyle name="Currency 4 8 2 2 3" xfId="1751" xr:uid="{00000000-0005-0000-0000-0000D6060000}"/>
    <cellStyle name="Currency 4 8 2 3" xfId="1752" xr:uid="{00000000-0005-0000-0000-0000D7060000}"/>
    <cellStyle name="Currency 4 8 2 4" xfId="1753" xr:uid="{00000000-0005-0000-0000-0000D8060000}"/>
    <cellStyle name="Currency 4 8 3" xfId="1754" xr:uid="{00000000-0005-0000-0000-0000D9060000}"/>
    <cellStyle name="Currency 4 8 3 2" xfId="1755" xr:uid="{00000000-0005-0000-0000-0000DA060000}"/>
    <cellStyle name="Currency 4 8 3 3" xfId="1756" xr:uid="{00000000-0005-0000-0000-0000DB060000}"/>
    <cellStyle name="Currency 4 8 3 4" xfId="1757" xr:uid="{00000000-0005-0000-0000-0000DC060000}"/>
    <cellStyle name="Currency 4 8 4" xfId="1758" xr:uid="{00000000-0005-0000-0000-0000DD060000}"/>
    <cellStyle name="Currency 4 8 4 2" xfId="1759" xr:uid="{00000000-0005-0000-0000-0000DE060000}"/>
    <cellStyle name="Currency 4 8 4 3" xfId="1760" xr:uid="{00000000-0005-0000-0000-0000DF060000}"/>
    <cellStyle name="Currency 4 8 5" xfId="1761" xr:uid="{00000000-0005-0000-0000-0000E0060000}"/>
    <cellStyle name="Currency 4 8 6" xfId="1762" xr:uid="{00000000-0005-0000-0000-0000E1060000}"/>
    <cellStyle name="Currency 4 8 7" xfId="1763" xr:uid="{00000000-0005-0000-0000-0000E2060000}"/>
    <cellStyle name="Currency 4 9" xfId="1764" xr:uid="{00000000-0005-0000-0000-0000E3060000}"/>
    <cellStyle name="Currency 4 9 2" xfId="1765" xr:uid="{00000000-0005-0000-0000-0000E4060000}"/>
    <cellStyle name="Currency 4 9 2 2" xfId="1766" xr:uid="{00000000-0005-0000-0000-0000E5060000}"/>
    <cellStyle name="Currency 4 9 2 3" xfId="1767" xr:uid="{00000000-0005-0000-0000-0000E6060000}"/>
    <cellStyle name="Currency 4 9 2 4" xfId="1768" xr:uid="{00000000-0005-0000-0000-0000E7060000}"/>
    <cellStyle name="Currency 4 9 3" xfId="1769" xr:uid="{00000000-0005-0000-0000-0000E8060000}"/>
    <cellStyle name="Currency 4 9 3 2" xfId="1770" xr:uid="{00000000-0005-0000-0000-0000E9060000}"/>
    <cellStyle name="Currency 4 9 3 3" xfId="1771" xr:uid="{00000000-0005-0000-0000-0000EA060000}"/>
    <cellStyle name="Currency 4 9 4" xfId="1772" xr:uid="{00000000-0005-0000-0000-0000EB060000}"/>
    <cellStyle name="Currency 4 9 4 2" xfId="1773" xr:uid="{00000000-0005-0000-0000-0000EC060000}"/>
    <cellStyle name="Currency 4 9 4 3" xfId="1774" xr:uid="{00000000-0005-0000-0000-0000ED060000}"/>
    <cellStyle name="Currency 4 9 5" xfId="1775" xr:uid="{00000000-0005-0000-0000-0000EE060000}"/>
    <cellStyle name="Currency 5" xfId="1776" xr:uid="{00000000-0005-0000-0000-0000EF060000}"/>
    <cellStyle name="Currency 5 2" xfId="1777" xr:uid="{00000000-0005-0000-0000-0000F0060000}"/>
    <cellStyle name="Currency 5 2 2" xfId="1778" xr:uid="{00000000-0005-0000-0000-0000F1060000}"/>
    <cellStyle name="Currency 5 2 2 2" xfId="1779" xr:uid="{00000000-0005-0000-0000-0000F2060000}"/>
    <cellStyle name="Currency 5 2 2 2 2" xfId="1780" xr:uid="{00000000-0005-0000-0000-0000F3060000}"/>
    <cellStyle name="Currency 5 2 2 2 3" xfId="1781" xr:uid="{00000000-0005-0000-0000-0000F4060000}"/>
    <cellStyle name="Currency 5 2 2 2 4" xfId="1782" xr:uid="{00000000-0005-0000-0000-0000F5060000}"/>
    <cellStyle name="Currency 5 2 2 2 5" xfId="1783" xr:uid="{00000000-0005-0000-0000-0000F6060000}"/>
    <cellStyle name="Currency 5 2 2 2 6" xfId="1784" xr:uid="{00000000-0005-0000-0000-0000F7060000}"/>
    <cellStyle name="Currency 5 2 2 3" xfId="1785" xr:uid="{00000000-0005-0000-0000-0000F8060000}"/>
    <cellStyle name="Currency 5 2 2 3 2" xfId="1786" xr:uid="{00000000-0005-0000-0000-0000F9060000}"/>
    <cellStyle name="Currency 5 2 2 3 3" xfId="1787" xr:uid="{00000000-0005-0000-0000-0000FA060000}"/>
    <cellStyle name="Currency 5 2 2 3 4" xfId="1788" xr:uid="{00000000-0005-0000-0000-0000FB060000}"/>
    <cellStyle name="Currency 5 2 2 3 5" xfId="1789" xr:uid="{00000000-0005-0000-0000-0000FC060000}"/>
    <cellStyle name="Currency 5 2 2 4" xfId="1790" xr:uid="{00000000-0005-0000-0000-0000FD060000}"/>
    <cellStyle name="Currency 5 2 2 4 2" xfId="1791" xr:uid="{00000000-0005-0000-0000-0000FE060000}"/>
    <cellStyle name="Currency 5 2 2 4 3" xfId="1792" xr:uid="{00000000-0005-0000-0000-0000FF060000}"/>
    <cellStyle name="Currency 5 2 2 4 4" xfId="1793" xr:uid="{00000000-0005-0000-0000-000000070000}"/>
    <cellStyle name="Currency 5 2 2 5" xfId="1794" xr:uid="{00000000-0005-0000-0000-000001070000}"/>
    <cellStyle name="Currency 5 2 2 5 2" xfId="1795" xr:uid="{00000000-0005-0000-0000-000002070000}"/>
    <cellStyle name="Currency 5 2 2 6" xfId="1796" xr:uid="{00000000-0005-0000-0000-000003070000}"/>
    <cellStyle name="Currency 5 2 2 7" xfId="1797" xr:uid="{00000000-0005-0000-0000-000004070000}"/>
    <cellStyle name="Currency 5 2 3" xfId="1798" xr:uid="{00000000-0005-0000-0000-000005070000}"/>
    <cellStyle name="Currency 5 2 3 2" xfId="1799" xr:uid="{00000000-0005-0000-0000-000006070000}"/>
    <cellStyle name="Currency 5 2 3 2 2" xfId="1800" xr:uid="{00000000-0005-0000-0000-000007070000}"/>
    <cellStyle name="Currency 5 2 3 2 3" xfId="1801" xr:uid="{00000000-0005-0000-0000-000008070000}"/>
    <cellStyle name="Currency 5 2 3 2 4" xfId="1802" xr:uid="{00000000-0005-0000-0000-000009070000}"/>
    <cellStyle name="Currency 5 2 3 3" xfId="1803" xr:uid="{00000000-0005-0000-0000-00000A070000}"/>
    <cellStyle name="Currency 5 2 3 3 2" xfId="1804" xr:uid="{00000000-0005-0000-0000-00000B070000}"/>
    <cellStyle name="Currency 5 2 3 3 3" xfId="1805" xr:uid="{00000000-0005-0000-0000-00000C070000}"/>
    <cellStyle name="Currency 5 2 3 4" xfId="1806" xr:uid="{00000000-0005-0000-0000-00000D070000}"/>
    <cellStyle name="Currency 5 2 3 4 2" xfId="1807" xr:uid="{00000000-0005-0000-0000-00000E070000}"/>
    <cellStyle name="Currency 5 2 3 5" xfId="1808" xr:uid="{00000000-0005-0000-0000-00000F070000}"/>
    <cellStyle name="Currency 5 2 4" xfId="1809" xr:uid="{00000000-0005-0000-0000-000010070000}"/>
    <cellStyle name="Currency 5 2 4 2" xfId="1810" xr:uid="{00000000-0005-0000-0000-000011070000}"/>
    <cellStyle name="Currency 5 2 4 3" xfId="1811" xr:uid="{00000000-0005-0000-0000-000012070000}"/>
    <cellStyle name="Currency 5 2 4 4" xfId="1812" xr:uid="{00000000-0005-0000-0000-000013070000}"/>
    <cellStyle name="Currency 5 2 4 5" xfId="1813" xr:uid="{00000000-0005-0000-0000-000014070000}"/>
    <cellStyle name="Currency 5 2 5" xfId="1814" xr:uid="{00000000-0005-0000-0000-000015070000}"/>
    <cellStyle name="Currency 5 2 5 2" xfId="1815" xr:uid="{00000000-0005-0000-0000-000016070000}"/>
    <cellStyle name="Currency 5 2 5 3" xfId="1816" xr:uid="{00000000-0005-0000-0000-000017070000}"/>
    <cellStyle name="Currency 5 2 5 4" xfId="1817" xr:uid="{00000000-0005-0000-0000-000018070000}"/>
    <cellStyle name="Currency 5 2 6" xfId="1818" xr:uid="{00000000-0005-0000-0000-000019070000}"/>
    <cellStyle name="Currency 5 2 6 2" xfId="1819" xr:uid="{00000000-0005-0000-0000-00001A070000}"/>
    <cellStyle name="Currency 5 2 6 3" xfId="1820" xr:uid="{00000000-0005-0000-0000-00001B070000}"/>
    <cellStyle name="Currency 5 2 6 4" xfId="1821" xr:uid="{00000000-0005-0000-0000-00001C070000}"/>
    <cellStyle name="Currency 5 2 7" xfId="1822" xr:uid="{00000000-0005-0000-0000-00001D070000}"/>
    <cellStyle name="Currency 5 2 8" xfId="1823" xr:uid="{00000000-0005-0000-0000-00001E070000}"/>
    <cellStyle name="Currency 5 3" xfId="1824" xr:uid="{00000000-0005-0000-0000-00001F070000}"/>
    <cellStyle name="Currency 5 3 2" xfId="1825" xr:uid="{00000000-0005-0000-0000-000020070000}"/>
    <cellStyle name="Currency 5 3 2 2" xfId="1826" xr:uid="{00000000-0005-0000-0000-000021070000}"/>
    <cellStyle name="Currency 5 3 2 3" xfId="1827" xr:uid="{00000000-0005-0000-0000-000022070000}"/>
    <cellStyle name="Currency 5 3 2 4" xfId="1828" xr:uid="{00000000-0005-0000-0000-000023070000}"/>
    <cellStyle name="Currency 5 3 2 5" xfId="1829" xr:uid="{00000000-0005-0000-0000-000024070000}"/>
    <cellStyle name="Currency 5 3 2 6" xfId="1830" xr:uid="{00000000-0005-0000-0000-000025070000}"/>
    <cellStyle name="Currency 5 3 3" xfId="1831" xr:uid="{00000000-0005-0000-0000-000026070000}"/>
    <cellStyle name="Currency 5 3 3 2" xfId="1832" xr:uid="{00000000-0005-0000-0000-000027070000}"/>
    <cellStyle name="Currency 5 3 3 3" xfId="1833" xr:uid="{00000000-0005-0000-0000-000028070000}"/>
    <cellStyle name="Currency 5 3 3 4" xfId="1834" xr:uid="{00000000-0005-0000-0000-000029070000}"/>
    <cellStyle name="Currency 5 3 3 5" xfId="1835" xr:uid="{00000000-0005-0000-0000-00002A070000}"/>
    <cellStyle name="Currency 5 3 4" xfId="1836" xr:uid="{00000000-0005-0000-0000-00002B070000}"/>
    <cellStyle name="Currency 5 3 4 2" xfId="1837" xr:uid="{00000000-0005-0000-0000-00002C070000}"/>
    <cellStyle name="Currency 5 3 4 3" xfId="1838" xr:uid="{00000000-0005-0000-0000-00002D070000}"/>
    <cellStyle name="Currency 5 3 4 4" xfId="1839" xr:uid="{00000000-0005-0000-0000-00002E070000}"/>
    <cellStyle name="Currency 5 3 5" xfId="1840" xr:uid="{00000000-0005-0000-0000-00002F070000}"/>
    <cellStyle name="Currency 5 3 5 2" xfId="1841" xr:uid="{00000000-0005-0000-0000-000030070000}"/>
    <cellStyle name="Currency 5 3 6" xfId="1842" xr:uid="{00000000-0005-0000-0000-000031070000}"/>
    <cellStyle name="Currency 5 3 7" xfId="1843" xr:uid="{00000000-0005-0000-0000-000032070000}"/>
    <cellStyle name="Currency 5 4" xfId="1844" xr:uid="{00000000-0005-0000-0000-000033070000}"/>
    <cellStyle name="Currency 5 4 2" xfId="1845" xr:uid="{00000000-0005-0000-0000-000034070000}"/>
    <cellStyle name="Currency 5 4 2 2" xfId="1846" xr:uid="{00000000-0005-0000-0000-000035070000}"/>
    <cellStyle name="Currency 5 4 2 3" xfId="1847" xr:uid="{00000000-0005-0000-0000-000036070000}"/>
    <cellStyle name="Currency 5 4 2 4" xfId="1848" xr:uid="{00000000-0005-0000-0000-000037070000}"/>
    <cellStyle name="Currency 5 4 3" xfId="1849" xr:uid="{00000000-0005-0000-0000-000038070000}"/>
    <cellStyle name="Currency 5 4 3 2" xfId="1850" xr:uid="{00000000-0005-0000-0000-000039070000}"/>
    <cellStyle name="Currency 5 4 3 3" xfId="1851" xr:uid="{00000000-0005-0000-0000-00003A070000}"/>
    <cellStyle name="Currency 5 4 4" xfId="1852" xr:uid="{00000000-0005-0000-0000-00003B070000}"/>
    <cellStyle name="Currency 5 4 4 2" xfId="1853" xr:uid="{00000000-0005-0000-0000-00003C070000}"/>
    <cellStyle name="Currency 5 4 5" xfId="1854" xr:uid="{00000000-0005-0000-0000-00003D070000}"/>
    <cellStyle name="Currency 5 5" xfId="1855" xr:uid="{00000000-0005-0000-0000-00003E070000}"/>
    <cellStyle name="Currency 5 5 2" xfId="1856" xr:uid="{00000000-0005-0000-0000-00003F070000}"/>
    <cellStyle name="Currency 5 5 3" xfId="1857" xr:uid="{00000000-0005-0000-0000-000040070000}"/>
    <cellStyle name="Currency 5 5 4" xfId="1858" xr:uid="{00000000-0005-0000-0000-000041070000}"/>
    <cellStyle name="Currency 5 5 5" xfId="1859" xr:uid="{00000000-0005-0000-0000-000042070000}"/>
    <cellStyle name="Currency 5 6" xfId="1860" xr:uid="{00000000-0005-0000-0000-000043070000}"/>
    <cellStyle name="Currency 5 6 2" xfId="1861" xr:uid="{00000000-0005-0000-0000-000044070000}"/>
    <cellStyle name="Currency 5 6 3" xfId="1862" xr:uid="{00000000-0005-0000-0000-000045070000}"/>
    <cellStyle name="Currency 5 6 4" xfId="1863" xr:uid="{00000000-0005-0000-0000-000046070000}"/>
    <cellStyle name="Currency 5 7" xfId="1864" xr:uid="{00000000-0005-0000-0000-000047070000}"/>
    <cellStyle name="Currency 5 7 2" xfId="1865" xr:uid="{00000000-0005-0000-0000-000048070000}"/>
    <cellStyle name="Currency 5 7 3" xfId="1866" xr:uid="{00000000-0005-0000-0000-000049070000}"/>
    <cellStyle name="Currency 5 7 4" xfId="1867" xr:uid="{00000000-0005-0000-0000-00004A070000}"/>
    <cellStyle name="Currency 5 8" xfId="1868" xr:uid="{00000000-0005-0000-0000-00004B070000}"/>
    <cellStyle name="Currency 5 8 2" xfId="1869" xr:uid="{00000000-0005-0000-0000-00004C070000}"/>
    <cellStyle name="Currency 5 8 3" xfId="1870" xr:uid="{00000000-0005-0000-0000-00004D070000}"/>
    <cellStyle name="Currency 5 9" xfId="1871" xr:uid="{00000000-0005-0000-0000-00004E070000}"/>
    <cellStyle name="Currency 6" xfId="1872" xr:uid="{00000000-0005-0000-0000-00004F070000}"/>
    <cellStyle name="Currency 6 2" xfId="1873" xr:uid="{00000000-0005-0000-0000-000050070000}"/>
    <cellStyle name="Currency 6 2 2" xfId="1874" xr:uid="{00000000-0005-0000-0000-000051070000}"/>
    <cellStyle name="Currency 6 2 3" xfId="1875" xr:uid="{00000000-0005-0000-0000-000052070000}"/>
    <cellStyle name="Currency 6 2 4" xfId="1876" xr:uid="{00000000-0005-0000-0000-000053070000}"/>
    <cellStyle name="Currency 6 2 5" xfId="1877" xr:uid="{00000000-0005-0000-0000-000054070000}"/>
    <cellStyle name="Currency 6 2 6" xfId="1878" xr:uid="{00000000-0005-0000-0000-000055070000}"/>
    <cellStyle name="Currency 6 3" xfId="1879" xr:uid="{00000000-0005-0000-0000-000056070000}"/>
    <cellStyle name="Currency 6 3 2" xfId="1880" xr:uid="{00000000-0005-0000-0000-000057070000}"/>
    <cellStyle name="Currency 6 3 3" xfId="1881" xr:uid="{00000000-0005-0000-0000-000058070000}"/>
    <cellStyle name="Currency 6 3 4" xfId="1882" xr:uid="{00000000-0005-0000-0000-000059070000}"/>
    <cellStyle name="Currency 6 3 5" xfId="1883" xr:uid="{00000000-0005-0000-0000-00005A070000}"/>
    <cellStyle name="Currency 6 4" xfId="1884" xr:uid="{00000000-0005-0000-0000-00005B070000}"/>
    <cellStyle name="Currency 6 4 2" xfId="1885" xr:uid="{00000000-0005-0000-0000-00005C070000}"/>
    <cellStyle name="Currency 6 4 3" xfId="1886" xr:uid="{00000000-0005-0000-0000-00005D070000}"/>
    <cellStyle name="Currency 6 4 4" xfId="1887" xr:uid="{00000000-0005-0000-0000-00005E070000}"/>
    <cellStyle name="Currency 6 5" xfId="1888" xr:uid="{00000000-0005-0000-0000-00005F070000}"/>
    <cellStyle name="Currency 6 5 2" xfId="1889" xr:uid="{00000000-0005-0000-0000-000060070000}"/>
    <cellStyle name="Currency 6 6" xfId="1890" xr:uid="{00000000-0005-0000-0000-000061070000}"/>
    <cellStyle name="Currency 6 7" xfId="1891" xr:uid="{00000000-0005-0000-0000-000062070000}"/>
    <cellStyle name="Currency 7" xfId="1892" xr:uid="{00000000-0005-0000-0000-000063070000}"/>
    <cellStyle name="Currency 7 2" xfId="1893" xr:uid="{00000000-0005-0000-0000-000064070000}"/>
    <cellStyle name="Currency 7 3" xfId="1894" xr:uid="{00000000-0005-0000-0000-000065070000}"/>
    <cellStyle name="Emphasis 1" xfId="1895" xr:uid="{00000000-0005-0000-0000-000066070000}"/>
    <cellStyle name="Emphasis 2" xfId="1896" xr:uid="{00000000-0005-0000-0000-000067070000}"/>
    <cellStyle name="Emphasis 3" xfId="1897" xr:uid="{00000000-0005-0000-0000-000068070000}"/>
    <cellStyle name="Good 2" xfId="1898" xr:uid="{00000000-0005-0000-0000-000069070000}"/>
    <cellStyle name="Good 3" xfId="1899" xr:uid="{00000000-0005-0000-0000-00006A070000}"/>
    <cellStyle name="Heading 1 2" xfId="1900" xr:uid="{00000000-0005-0000-0000-00006B070000}"/>
    <cellStyle name="Heading 1 3" xfId="1901" xr:uid="{00000000-0005-0000-0000-00006C070000}"/>
    <cellStyle name="Heading 2 2" xfId="1902" xr:uid="{00000000-0005-0000-0000-00006D070000}"/>
    <cellStyle name="Heading 2 3" xfId="1903" xr:uid="{00000000-0005-0000-0000-00006E070000}"/>
    <cellStyle name="Heading 3 2" xfId="1904" xr:uid="{00000000-0005-0000-0000-00006F070000}"/>
    <cellStyle name="Heading 3 3" xfId="1905" xr:uid="{00000000-0005-0000-0000-000070070000}"/>
    <cellStyle name="Heading 4 2" xfId="1906" xr:uid="{00000000-0005-0000-0000-000071070000}"/>
    <cellStyle name="Heading 4 3" xfId="1907" xr:uid="{00000000-0005-0000-0000-000072070000}"/>
    <cellStyle name="Hyperlink 2" xfId="1908" xr:uid="{00000000-0005-0000-0000-000073070000}"/>
    <cellStyle name="Hyperlink 3" xfId="1909" xr:uid="{00000000-0005-0000-0000-000074070000}"/>
    <cellStyle name="Hyperlink 4" xfId="1910" xr:uid="{00000000-0005-0000-0000-000075070000}"/>
    <cellStyle name="Input 2" xfId="1911" xr:uid="{00000000-0005-0000-0000-000076070000}"/>
    <cellStyle name="Input 3" xfId="1912" xr:uid="{00000000-0005-0000-0000-000077070000}"/>
    <cellStyle name="Linked Cell 2" xfId="1913" xr:uid="{00000000-0005-0000-0000-000078070000}"/>
    <cellStyle name="Linked Cell 3" xfId="1914" xr:uid="{00000000-0005-0000-0000-000079070000}"/>
    <cellStyle name="Neutral 2" xfId="1915" xr:uid="{00000000-0005-0000-0000-00007A070000}"/>
    <cellStyle name="Neutral 3" xfId="1916" xr:uid="{00000000-0005-0000-0000-00007B070000}"/>
    <cellStyle name="Normal" xfId="0" builtinId="0"/>
    <cellStyle name="Normal 10" xfId="1917" xr:uid="{00000000-0005-0000-0000-00007D070000}"/>
    <cellStyle name="Normal 10 10" xfId="1918" xr:uid="{00000000-0005-0000-0000-00007E070000}"/>
    <cellStyle name="Normal 10 10 2" xfId="1919" xr:uid="{00000000-0005-0000-0000-00007F070000}"/>
    <cellStyle name="Normal 10 10 3" xfId="1920" xr:uid="{00000000-0005-0000-0000-000080070000}"/>
    <cellStyle name="Normal 10 10 4" xfId="1921" xr:uid="{00000000-0005-0000-0000-000081070000}"/>
    <cellStyle name="Normal 10 11" xfId="1922" xr:uid="{00000000-0005-0000-0000-000082070000}"/>
    <cellStyle name="Normal 10 12" xfId="1923" xr:uid="{00000000-0005-0000-0000-000083070000}"/>
    <cellStyle name="Normal 10 13" xfId="1924" xr:uid="{00000000-0005-0000-0000-000084070000}"/>
    <cellStyle name="Normal 10 14" xfId="1925" xr:uid="{00000000-0005-0000-0000-000085070000}"/>
    <cellStyle name="Normal 10 2" xfId="1926" xr:uid="{00000000-0005-0000-0000-000086070000}"/>
    <cellStyle name="Normal 10 2 2" xfId="1927" xr:uid="{00000000-0005-0000-0000-000087070000}"/>
    <cellStyle name="Normal 10 2 2 2" xfId="1928" xr:uid="{00000000-0005-0000-0000-000088070000}"/>
    <cellStyle name="Normal 10 2 2 2 2" xfId="1929" xr:uid="{00000000-0005-0000-0000-000089070000}"/>
    <cellStyle name="Normal 10 2 2 2 2 2" xfId="1930" xr:uid="{00000000-0005-0000-0000-00008A070000}"/>
    <cellStyle name="Normal 10 2 2 2 2 3" xfId="1931" xr:uid="{00000000-0005-0000-0000-00008B070000}"/>
    <cellStyle name="Normal 10 2 2 2 3" xfId="1932" xr:uid="{00000000-0005-0000-0000-00008C070000}"/>
    <cellStyle name="Normal 10 2 2 2 3 2" xfId="1933" xr:uid="{00000000-0005-0000-0000-00008D070000}"/>
    <cellStyle name="Normal 10 2 2 2 4" xfId="1934" xr:uid="{00000000-0005-0000-0000-00008E070000}"/>
    <cellStyle name="Normal 10 2 2 2 5" xfId="1935" xr:uid="{00000000-0005-0000-0000-00008F070000}"/>
    <cellStyle name="Normal 10 2 2 3" xfId="1936" xr:uid="{00000000-0005-0000-0000-000090070000}"/>
    <cellStyle name="Normal 10 2 2 3 2" xfId="1937" xr:uid="{00000000-0005-0000-0000-000091070000}"/>
    <cellStyle name="Normal 10 2 2 3 3" xfId="1938" xr:uid="{00000000-0005-0000-0000-000092070000}"/>
    <cellStyle name="Normal 10 2 2 4" xfId="1939" xr:uid="{00000000-0005-0000-0000-000093070000}"/>
    <cellStyle name="Normal 10 2 2 4 2" xfId="1940" xr:uid="{00000000-0005-0000-0000-000094070000}"/>
    <cellStyle name="Normal 10 2 2 5" xfId="1941" xr:uid="{00000000-0005-0000-0000-000095070000}"/>
    <cellStyle name="Normal 10 2 2 6" xfId="1942" xr:uid="{00000000-0005-0000-0000-000096070000}"/>
    <cellStyle name="Normal 10 2 2 7" xfId="1943" xr:uid="{00000000-0005-0000-0000-000097070000}"/>
    <cellStyle name="Normal 10 2 2 8" xfId="1944" xr:uid="{00000000-0005-0000-0000-000098070000}"/>
    <cellStyle name="Normal 10 2 3" xfId="1945" xr:uid="{00000000-0005-0000-0000-000099070000}"/>
    <cellStyle name="Normal 10 2 3 2" xfId="1946" xr:uid="{00000000-0005-0000-0000-00009A070000}"/>
    <cellStyle name="Normal 10 2 3 2 2" xfId="1947" xr:uid="{00000000-0005-0000-0000-00009B070000}"/>
    <cellStyle name="Normal 10 2 3 2 3" xfId="1948" xr:uid="{00000000-0005-0000-0000-00009C070000}"/>
    <cellStyle name="Normal 10 2 3 3" xfId="1949" xr:uid="{00000000-0005-0000-0000-00009D070000}"/>
    <cellStyle name="Normal 10 2 3 3 2" xfId="1950" xr:uid="{00000000-0005-0000-0000-00009E070000}"/>
    <cellStyle name="Normal 10 2 3 4" xfId="1951" xr:uid="{00000000-0005-0000-0000-00009F070000}"/>
    <cellStyle name="Normal 10 2 3 5" xfId="1952" xr:uid="{00000000-0005-0000-0000-0000A0070000}"/>
    <cellStyle name="Normal 10 2 3 6" xfId="1953" xr:uid="{00000000-0005-0000-0000-0000A1070000}"/>
    <cellStyle name="Normal 10 2 3 7" xfId="1954" xr:uid="{00000000-0005-0000-0000-0000A2070000}"/>
    <cellStyle name="Normal 10 2 4" xfId="1955" xr:uid="{00000000-0005-0000-0000-0000A3070000}"/>
    <cellStyle name="Normal 10 2 4 2" xfId="1956" xr:uid="{00000000-0005-0000-0000-0000A4070000}"/>
    <cellStyle name="Normal 10 2 4 3" xfId="1957" xr:uid="{00000000-0005-0000-0000-0000A5070000}"/>
    <cellStyle name="Normal 10 2 4 4" xfId="1958" xr:uid="{00000000-0005-0000-0000-0000A6070000}"/>
    <cellStyle name="Normal 10 2 5" xfId="1959" xr:uid="{00000000-0005-0000-0000-0000A7070000}"/>
    <cellStyle name="Normal 10 2 5 2" xfId="1960" xr:uid="{00000000-0005-0000-0000-0000A8070000}"/>
    <cellStyle name="Normal 10 2 6" xfId="1961" xr:uid="{00000000-0005-0000-0000-0000A9070000}"/>
    <cellStyle name="Normal 10 2 7" xfId="1962" xr:uid="{00000000-0005-0000-0000-0000AA070000}"/>
    <cellStyle name="Normal 10 2 8" xfId="1963" xr:uid="{00000000-0005-0000-0000-0000AB070000}"/>
    <cellStyle name="Normal 10 2 9" xfId="1964" xr:uid="{00000000-0005-0000-0000-0000AC070000}"/>
    <cellStyle name="Normal 10 3" xfId="1965" xr:uid="{00000000-0005-0000-0000-0000AD070000}"/>
    <cellStyle name="Normal 10 3 2" xfId="1966" xr:uid="{00000000-0005-0000-0000-0000AE070000}"/>
    <cellStyle name="Normal 10 3 2 2" xfId="1967" xr:uid="{00000000-0005-0000-0000-0000AF070000}"/>
    <cellStyle name="Normal 10 3 2 2 2" xfId="1968" xr:uid="{00000000-0005-0000-0000-0000B0070000}"/>
    <cellStyle name="Normal 10 3 2 2 3" xfId="1969" xr:uid="{00000000-0005-0000-0000-0000B1070000}"/>
    <cellStyle name="Normal 10 3 2 3" xfId="1970" xr:uid="{00000000-0005-0000-0000-0000B2070000}"/>
    <cellStyle name="Normal 10 3 2 3 2" xfId="1971" xr:uid="{00000000-0005-0000-0000-0000B3070000}"/>
    <cellStyle name="Normal 10 3 2 4" xfId="1972" xr:uid="{00000000-0005-0000-0000-0000B4070000}"/>
    <cellStyle name="Normal 10 3 2 5" xfId="1973" xr:uid="{00000000-0005-0000-0000-0000B5070000}"/>
    <cellStyle name="Normal 10 3 2 6" xfId="1974" xr:uid="{00000000-0005-0000-0000-0000B6070000}"/>
    <cellStyle name="Normal 10 3 2 7" xfId="1975" xr:uid="{00000000-0005-0000-0000-0000B7070000}"/>
    <cellStyle name="Normal 10 3 3" xfId="1976" xr:uid="{00000000-0005-0000-0000-0000B8070000}"/>
    <cellStyle name="Normal 10 3 3 2" xfId="1977" xr:uid="{00000000-0005-0000-0000-0000B9070000}"/>
    <cellStyle name="Normal 10 3 3 2 2" xfId="1978" xr:uid="{00000000-0005-0000-0000-0000BA070000}"/>
    <cellStyle name="Normal 10 3 3 2 3" xfId="1979" xr:uid="{00000000-0005-0000-0000-0000BB070000}"/>
    <cellStyle name="Normal 10 3 3 3" xfId="1980" xr:uid="{00000000-0005-0000-0000-0000BC070000}"/>
    <cellStyle name="Normal 10 3 3 3 2" xfId="1981" xr:uid="{00000000-0005-0000-0000-0000BD070000}"/>
    <cellStyle name="Normal 10 3 3 4" xfId="1982" xr:uid="{00000000-0005-0000-0000-0000BE070000}"/>
    <cellStyle name="Normal 10 3 3 5" xfId="1983" xr:uid="{00000000-0005-0000-0000-0000BF070000}"/>
    <cellStyle name="Normal 10 3 3 6" xfId="1984" xr:uid="{00000000-0005-0000-0000-0000C0070000}"/>
    <cellStyle name="Normal 10 3 4" xfId="1985" xr:uid="{00000000-0005-0000-0000-0000C1070000}"/>
    <cellStyle name="Normal 10 3 4 2" xfId="1986" xr:uid="{00000000-0005-0000-0000-0000C2070000}"/>
    <cellStyle name="Normal 10 3 4 3" xfId="1987" xr:uid="{00000000-0005-0000-0000-0000C3070000}"/>
    <cellStyle name="Normal 10 3 5" xfId="1988" xr:uid="{00000000-0005-0000-0000-0000C4070000}"/>
    <cellStyle name="Normal 10 3 5 2" xfId="1989" xr:uid="{00000000-0005-0000-0000-0000C5070000}"/>
    <cellStyle name="Normal 10 3 6" xfId="1990" xr:uid="{00000000-0005-0000-0000-0000C6070000}"/>
    <cellStyle name="Normal 10 3 7" xfId="1991" xr:uid="{00000000-0005-0000-0000-0000C7070000}"/>
    <cellStyle name="Normal 10 3 8" xfId="1992" xr:uid="{00000000-0005-0000-0000-0000C8070000}"/>
    <cellStyle name="Normal 10 3 9" xfId="1993" xr:uid="{00000000-0005-0000-0000-0000C9070000}"/>
    <cellStyle name="Normal 10 4" xfId="1994" xr:uid="{00000000-0005-0000-0000-0000CA070000}"/>
    <cellStyle name="Normal 10 4 2" xfId="1995" xr:uid="{00000000-0005-0000-0000-0000CB070000}"/>
    <cellStyle name="Normal 10 4 2 2" xfId="1996" xr:uid="{00000000-0005-0000-0000-0000CC070000}"/>
    <cellStyle name="Normal 10 4 2 2 2" xfId="1997" xr:uid="{00000000-0005-0000-0000-0000CD070000}"/>
    <cellStyle name="Normal 10 4 2 2 3" xfId="1998" xr:uid="{00000000-0005-0000-0000-0000CE070000}"/>
    <cellStyle name="Normal 10 4 2 3" xfId="1999" xr:uid="{00000000-0005-0000-0000-0000CF070000}"/>
    <cellStyle name="Normal 10 4 2 3 2" xfId="2000" xr:uid="{00000000-0005-0000-0000-0000D0070000}"/>
    <cellStyle name="Normal 10 4 2 4" xfId="2001" xr:uid="{00000000-0005-0000-0000-0000D1070000}"/>
    <cellStyle name="Normal 10 4 2 5" xfId="2002" xr:uid="{00000000-0005-0000-0000-0000D2070000}"/>
    <cellStyle name="Normal 10 4 2 6" xfId="2003" xr:uid="{00000000-0005-0000-0000-0000D3070000}"/>
    <cellStyle name="Normal 10 4 2 7" xfId="2004" xr:uid="{00000000-0005-0000-0000-0000D4070000}"/>
    <cellStyle name="Normal 10 4 3" xfId="2005" xr:uid="{00000000-0005-0000-0000-0000D5070000}"/>
    <cellStyle name="Normal 10 4 3 2" xfId="2006" xr:uid="{00000000-0005-0000-0000-0000D6070000}"/>
    <cellStyle name="Normal 10 4 3 3" xfId="2007" xr:uid="{00000000-0005-0000-0000-0000D7070000}"/>
    <cellStyle name="Normal 10 4 3 4" xfId="2008" xr:uid="{00000000-0005-0000-0000-0000D8070000}"/>
    <cellStyle name="Normal 10 4 4" xfId="2009" xr:uid="{00000000-0005-0000-0000-0000D9070000}"/>
    <cellStyle name="Normal 10 4 4 2" xfId="2010" xr:uid="{00000000-0005-0000-0000-0000DA070000}"/>
    <cellStyle name="Normal 10 4 5" xfId="2011" xr:uid="{00000000-0005-0000-0000-0000DB070000}"/>
    <cellStyle name="Normal 10 4 6" xfId="2012" xr:uid="{00000000-0005-0000-0000-0000DC070000}"/>
    <cellStyle name="Normal 10 4 7" xfId="2013" xr:uid="{00000000-0005-0000-0000-0000DD070000}"/>
    <cellStyle name="Normal 10 4 8" xfId="2014" xr:uid="{00000000-0005-0000-0000-0000DE070000}"/>
    <cellStyle name="Normal 10 5" xfId="2015" xr:uid="{00000000-0005-0000-0000-0000DF070000}"/>
    <cellStyle name="Normal 10 5 2" xfId="2016" xr:uid="{00000000-0005-0000-0000-0000E0070000}"/>
    <cellStyle name="Normal 10 5 2 2" xfId="2017" xr:uid="{00000000-0005-0000-0000-0000E1070000}"/>
    <cellStyle name="Normal 10 5 2 3" xfId="2018" xr:uid="{00000000-0005-0000-0000-0000E2070000}"/>
    <cellStyle name="Normal 10 5 2 4" xfId="2019" xr:uid="{00000000-0005-0000-0000-0000E3070000}"/>
    <cellStyle name="Normal 10 5 3" xfId="2020" xr:uid="{00000000-0005-0000-0000-0000E4070000}"/>
    <cellStyle name="Normal 10 5 3 2" xfId="2021" xr:uid="{00000000-0005-0000-0000-0000E5070000}"/>
    <cellStyle name="Normal 10 5 4" xfId="2022" xr:uid="{00000000-0005-0000-0000-0000E6070000}"/>
    <cellStyle name="Normal 10 5 5" xfId="2023" xr:uid="{00000000-0005-0000-0000-0000E7070000}"/>
    <cellStyle name="Normal 10 5 6" xfId="2024" xr:uid="{00000000-0005-0000-0000-0000E8070000}"/>
    <cellStyle name="Normal 10 5 7" xfId="2025" xr:uid="{00000000-0005-0000-0000-0000E9070000}"/>
    <cellStyle name="Normal 10 6" xfId="2026" xr:uid="{00000000-0005-0000-0000-0000EA070000}"/>
    <cellStyle name="Normal 10 6 2" xfId="2027" xr:uid="{00000000-0005-0000-0000-0000EB070000}"/>
    <cellStyle name="Normal 10 6 2 2" xfId="2028" xr:uid="{00000000-0005-0000-0000-0000EC070000}"/>
    <cellStyle name="Normal 10 6 2 3" xfId="2029" xr:uid="{00000000-0005-0000-0000-0000ED070000}"/>
    <cellStyle name="Normal 10 6 2 4" xfId="2030" xr:uid="{00000000-0005-0000-0000-0000EE070000}"/>
    <cellStyle name="Normal 10 6 3" xfId="2031" xr:uid="{00000000-0005-0000-0000-0000EF070000}"/>
    <cellStyle name="Normal 10 6 3 2" xfId="2032" xr:uid="{00000000-0005-0000-0000-0000F0070000}"/>
    <cellStyle name="Normal 10 6 4" xfId="2033" xr:uid="{00000000-0005-0000-0000-0000F1070000}"/>
    <cellStyle name="Normal 10 6 5" xfId="2034" xr:uid="{00000000-0005-0000-0000-0000F2070000}"/>
    <cellStyle name="Normal 10 6 6" xfId="2035" xr:uid="{00000000-0005-0000-0000-0000F3070000}"/>
    <cellStyle name="Normal 10 6 7" xfId="2036" xr:uid="{00000000-0005-0000-0000-0000F4070000}"/>
    <cellStyle name="Normal 10 7" xfId="2037" xr:uid="{00000000-0005-0000-0000-0000F5070000}"/>
    <cellStyle name="Normal 10 7 2" xfId="2038" xr:uid="{00000000-0005-0000-0000-0000F6070000}"/>
    <cellStyle name="Normal 10 7 2 2" xfId="2039" xr:uid="{00000000-0005-0000-0000-0000F7070000}"/>
    <cellStyle name="Normal 10 7 3" xfId="2040" xr:uid="{00000000-0005-0000-0000-0000F8070000}"/>
    <cellStyle name="Normal 10 7 4" xfId="2041" xr:uid="{00000000-0005-0000-0000-0000F9070000}"/>
    <cellStyle name="Normal 10 7 5" xfId="2042" xr:uid="{00000000-0005-0000-0000-0000FA070000}"/>
    <cellStyle name="Normal 10 8" xfId="2043" xr:uid="{00000000-0005-0000-0000-0000FB070000}"/>
    <cellStyle name="Normal 10 8 2" xfId="2044" xr:uid="{00000000-0005-0000-0000-0000FC070000}"/>
    <cellStyle name="Normal 10 8 2 2" xfId="2045" xr:uid="{00000000-0005-0000-0000-0000FD070000}"/>
    <cellStyle name="Normal 10 8 3" xfId="2046" xr:uid="{00000000-0005-0000-0000-0000FE070000}"/>
    <cellStyle name="Normal 10 8 4" xfId="2047" xr:uid="{00000000-0005-0000-0000-0000FF070000}"/>
    <cellStyle name="Normal 10 8 5" xfId="2048" xr:uid="{00000000-0005-0000-0000-000000080000}"/>
    <cellStyle name="Normal 10 9" xfId="2049" xr:uid="{00000000-0005-0000-0000-000001080000}"/>
    <cellStyle name="Normal 10 9 2" xfId="2050" xr:uid="{00000000-0005-0000-0000-000002080000}"/>
    <cellStyle name="Normal 10 9 3" xfId="2051" xr:uid="{00000000-0005-0000-0000-000003080000}"/>
    <cellStyle name="Normal 10 9 3 2" xfId="2052" xr:uid="{00000000-0005-0000-0000-000004080000}"/>
    <cellStyle name="Normal 10 9 3 3" xfId="2053" xr:uid="{00000000-0005-0000-0000-000005080000}"/>
    <cellStyle name="Normal 10 9 4" xfId="2054" xr:uid="{00000000-0005-0000-0000-000006080000}"/>
    <cellStyle name="Normal 10 9 5" xfId="2055" xr:uid="{00000000-0005-0000-0000-000007080000}"/>
    <cellStyle name="Normal 11" xfId="2056" xr:uid="{00000000-0005-0000-0000-000008080000}"/>
    <cellStyle name="Normal 11 10" xfId="2057" xr:uid="{00000000-0005-0000-0000-000009080000}"/>
    <cellStyle name="Normal 11 2" xfId="2058" xr:uid="{00000000-0005-0000-0000-00000A080000}"/>
    <cellStyle name="Normal 11 2 2" xfId="2059" xr:uid="{00000000-0005-0000-0000-00000B080000}"/>
    <cellStyle name="Normal 11 2 2 2" xfId="2060" xr:uid="{00000000-0005-0000-0000-00000C080000}"/>
    <cellStyle name="Normal 11 2 3" xfId="2061" xr:uid="{00000000-0005-0000-0000-00000D080000}"/>
    <cellStyle name="Normal 11 2 4" xfId="2062" xr:uid="{00000000-0005-0000-0000-00000E080000}"/>
    <cellStyle name="Normal 11 2 5" xfId="2063" xr:uid="{00000000-0005-0000-0000-00000F080000}"/>
    <cellStyle name="Normal 11 3" xfId="2064" xr:uid="{00000000-0005-0000-0000-000010080000}"/>
    <cellStyle name="Normal 11 3 2" xfId="2065" xr:uid="{00000000-0005-0000-0000-000011080000}"/>
    <cellStyle name="Normal 11 3 2 2" xfId="2066" xr:uid="{00000000-0005-0000-0000-000012080000}"/>
    <cellStyle name="Normal 11 3 3" xfId="2067" xr:uid="{00000000-0005-0000-0000-000013080000}"/>
    <cellStyle name="Normal 11 3 4" xfId="2068" xr:uid="{00000000-0005-0000-0000-000014080000}"/>
    <cellStyle name="Normal 11 3 5" xfId="2069" xr:uid="{00000000-0005-0000-0000-000015080000}"/>
    <cellStyle name="Normal 11 4" xfId="2070" xr:uid="{00000000-0005-0000-0000-000016080000}"/>
    <cellStyle name="Normal 11 4 2" xfId="2071" xr:uid="{00000000-0005-0000-0000-000017080000}"/>
    <cellStyle name="Normal 11 4 2 2" xfId="2072" xr:uid="{00000000-0005-0000-0000-000018080000}"/>
    <cellStyle name="Normal 11 4 3" xfId="2073" xr:uid="{00000000-0005-0000-0000-000019080000}"/>
    <cellStyle name="Normal 11 4 4" xfId="2074" xr:uid="{00000000-0005-0000-0000-00001A080000}"/>
    <cellStyle name="Normal 11 4 5" xfId="2075" xr:uid="{00000000-0005-0000-0000-00001B080000}"/>
    <cellStyle name="Normal 11 5" xfId="2076" xr:uid="{00000000-0005-0000-0000-00001C080000}"/>
    <cellStyle name="Normal 11 5 2" xfId="2077" xr:uid="{00000000-0005-0000-0000-00001D080000}"/>
    <cellStyle name="Normal 11 5 3" xfId="2078" xr:uid="{00000000-0005-0000-0000-00001E080000}"/>
    <cellStyle name="Normal 11 5 4" xfId="2079" xr:uid="{00000000-0005-0000-0000-00001F080000}"/>
    <cellStyle name="Normal 11 5 5" xfId="2080" xr:uid="{00000000-0005-0000-0000-000020080000}"/>
    <cellStyle name="Normal 11 6" xfId="2081" xr:uid="{00000000-0005-0000-0000-000021080000}"/>
    <cellStyle name="Normal 11 6 2" xfId="2082" xr:uid="{00000000-0005-0000-0000-000022080000}"/>
    <cellStyle name="Normal 11 6 3" xfId="2083" xr:uid="{00000000-0005-0000-0000-000023080000}"/>
    <cellStyle name="Normal 11 6 4" xfId="2084" xr:uid="{00000000-0005-0000-0000-000024080000}"/>
    <cellStyle name="Normal 11 7" xfId="2085" xr:uid="{00000000-0005-0000-0000-000025080000}"/>
    <cellStyle name="Normal 11 8" xfId="2086" xr:uid="{00000000-0005-0000-0000-000026080000}"/>
    <cellStyle name="Normal 11 9" xfId="2087" xr:uid="{00000000-0005-0000-0000-000027080000}"/>
    <cellStyle name="Normal 12" xfId="2088" xr:uid="{00000000-0005-0000-0000-000028080000}"/>
    <cellStyle name="Normal 12 2" xfId="2089" xr:uid="{00000000-0005-0000-0000-000029080000}"/>
    <cellStyle name="Normal 12 3" xfId="2090" xr:uid="{00000000-0005-0000-0000-00002A080000}"/>
    <cellStyle name="Normal 12 4" xfId="2091" xr:uid="{00000000-0005-0000-0000-00002B080000}"/>
    <cellStyle name="Normal 12 5" xfId="2092" xr:uid="{00000000-0005-0000-0000-00002C080000}"/>
    <cellStyle name="Normal 12 6" xfId="2093" xr:uid="{00000000-0005-0000-0000-00002D080000}"/>
    <cellStyle name="Normal 13" xfId="2094" xr:uid="{00000000-0005-0000-0000-00002E080000}"/>
    <cellStyle name="Normal 13 2" xfId="2095" xr:uid="{00000000-0005-0000-0000-00002F080000}"/>
    <cellStyle name="Normal 14" xfId="2096" xr:uid="{00000000-0005-0000-0000-000030080000}"/>
    <cellStyle name="Normal 15" xfId="2097" xr:uid="{00000000-0005-0000-0000-000031080000}"/>
    <cellStyle name="Normal 16" xfId="2098" xr:uid="{00000000-0005-0000-0000-000032080000}"/>
    <cellStyle name="Normal 17" xfId="2099" xr:uid="{00000000-0005-0000-0000-000033080000}"/>
    <cellStyle name="Normal 2" xfId="2100" xr:uid="{00000000-0005-0000-0000-000034080000}"/>
    <cellStyle name="Normal 2 10" xfId="2101" xr:uid="{00000000-0005-0000-0000-000035080000}"/>
    <cellStyle name="Normal 2 10 2" xfId="2102" xr:uid="{00000000-0005-0000-0000-000036080000}"/>
    <cellStyle name="Normal 2 10 2 2" xfId="2103" xr:uid="{00000000-0005-0000-0000-000037080000}"/>
    <cellStyle name="Normal 2 10 2 3" xfId="2104" xr:uid="{00000000-0005-0000-0000-000038080000}"/>
    <cellStyle name="Normal 2 10 2 4" xfId="2105" xr:uid="{00000000-0005-0000-0000-000039080000}"/>
    <cellStyle name="Normal 2 10 2 5" xfId="2106" xr:uid="{00000000-0005-0000-0000-00003A080000}"/>
    <cellStyle name="Normal 2 10 3" xfId="2107" xr:uid="{00000000-0005-0000-0000-00003B080000}"/>
    <cellStyle name="Normal 2 10 3 2" xfId="2108" xr:uid="{00000000-0005-0000-0000-00003C080000}"/>
    <cellStyle name="Normal 2 10 4" xfId="2109" xr:uid="{00000000-0005-0000-0000-00003D080000}"/>
    <cellStyle name="Normal 2 10 5" xfId="2110" xr:uid="{00000000-0005-0000-0000-00003E080000}"/>
    <cellStyle name="Normal 2 10 6" xfId="2111" xr:uid="{00000000-0005-0000-0000-00003F080000}"/>
    <cellStyle name="Normal 2 10 7" xfId="2112" xr:uid="{00000000-0005-0000-0000-000040080000}"/>
    <cellStyle name="Normal 2 11" xfId="2113" xr:uid="{00000000-0005-0000-0000-000041080000}"/>
    <cellStyle name="Normal 2 11 2" xfId="2114" xr:uid="{00000000-0005-0000-0000-000042080000}"/>
    <cellStyle name="Normal 2 11 2 2" xfId="2115" xr:uid="{00000000-0005-0000-0000-000043080000}"/>
    <cellStyle name="Normal 2 11 2 3" xfId="2116" xr:uid="{00000000-0005-0000-0000-000044080000}"/>
    <cellStyle name="Normal 2 11 2 4" xfId="2117" xr:uid="{00000000-0005-0000-0000-000045080000}"/>
    <cellStyle name="Normal 2 11 3" xfId="2118" xr:uid="{00000000-0005-0000-0000-000046080000}"/>
    <cellStyle name="Normal 2 11 3 2" xfId="2119" xr:uid="{00000000-0005-0000-0000-000047080000}"/>
    <cellStyle name="Normal 2 11 4" xfId="2120" xr:uid="{00000000-0005-0000-0000-000048080000}"/>
    <cellStyle name="Normal 2 11 5" xfId="2121" xr:uid="{00000000-0005-0000-0000-000049080000}"/>
    <cellStyle name="Normal 2 11 6" xfId="2122" xr:uid="{00000000-0005-0000-0000-00004A080000}"/>
    <cellStyle name="Normal 2 11 7" xfId="2123" xr:uid="{00000000-0005-0000-0000-00004B080000}"/>
    <cellStyle name="Normal 2 12" xfId="2124" xr:uid="{00000000-0005-0000-0000-00004C080000}"/>
    <cellStyle name="Normal 2 12 2" xfId="2125" xr:uid="{00000000-0005-0000-0000-00004D080000}"/>
    <cellStyle name="Normal 2 12 2 2" xfId="2126" xr:uid="{00000000-0005-0000-0000-00004E080000}"/>
    <cellStyle name="Normal 2 12 2 3" xfId="2127" xr:uid="{00000000-0005-0000-0000-00004F080000}"/>
    <cellStyle name="Normal 2 12 3" xfId="2128" xr:uid="{00000000-0005-0000-0000-000050080000}"/>
    <cellStyle name="Normal 2 12 4" xfId="2129" xr:uid="{00000000-0005-0000-0000-000051080000}"/>
    <cellStyle name="Normal 2 12 5" xfId="2130" xr:uid="{00000000-0005-0000-0000-000052080000}"/>
    <cellStyle name="Normal 2 12 6" xfId="2131" xr:uid="{00000000-0005-0000-0000-000053080000}"/>
    <cellStyle name="Normal 2 13" xfId="2132" xr:uid="{00000000-0005-0000-0000-000054080000}"/>
    <cellStyle name="Normal 2 13 2" xfId="2133" xr:uid="{00000000-0005-0000-0000-000055080000}"/>
    <cellStyle name="Normal 2 13 2 2" xfId="2134" xr:uid="{00000000-0005-0000-0000-000056080000}"/>
    <cellStyle name="Normal 2 13 3" xfId="2135" xr:uid="{00000000-0005-0000-0000-000057080000}"/>
    <cellStyle name="Normal 2 13 4" xfId="2136" xr:uid="{00000000-0005-0000-0000-000058080000}"/>
    <cellStyle name="Normal 2 13 5" xfId="2137" xr:uid="{00000000-0005-0000-0000-000059080000}"/>
    <cellStyle name="Normal 2 14" xfId="2138" xr:uid="{00000000-0005-0000-0000-00005A080000}"/>
    <cellStyle name="Normal 2 14 2" xfId="2139" xr:uid="{00000000-0005-0000-0000-00005B080000}"/>
    <cellStyle name="Normal 2 14 3" xfId="2140" xr:uid="{00000000-0005-0000-0000-00005C080000}"/>
    <cellStyle name="Normal 2 14 4" xfId="2141" xr:uid="{00000000-0005-0000-0000-00005D080000}"/>
    <cellStyle name="Normal 2 14 5" xfId="2142" xr:uid="{00000000-0005-0000-0000-00005E080000}"/>
    <cellStyle name="Normal 2 15" xfId="2143" xr:uid="{00000000-0005-0000-0000-00005F080000}"/>
    <cellStyle name="Normal 2 15 2" xfId="2144" xr:uid="{00000000-0005-0000-0000-000060080000}"/>
    <cellStyle name="Normal 2 16" xfId="2145" xr:uid="{00000000-0005-0000-0000-000061080000}"/>
    <cellStyle name="Normal 2 17" xfId="2146" xr:uid="{00000000-0005-0000-0000-000062080000}"/>
    <cellStyle name="Normal 2 18" xfId="2147" xr:uid="{00000000-0005-0000-0000-000063080000}"/>
    <cellStyle name="Normal 2 2" xfId="2148" xr:uid="{00000000-0005-0000-0000-000064080000}"/>
    <cellStyle name="Normal 2 2 10" xfId="2149" xr:uid="{00000000-0005-0000-0000-000065080000}"/>
    <cellStyle name="Normal 2 2 10 2" xfId="2150" xr:uid="{00000000-0005-0000-0000-000066080000}"/>
    <cellStyle name="Normal 2 2 10 2 2" xfId="2151" xr:uid="{00000000-0005-0000-0000-000067080000}"/>
    <cellStyle name="Normal 2 2 10 2 3" xfId="2152" xr:uid="{00000000-0005-0000-0000-000068080000}"/>
    <cellStyle name="Normal 2 2 10 2 4" xfId="2153" xr:uid="{00000000-0005-0000-0000-000069080000}"/>
    <cellStyle name="Normal 2 2 10 3" xfId="2154" xr:uid="{00000000-0005-0000-0000-00006A080000}"/>
    <cellStyle name="Normal 2 2 10 3 2" xfId="2155" xr:uid="{00000000-0005-0000-0000-00006B080000}"/>
    <cellStyle name="Normal 2 2 10 4" xfId="2156" xr:uid="{00000000-0005-0000-0000-00006C080000}"/>
    <cellStyle name="Normal 2 2 10 5" xfId="2157" xr:uid="{00000000-0005-0000-0000-00006D080000}"/>
    <cellStyle name="Normal 2 2 10 6" xfId="2158" xr:uid="{00000000-0005-0000-0000-00006E080000}"/>
    <cellStyle name="Normal 2 2 10 7" xfId="2159" xr:uid="{00000000-0005-0000-0000-00006F080000}"/>
    <cellStyle name="Normal 2 2 11" xfId="2160" xr:uid="{00000000-0005-0000-0000-000070080000}"/>
    <cellStyle name="Normal 2 2 11 2" xfId="2161" xr:uid="{00000000-0005-0000-0000-000071080000}"/>
    <cellStyle name="Normal 2 2 11 2 2" xfId="2162" xr:uid="{00000000-0005-0000-0000-000072080000}"/>
    <cellStyle name="Normal 2 2 11 2 3" xfId="2163" xr:uid="{00000000-0005-0000-0000-000073080000}"/>
    <cellStyle name="Normal 2 2 11 3" xfId="2164" xr:uid="{00000000-0005-0000-0000-000074080000}"/>
    <cellStyle name="Normal 2 2 11 4" xfId="2165" xr:uid="{00000000-0005-0000-0000-000075080000}"/>
    <cellStyle name="Normal 2 2 11 5" xfId="2166" xr:uid="{00000000-0005-0000-0000-000076080000}"/>
    <cellStyle name="Normal 2 2 11 6" xfId="2167" xr:uid="{00000000-0005-0000-0000-000077080000}"/>
    <cellStyle name="Normal 2 2 12" xfId="2168" xr:uid="{00000000-0005-0000-0000-000078080000}"/>
    <cellStyle name="Normal 2 2 12 2" xfId="2169" xr:uid="{00000000-0005-0000-0000-000079080000}"/>
    <cellStyle name="Normal 2 2 12 2 2" xfId="2170" xr:uid="{00000000-0005-0000-0000-00007A080000}"/>
    <cellStyle name="Normal 2 2 12 3" xfId="2171" xr:uid="{00000000-0005-0000-0000-00007B080000}"/>
    <cellStyle name="Normal 2 2 12 4" xfId="2172" xr:uid="{00000000-0005-0000-0000-00007C080000}"/>
    <cellStyle name="Normal 2 2 12 5" xfId="2173" xr:uid="{00000000-0005-0000-0000-00007D080000}"/>
    <cellStyle name="Normal 2 2 13" xfId="2174" xr:uid="{00000000-0005-0000-0000-00007E080000}"/>
    <cellStyle name="Normal 2 2 13 2" xfId="2175" xr:uid="{00000000-0005-0000-0000-00007F080000}"/>
    <cellStyle name="Normal 2 2 13 3" xfId="2176" xr:uid="{00000000-0005-0000-0000-000080080000}"/>
    <cellStyle name="Normal 2 2 13 4" xfId="2177" xr:uid="{00000000-0005-0000-0000-000081080000}"/>
    <cellStyle name="Normal 2 2 13 5" xfId="2178" xr:uid="{00000000-0005-0000-0000-000082080000}"/>
    <cellStyle name="Normal 2 2 14" xfId="2179" xr:uid="{00000000-0005-0000-0000-000083080000}"/>
    <cellStyle name="Normal 2 2 14 2" xfId="2180" xr:uid="{00000000-0005-0000-0000-000084080000}"/>
    <cellStyle name="Normal 2 2 14 3" xfId="2181" xr:uid="{00000000-0005-0000-0000-000085080000}"/>
    <cellStyle name="Normal 2 2 15" xfId="2182" xr:uid="{00000000-0005-0000-0000-000086080000}"/>
    <cellStyle name="Normal 2 2 16" xfId="2183" xr:uid="{00000000-0005-0000-0000-000087080000}"/>
    <cellStyle name="Normal 2 2 17" xfId="2184" xr:uid="{00000000-0005-0000-0000-000088080000}"/>
    <cellStyle name="Normal 2 2 18" xfId="2185" xr:uid="{00000000-0005-0000-0000-000089080000}"/>
    <cellStyle name="Normal 2 2 2" xfId="2186" xr:uid="{00000000-0005-0000-0000-00008A080000}"/>
    <cellStyle name="Normal 2 2 3" xfId="2187" xr:uid="{00000000-0005-0000-0000-00008B080000}"/>
    <cellStyle name="Normal 2 2 4" xfId="2188" xr:uid="{00000000-0005-0000-0000-00008C080000}"/>
    <cellStyle name="Normal 2 2 4 10" xfId="2189" xr:uid="{00000000-0005-0000-0000-00008D080000}"/>
    <cellStyle name="Normal 2 2 4 10 2" xfId="2190" xr:uid="{00000000-0005-0000-0000-00008E080000}"/>
    <cellStyle name="Normal 2 2 4 10 3" xfId="2191" xr:uid="{00000000-0005-0000-0000-00008F080000}"/>
    <cellStyle name="Normal 2 2 4 11" xfId="2192" xr:uid="{00000000-0005-0000-0000-000090080000}"/>
    <cellStyle name="Normal 2 2 4 12" xfId="2193" xr:uid="{00000000-0005-0000-0000-000091080000}"/>
    <cellStyle name="Normal 2 2 4 13" xfId="2194" xr:uid="{00000000-0005-0000-0000-000092080000}"/>
    <cellStyle name="Normal 2 2 4 14" xfId="2195" xr:uid="{00000000-0005-0000-0000-000093080000}"/>
    <cellStyle name="Normal 2 2 4 2" xfId="2196" xr:uid="{00000000-0005-0000-0000-000094080000}"/>
    <cellStyle name="Normal 2 2 4 2 2" xfId="2197" xr:uid="{00000000-0005-0000-0000-000095080000}"/>
    <cellStyle name="Normal 2 2 4 2 2 2" xfId="2198" xr:uid="{00000000-0005-0000-0000-000096080000}"/>
    <cellStyle name="Normal 2 2 4 2 2 2 2" xfId="2199" xr:uid="{00000000-0005-0000-0000-000097080000}"/>
    <cellStyle name="Normal 2 2 4 2 2 2 2 2" xfId="2200" xr:uid="{00000000-0005-0000-0000-000098080000}"/>
    <cellStyle name="Normal 2 2 4 2 2 2 2 3" xfId="2201" xr:uid="{00000000-0005-0000-0000-000099080000}"/>
    <cellStyle name="Normal 2 2 4 2 2 2 3" xfId="2202" xr:uid="{00000000-0005-0000-0000-00009A080000}"/>
    <cellStyle name="Normal 2 2 4 2 2 2 3 2" xfId="2203" xr:uid="{00000000-0005-0000-0000-00009B080000}"/>
    <cellStyle name="Normal 2 2 4 2 2 2 4" xfId="2204" xr:uid="{00000000-0005-0000-0000-00009C080000}"/>
    <cellStyle name="Normal 2 2 4 2 2 2 5" xfId="2205" xr:uid="{00000000-0005-0000-0000-00009D080000}"/>
    <cellStyle name="Normal 2 2 4 2 2 3" xfId="2206" xr:uid="{00000000-0005-0000-0000-00009E080000}"/>
    <cellStyle name="Normal 2 2 4 2 2 3 2" xfId="2207" xr:uid="{00000000-0005-0000-0000-00009F080000}"/>
    <cellStyle name="Normal 2 2 4 2 2 3 3" xfId="2208" xr:uid="{00000000-0005-0000-0000-0000A0080000}"/>
    <cellStyle name="Normal 2 2 4 2 2 4" xfId="2209" xr:uid="{00000000-0005-0000-0000-0000A1080000}"/>
    <cellStyle name="Normal 2 2 4 2 2 4 2" xfId="2210" xr:uid="{00000000-0005-0000-0000-0000A2080000}"/>
    <cellStyle name="Normal 2 2 4 2 2 5" xfId="2211" xr:uid="{00000000-0005-0000-0000-0000A3080000}"/>
    <cellStyle name="Normal 2 2 4 2 2 6" xfId="2212" xr:uid="{00000000-0005-0000-0000-0000A4080000}"/>
    <cellStyle name="Normal 2 2 4 2 2 7" xfId="2213" xr:uid="{00000000-0005-0000-0000-0000A5080000}"/>
    <cellStyle name="Normal 2 2 4 2 2 8" xfId="2214" xr:uid="{00000000-0005-0000-0000-0000A6080000}"/>
    <cellStyle name="Normal 2 2 4 2 3" xfId="2215" xr:uid="{00000000-0005-0000-0000-0000A7080000}"/>
    <cellStyle name="Normal 2 2 4 2 3 2" xfId="2216" xr:uid="{00000000-0005-0000-0000-0000A8080000}"/>
    <cellStyle name="Normal 2 2 4 2 3 2 2" xfId="2217" xr:uid="{00000000-0005-0000-0000-0000A9080000}"/>
    <cellStyle name="Normal 2 2 4 2 3 2 3" xfId="2218" xr:uid="{00000000-0005-0000-0000-0000AA080000}"/>
    <cellStyle name="Normal 2 2 4 2 3 3" xfId="2219" xr:uid="{00000000-0005-0000-0000-0000AB080000}"/>
    <cellStyle name="Normal 2 2 4 2 3 3 2" xfId="2220" xr:uid="{00000000-0005-0000-0000-0000AC080000}"/>
    <cellStyle name="Normal 2 2 4 2 3 4" xfId="2221" xr:uid="{00000000-0005-0000-0000-0000AD080000}"/>
    <cellStyle name="Normal 2 2 4 2 3 5" xfId="2222" xr:uid="{00000000-0005-0000-0000-0000AE080000}"/>
    <cellStyle name="Normal 2 2 4 2 3 6" xfId="2223" xr:uid="{00000000-0005-0000-0000-0000AF080000}"/>
    <cellStyle name="Normal 2 2 4 2 3 7" xfId="2224" xr:uid="{00000000-0005-0000-0000-0000B0080000}"/>
    <cellStyle name="Normal 2 2 4 2 4" xfId="2225" xr:uid="{00000000-0005-0000-0000-0000B1080000}"/>
    <cellStyle name="Normal 2 2 4 2 4 2" xfId="2226" xr:uid="{00000000-0005-0000-0000-0000B2080000}"/>
    <cellStyle name="Normal 2 2 4 2 4 3" xfId="2227" xr:uid="{00000000-0005-0000-0000-0000B3080000}"/>
    <cellStyle name="Normal 2 2 4 2 4 4" xfId="2228" xr:uid="{00000000-0005-0000-0000-0000B4080000}"/>
    <cellStyle name="Normal 2 2 4 2 5" xfId="2229" xr:uid="{00000000-0005-0000-0000-0000B5080000}"/>
    <cellStyle name="Normal 2 2 4 2 5 2" xfId="2230" xr:uid="{00000000-0005-0000-0000-0000B6080000}"/>
    <cellStyle name="Normal 2 2 4 2 6" xfId="2231" xr:uid="{00000000-0005-0000-0000-0000B7080000}"/>
    <cellStyle name="Normal 2 2 4 2 7" xfId="2232" xr:uid="{00000000-0005-0000-0000-0000B8080000}"/>
    <cellStyle name="Normal 2 2 4 2 8" xfId="2233" xr:uid="{00000000-0005-0000-0000-0000B9080000}"/>
    <cellStyle name="Normal 2 2 4 2 9" xfId="2234" xr:uid="{00000000-0005-0000-0000-0000BA080000}"/>
    <cellStyle name="Normal 2 2 4 3" xfId="2235" xr:uid="{00000000-0005-0000-0000-0000BB080000}"/>
    <cellStyle name="Normal 2 2 4 3 2" xfId="2236" xr:uid="{00000000-0005-0000-0000-0000BC080000}"/>
    <cellStyle name="Normal 2 2 4 3 2 2" xfId="2237" xr:uid="{00000000-0005-0000-0000-0000BD080000}"/>
    <cellStyle name="Normal 2 2 4 3 2 2 2" xfId="2238" xr:uid="{00000000-0005-0000-0000-0000BE080000}"/>
    <cellStyle name="Normal 2 2 4 3 2 2 3" xfId="2239" xr:uid="{00000000-0005-0000-0000-0000BF080000}"/>
    <cellStyle name="Normal 2 2 4 3 2 3" xfId="2240" xr:uid="{00000000-0005-0000-0000-0000C0080000}"/>
    <cellStyle name="Normal 2 2 4 3 2 3 2" xfId="2241" xr:uid="{00000000-0005-0000-0000-0000C1080000}"/>
    <cellStyle name="Normal 2 2 4 3 2 4" xfId="2242" xr:uid="{00000000-0005-0000-0000-0000C2080000}"/>
    <cellStyle name="Normal 2 2 4 3 2 5" xfId="2243" xr:uid="{00000000-0005-0000-0000-0000C3080000}"/>
    <cellStyle name="Normal 2 2 4 3 2 6" xfId="2244" xr:uid="{00000000-0005-0000-0000-0000C4080000}"/>
    <cellStyle name="Normal 2 2 4 3 2 7" xfId="2245" xr:uid="{00000000-0005-0000-0000-0000C5080000}"/>
    <cellStyle name="Normal 2 2 4 3 3" xfId="2246" xr:uid="{00000000-0005-0000-0000-0000C6080000}"/>
    <cellStyle name="Normal 2 2 4 3 3 2" xfId="2247" xr:uid="{00000000-0005-0000-0000-0000C7080000}"/>
    <cellStyle name="Normal 2 2 4 3 3 2 2" xfId="2248" xr:uid="{00000000-0005-0000-0000-0000C8080000}"/>
    <cellStyle name="Normal 2 2 4 3 3 2 3" xfId="2249" xr:uid="{00000000-0005-0000-0000-0000C9080000}"/>
    <cellStyle name="Normal 2 2 4 3 3 3" xfId="2250" xr:uid="{00000000-0005-0000-0000-0000CA080000}"/>
    <cellStyle name="Normal 2 2 4 3 3 3 2" xfId="2251" xr:uid="{00000000-0005-0000-0000-0000CB080000}"/>
    <cellStyle name="Normal 2 2 4 3 3 4" xfId="2252" xr:uid="{00000000-0005-0000-0000-0000CC080000}"/>
    <cellStyle name="Normal 2 2 4 3 3 5" xfId="2253" xr:uid="{00000000-0005-0000-0000-0000CD080000}"/>
    <cellStyle name="Normal 2 2 4 3 3 6" xfId="2254" xr:uid="{00000000-0005-0000-0000-0000CE080000}"/>
    <cellStyle name="Normal 2 2 4 3 4" xfId="2255" xr:uid="{00000000-0005-0000-0000-0000CF080000}"/>
    <cellStyle name="Normal 2 2 4 3 4 2" xfId="2256" xr:uid="{00000000-0005-0000-0000-0000D0080000}"/>
    <cellStyle name="Normal 2 2 4 3 4 3" xfId="2257" xr:uid="{00000000-0005-0000-0000-0000D1080000}"/>
    <cellStyle name="Normal 2 2 4 3 5" xfId="2258" xr:uid="{00000000-0005-0000-0000-0000D2080000}"/>
    <cellStyle name="Normal 2 2 4 3 5 2" xfId="2259" xr:uid="{00000000-0005-0000-0000-0000D3080000}"/>
    <cellStyle name="Normal 2 2 4 3 6" xfId="2260" xr:uid="{00000000-0005-0000-0000-0000D4080000}"/>
    <cellStyle name="Normal 2 2 4 3 7" xfId="2261" xr:uid="{00000000-0005-0000-0000-0000D5080000}"/>
    <cellStyle name="Normal 2 2 4 3 8" xfId="2262" xr:uid="{00000000-0005-0000-0000-0000D6080000}"/>
    <cellStyle name="Normal 2 2 4 3 9" xfId="2263" xr:uid="{00000000-0005-0000-0000-0000D7080000}"/>
    <cellStyle name="Normal 2 2 4 4" xfId="2264" xr:uid="{00000000-0005-0000-0000-0000D8080000}"/>
    <cellStyle name="Normal 2 2 4 4 2" xfId="2265" xr:uid="{00000000-0005-0000-0000-0000D9080000}"/>
    <cellStyle name="Normal 2 2 4 4 2 2" xfId="2266" xr:uid="{00000000-0005-0000-0000-0000DA080000}"/>
    <cellStyle name="Normal 2 2 4 4 2 2 2" xfId="2267" xr:uid="{00000000-0005-0000-0000-0000DB080000}"/>
    <cellStyle name="Normal 2 2 4 4 2 2 3" xfId="2268" xr:uid="{00000000-0005-0000-0000-0000DC080000}"/>
    <cellStyle name="Normal 2 2 4 4 2 3" xfId="2269" xr:uid="{00000000-0005-0000-0000-0000DD080000}"/>
    <cellStyle name="Normal 2 2 4 4 2 3 2" xfId="2270" xr:uid="{00000000-0005-0000-0000-0000DE080000}"/>
    <cellStyle name="Normal 2 2 4 4 2 4" xfId="2271" xr:uid="{00000000-0005-0000-0000-0000DF080000}"/>
    <cellStyle name="Normal 2 2 4 4 2 5" xfId="2272" xr:uid="{00000000-0005-0000-0000-0000E0080000}"/>
    <cellStyle name="Normal 2 2 4 4 2 6" xfId="2273" xr:uid="{00000000-0005-0000-0000-0000E1080000}"/>
    <cellStyle name="Normal 2 2 4 4 2 7" xfId="2274" xr:uid="{00000000-0005-0000-0000-0000E2080000}"/>
    <cellStyle name="Normal 2 2 4 4 3" xfId="2275" xr:uid="{00000000-0005-0000-0000-0000E3080000}"/>
    <cellStyle name="Normal 2 2 4 4 3 2" xfId="2276" xr:uid="{00000000-0005-0000-0000-0000E4080000}"/>
    <cellStyle name="Normal 2 2 4 4 3 3" xfId="2277" xr:uid="{00000000-0005-0000-0000-0000E5080000}"/>
    <cellStyle name="Normal 2 2 4 4 3 4" xfId="2278" xr:uid="{00000000-0005-0000-0000-0000E6080000}"/>
    <cellStyle name="Normal 2 2 4 4 4" xfId="2279" xr:uid="{00000000-0005-0000-0000-0000E7080000}"/>
    <cellStyle name="Normal 2 2 4 4 4 2" xfId="2280" xr:uid="{00000000-0005-0000-0000-0000E8080000}"/>
    <cellStyle name="Normal 2 2 4 4 5" xfId="2281" xr:uid="{00000000-0005-0000-0000-0000E9080000}"/>
    <cellStyle name="Normal 2 2 4 4 6" xfId="2282" xr:uid="{00000000-0005-0000-0000-0000EA080000}"/>
    <cellStyle name="Normal 2 2 4 4 7" xfId="2283" xr:uid="{00000000-0005-0000-0000-0000EB080000}"/>
    <cellStyle name="Normal 2 2 4 4 8" xfId="2284" xr:uid="{00000000-0005-0000-0000-0000EC080000}"/>
    <cellStyle name="Normal 2 2 4 5" xfId="2285" xr:uid="{00000000-0005-0000-0000-0000ED080000}"/>
    <cellStyle name="Normal 2 2 4 5 2" xfId="2286" xr:uid="{00000000-0005-0000-0000-0000EE080000}"/>
    <cellStyle name="Normal 2 2 4 5 2 2" xfId="2287" xr:uid="{00000000-0005-0000-0000-0000EF080000}"/>
    <cellStyle name="Normal 2 2 4 5 2 3" xfId="2288" xr:uid="{00000000-0005-0000-0000-0000F0080000}"/>
    <cellStyle name="Normal 2 2 4 5 2 4" xfId="2289" xr:uid="{00000000-0005-0000-0000-0000F1080000}"/>
    <cellStyle name="Normal 2 2 4 5 3" xfId="2290" xr:uid="{00000000-0005-0000-0000-0000F2080000}"/>
    <cellStyle name="Normal 2 2 4 5 3 2" xfId="2291" xr:uid="{00000000-0005-0000-0000-0000F3080000}"/>
    <cellStyle name="Normal 2 2 4 5 4" xfId="2292" xr:uid="{00000000-0005-0000-0000-0000F4080000}"/>
    <cellStyle name="Normal 2 2 4 5 5" xfId="2293" xr:uid="{00000000-0005-0000-0000-0000F5080000}"/>
    <cellStyle name="Normal 2 2 4 5 6" xfId="2294" xr:uid="{00000000-0005-0000-0000-0000F6080000}"/>
    <cellStyle name="Normal 2 2 4 5 7" xfId="2295" xr:uid="{00000000-0005-0000-0000-0000F7080000}"/>
    <cellStyle name="Normal 2 2 4 6" xfId="2296" xr:uid="{00000000-0005-0000-0000-0000F8080000}"/>
    <cellStyle name="Normal 2 2 4 6 2" xfId="2297" xr:uid="{00000000-0005-0000-0000-0000F9080000}"/>
    <cellStyle name="Normal 2 2 4 6 2 2" xfId="2298" xr:uid="{00000000-0005-0000-0000-0000FA080000}"/>
    <cellStyle name="Normal 2 2 4 6 2 3" xfId="2299" xr:uid="{00000000-0005-0000-0000-0000FB080000}"/>
    <cellStyle name="Normal 2 2 4 6 2 4" xfId="2300" xr:uid="{00000000-0005-0000-0000-0000FC080000}"/>
    <cellStyle name="Normal 2 2 4 6 3" xfId="2301" xr:uid="{00000000-0005-0000-0000-0000FD080000}"/>
    <cellStyle name="Normal 2 2 4 6 3 2" xfId="2302" xr:uid="{00000000-0005-0000-0000-0000FE080000}"/>
    <cellStyle name="Normal 2 2 4 6 4" xfId="2303" xr:uid="{00000000-0005-0000-0000-0000FF080000}"/>
    <cellStyle name="Normal 2 2 4 6 5" xfId="2304" xr:uid="{00000000-0005-0000-0000-000000090000}"/>
    <cellStyle name="Normal 2 2 4 6 6" xfId="2305" xr:uid="{00000000-0005-0000-0000-000001090000}"/>
    <cellStyle name="Normal 2 2 4 6 7" xfId="2306" xr:uid="{00000000-0005-0000-0000-000002090000}"/>
    <cellStyle name="Normal 2 2 4 7" xfId="2307" xr:uid="{00000000-0005-0000-0000-000003090000}"/>
    <cellStyle name="Normal 2 2 4 7 2" xfId="2308" xr:uid="{00000000-0005-0000-0000-000004090000}"/>
    <cellStyle name="Normal 2 2 4 7 2 2" xfId="2309" xr:uid="{00000000-0005-0000-0000-000005090000}"/>
    <cellStyle name="Normal 2 2 4 7 3" xfId="2310" xr:uid="{00000000-0005-0000-0000-000006090000}"/>
    <cellStyle name="Normal 2 2 4 7 4" xfId="2311" xr:uid="{00000000-0005-0000-0000-000007090000}"/>
    <cellStyle name="Normal 2 2 4 7 5" xfId="2312" xr:uid="{00000000-0005-0000-0000-000008090000}"/>
    <cellStyle name="Normal 2 2 4 8" xfId="2313" xr:uid="{00000000-0005-0000-0000-000009090000}"/>
    <cellStyle name="Normal 2 2 4 8 2" xfId="2314" xr:uid="{00000000-0005-0000-0000-00000A090000}"/>
    <cellStyle name="Normal 2 2 4 8 2 2" xfId="2315" xr:uid="{00000000-0005-0000-0000-00000B090000}"/>
    <cellStyle name="Normal 2 2 4 8 3" xfId="2316" xr:uid="{00000000-0005-0000-0000-00000C090000}"/>
    <cellStyle name="Normal 2 2 4 8 4" xfId="2317" xr:uid="{00000000-0005-0000-0000-00000D090000}"/>
    <cellStyle name="Normal 2 2 4 8 5" xfId="2318" xr:uid="{00000000-0005-0000-0000-00000E090000}"/>
    <cellStyle name="Normal 2 2 4 9" xfId="2319" xr:uid="{00000000-0005-0000-0000-00000F090000}"/>
    <cellStyle name="Normal 2 2 4 9 2" xfId="2320" xr:uid="{00000000-0005-0000-0000-000010090000}"/>
    <cellStyle name="Normal 2 2 4 9 3" xfId="2321" xr:uid="{00000000-0005-0000-0000-000011090000}"/>
    <cellStyle name="Normal 2 2 4 9 4" xfId="2322" xr:uid="{00000000-0005-0000-0000-000012090000}"/>
    <cellStyle name="Normal 2 2 4 9 5" xfId="2323" xr:uid="{00000000-0005-0000-0000-000013090000}"/>
    <cellStyle name="Normal 2 2 5" xfId="2324" xr:uid="{00000000-0005-0000-0000-000014090000}"/>
    <cellStyle name="Normal 2 2 5 2" xfId="2325" xr:uid="{00000000-0005-0000-0000-000015090000}"/>
    <cellStyle name="Normal 2 2 5 2 2" xfId="2326" xr:uid="{00000000-0005-0000-0000-000016090000}"/>
    <cellStyle name="Normal 2 2 5 2 2 2" xfId="2327" xr:uid="{00000000-0005-0000-0000-000017090000}"/>
    <cellStyle name="Normal 2 2 5 2 2 2 2" xfId="2328" xr:uid="{00000000-0005-0000-0000-000018090000}"/>
    <cellStyle name="Normal 2 2 5 2 2 2 3" xfId="2329" xr:uid="{00000000-0005-0000-0000-000019090000}"/>
    <cellStyle name="Normal 2 2 5 2 2 3" xfId="2330" xr:uid="{00000000-0005-0000-0000-00001A090000}"/>
    <cellStyle name="Normal 2 2 5 2 2 3 2" xfId="2331" xr:uid="{00000000-0005-0000-0000-00001B090000}"/>
    <cellStyle name="Normal 2 2 5 2 2 4" xfId="2332" xr:uid="{00000000-0005-0000-0000-00001C090000}"/>
    <cellStyle name="Normal 2 2 5 2 2 5" xfId="2333" xr:uid="{00000000-0005-0000-0000-00001D090000}"/>
    <cellStyle name="Normal 2 2 5 2 2 6" xfId="2334" xr:uid="{00000000-0005-0000-0000-00001E090000}"/>
    <cellStyle name="Normal 2 2 5 2 2 7" xfId="2335" xr:uid="{00000000-0005-0000-0000-00001F090000}"/>
    <cellStyle name="Normal 2 2 5 2 3" xfId="2336" xr:uid="{00000000-0005-0000-0000-000020090000}"/>
    <cellStyle name="Normal 2 2 5 2 3 2" xfId="2337" xr:uid="{00000000-0005-0000-0000-000021090000}"/>
    <cellStyle name="Normal 2 2 5 2 3 3" xfId="2338" xr:uid="{00000000-0005-0000-0000-000022090000}"/>
    <cellStyle name="Normal 2 2 5 2 3 4" xfId="2339" xr:uid="{00000000-0005-0000-0000-000023090000}"/>
    <cellStyle name="Normal 2 2 5 2 4" xfId="2340" xr:uid="{00000000-0005-0000-0000-000024090000}"/>
    <cellStyle name="Normal 2 2 5 2 4 2" xfId="2341" xr:uid="{00000000-0005-0000-0000-000025090000}"/>
    <cellStyle name="Normal 2 2 5 2 5" xfId="2342" xr:uid="{00000000-0005-0000-0000-000026090000}"/>
    <cellStyle name="Normal 2 2 5 2 6" xfId="2343" xr:uid="{00000000-0005-0000-0000-000027090000}"/>
    <cellStyle name="Normal 2 2 5 2 7" xfId="2344" xr:uid="{00000000-0005-0000-0000-000028090000}"/>
    <cellStyle name="Normal 2 2 5 2 8" xfId="2345" xr:uid="{00000000-0005-0000-0000-000029090000}"/>
    <cellStyle name="Normal 2 2 5 3" xfId="2346" xr:uid="{00000000-0005-0000-0000-00002A090000}"/>
    <cellStyle name="Normal 2 2 5 3 2" xfId="2347" xr:uid="{00000000-0005-0000-0000-00002B090000}"/>
    <cellStyle name="Normal 2 2 5 3 2 2" xfId="2348" xr:uid="{00000000-0005-0000-0000-00002C090000}"/>
    <cellStyle name="Normal 2 2 5 3 2 3" xfId="2349" xr:uid="{00000000-0005-0000-0000-00002D090000}"/>
    <cellStyle name="Normal 2 2 5 3 3" xfId="2350" xr:uid="{00000000-0005-0000-0000-00002E090000}"/>
    <cellStyle name="Normal 2 2 5 3 3 2" xfId="2351" xr:uid="{00000000-0005-0000-0000-00002F090000}"/>
    <cellStyle name="Normal 2 2 5 3 4" xfId="2352" xr:uid="{00000000-0005-0000-0000-000030090000}"/>
    <cellStyle name="Normal 2 2 5 3 5" xfId="2353" xr:uid="{00000000-0005-0000-0000-000031090000}"/>
    <cellStyle name="Normal 2 2 5 3 6" xfId="2354" xr:uid="{00000000-0005-0000-0000-000032090000}"/>
    <cellStyle name="Normal 2 2 5 3 7" xfId="2355" xr:uid="{00000000-0005-0000-0000-000033090000}"/>
    <cellStyle name="Normal 2 2 5 4" xfId="2356" xr:uid="{00000000-0005-0000-0000-000034090000}"/>
    <cellStyle name="Normal 2 2 5 4 2" xfId="2357" xr:uid="{00000000-0005-0000-0000-000035090000}"/>
    <cellStyle name="Normal 2 2 5 4 3" xfId="2358" xr:uid="{00000000-0005-0000-0000-000036090000}"/>
    <cellStyle name="Normal 2 2 5 4 4" xfId="2359" xr:uid="{00000000-0005-0000-0000-000037090000}"/>
    <cellStyle name="Normal 2 2 5 5" xfId="2360" xr:uid="{00000000-0005-0000-0000-000038090000}"/>
    <cellStyle name="Normal 2 2 5 5 2" xfId="2361" xr:uid="{00000000-0005-0000-0000-000039090000}"/>
    <cellStyle name="Normal 2 2 5 6" xfId="2362" xr:uid="{00000000-0005-0000-0000-00003A090000}"/>
    <cellStyle name="Normal 2 2 5 7" xfId="2363" xr:uid="{00000000-0005-0000-0000-00003B090000}"/>
    <cellStyle name="Normal 2 2 5 8" xfId="2364" xr:uid="{00000000-0005-0000-0000-00003C090000}"/>
    <cellStyle name="Normal 2 2 5 9" xfId="2365" xr:uid="{00000000-0005-0000-0000-00003D090000}"/>
    <cellStyle name="Normal 2 2 6" xfId="2366" xr:uid="{00000000-0005-0000-0000-00003E090000}"/>
    <cellStyle name="Normal 2 2 6 2" xfId="2367" xr:uid="{00000000-0005-0000-0000-00003F090000}"/>
    <cellStyle name="Normal 2 2 6 2 2" xfId="2368" xr:uid="{00000000-0005-0000-0000-000040090000}"/>
    <cellStyle name="Normal 2 2 6 2 2 2" xfId="2369" xr:uid="{00000000-0005-0000-0000-000041090000}"/>
    <cellStyle name="Normal 2 2 6 2 2 2 2" xfId="2370" xr:uid="{00000000-0005-0000-0000-000042090000}"/>
    <cellStyle name="Normal 2 2 6 2 2 2 3" xfId="2371" xr:uid="{00000000-0005-0000-0000-000043090000}"/>
    <cellStyle name="Normal 2 2 6 2 2 3" xfId="2372" xr:uid="{00000000-0005-0000-0000-000044090000}"/>
    <cellStyle name="Normal 2 2 6 2 2 3 2" xfId="2373" xr:uid="{00000000-0005-0000-0000-000045090000}"/>
    <cellStyle name="Normal 2 2 6 2 2 4" xfId="2374" xr:uid="{00000000-0005-0000-0000-000046090000}"/>
    <cellStyle name="Normal 2 2 6 2 2 5" xfId="2375" xr:uid="{00000000-0005-0000-0000-000047090000}"/>
    <cellStyle name="Normal 2 2 6 2 3" xfId="2376" xr:uid="{00000000-0005-0000-0000-000048090000}"/>
    <cellStyle name="Normal 2 2 6 2 3 2" xfId="2377" xr:uid="{00000000-0005-0000-0000-000049090000}"/>
    <cellStyle name="Normal 2 2 6 2 3 3" xfId="2378" xr:uid="{00000000-0005-0000-0000-00004A090000}"/>
    <cellStyle name="Normal 2 2 6 2 4" xfId="2379" xr:uid="{00000000-0005-0000-0000-00004B090000}"/>
    <cellStyle name="Normal 2 2 6 2 4 2" xfId="2380" xr:uid="{00000000-0005-0000-0000-00004C090000}"/>
    <cellStyle name="Normal 2 2 6 2 5" xfId="2381" xr:uid="{00000000-0005-0000-0000-00004D090000}"/>
    <cellStyle name="Normal 2 2 6 2 6" xfId="2382" xr:uid="{00000000-0005-0000-0000-00004E090000}"/>
    <cellStyle name="Normal 2 2 6 2 7" xfId="2383" xr:uid="{00000000-0005-0000-0000-00004F090000}"/>
    <cellStyle name="Normal 2 2 6 2 8" xfId="2384" xr:uid="{00000000-0005-0000-0000-000050090000}"/>
    <cellStyle name="Normal 2 2 6 3" xfId="2385" xr:uid="{00000000-0005-0000-0000-000051090000}"/>
    <cellStyle name="Normal 2 2 6 3 2" xfId="2386" xr:uid="{00000000-0005-0000-0000-000052090000}"/>
    <cellStyle name="Normal 2 2 6 3 2 2" xfId="2387" xr:uid="{00000000-0005-0000-0000-000053090000}"/>
    <cellStyle name="Normal 2 2 6 3 2 3" xfId="2388" xr:uid="{00000000-0005-0000-0000-000054090000}"/>
    <cellStyle name="Normal 2 2 6 3 3" xfId="2389" xr:uid="{00000000-0005-0000-0000-000055090000}"/>
    <cellStyle name="Normal 2 2 6 3 3 2" xfId="2390" xr:uid="{00000000-0005-0000-0000-000056090000}"/>
    <cellStyle name="Normal 2 2 6 3 4" xfId="2391" xr:uid="{00000000-0005-0000-0000-000057090000}"/>
    <cellStyle name="Normal 2 2 6 3 5" xfId="2392" xr:uid="{00000000-0005-0000-0000-000058090000}"/>
    <cellStyle name="Normal 2 2 6 3 6" xfId="2393" xr:uid="{00000000-0005-0000-0000-000059090000}"/>
    <cellStyle name="Normal 2 2 6 3 7" xfId="2394" xr:uid="{00000000-0005-0000-0000-00005A090000}"/>
    <cellStyle name="Normal 2 2 6 4" xfId="2395" xr:uid="{00000000-0005-0000-0000-00005B090000}"/>
    <cellStyle name="Normal 2 2 6 4 2" xfId="2396" xr:uid="{00000000-0005-0000-0000-00005C090000}"/>
    <cellStyle name="Normal 2 2 6 4 3" xfId="2397" xr:uid="{00000000-0005-0000-0000-00005D090000}"/>
    <cellStyle name="Normal 2 2 6 4 4" xfId="2398" xr:uid="{00000000-0005-0000-0000-00005E090000}"/>
    <cellStyle name="Normal 2 2 6 5" xfId="2399" xr:uid="{00000000-0005-0000-0000-00005F090000}"/>
    <cellStyle name="Normal 2 2 6 5 2" xfId="2400" xr:uid="{00000000-0005-0000-0000-000060090000}"/>
    <cellStyle name="Normal 2 2 6 6" xfId="2401" xr:uid="{00000000-0005-0000-0000-000061090000}"/>
    <cellStyle name="Normal 2 2 6 7" xfId="2402" xr:uid="{00000000-0005-0000-0000-000062090000}"/>
    <cellStyle name="Normal 2 2 6 8" xfId="2403" xr:uid="{00000000-0005-0000-0000-000063090000}"/>
    <cellStyle name="Normal 2 2 6 9" xfId="2404" xr:uid="{00000000-0005-0000-0000-000064090000}"/>
    <cellStyle name="Normal 2 2 7" xfId="2405" xr:uid="{00000000-0005-0000-0000-000065090000}"/>
    <cellStyle name="Normal 2 2 7 2" xfId="2406" xr:uid="{00000000-0005-0000-0000-000066090000}"/>
    <cellStyle name="Normal 2 2 7 2 2" xfId="2407" xr:uid="{00000000-0005-0000-0000-000067090000}"/>
    <cellStyle name="Normal 2 2 7 2 2 2" xfId="2408" xr:uid="{00000000-0005-0000-0000-000068090000}"/>
    <cellStyle name="Normal 2 2 7 2 2 3" xfId="2409" xr:uid="{00000000-0005-0000-0000-000069090000}"/>
    <cellStyle name="Normal 2 2 7 2 3" xfId="2410" xr:uid="{00000000-0005-0000-0000-00006A090000}"/>
    <cellStyle name="Normal 2 2 7 2 3 2" xfId="2411" xr:uid="{00000000-0005-0000-0000-00006B090000}"/>
    <cellStyle name="Normal 2 2 7 2 4" xfId="2412" xr:uid="{00000000-0005-0000-0000-00006C090000}"/>
    <cellStyle name="Normal 2 2 7 2 5" xfId="2413" xr:uid="{00000000-0005-0000-0000-00006D090000}"/>
    <cellStyle name="Normal 2 2 7 2 6" xfId="2414" xr:uid="{00000000-0005-0000-0000-00006E090000}"/>
    <cellStyle name="Normal 2 2 7 2 7" xfId="2415" xr:uid="{00000000-0005-0000-0000-00006F090000}"/>
    <cellStyle name="Normal 2 2 7 3" xfId="2416" xr:uid="{00000000-0005-0000-0000-000070090000}"/>
    <cellStyle name="Normal 2 2 7 3 2" xfId="2417" xr:uid="{00000000-0005-0000-0000-000071090000}"/>
    <cellStyle name="Normal 2 2 7 3 2 2" xfId="2418" xr:uid="{00000000-0005-0000-0000-000072090000}"/>
    <cellStyle name="Normal 2 2 7 3 2 3" xfId="2419" xr:uid="{00000000-0005-0000-0000-000073090000}"/>
    <cellStyle name="Normal 2 2 7 3 3" xfId="2420" xr:uid="{00000000-0005-0000-0000-000074090000}"/>
    <cellStyle name="Normal 2 2 7 3 3 2" xfId="2421" xr:uid="{00000000-0005-0000-0000-000075090000}"/>
    <cellStyle name="Normal 2 2 7 3 4" xfId="2422" xr:uid="{00000000-0005-0000-0000-000076090000}"/>
    <cellStyle name="Normal 2 2 7 3 5" xfId="2423" xr:uid="{00000000-0005-0000-0000-000077090000}"/>
    <cellStyle name="Normal 2 2 7 3 6" xfId="2424" xr:uid="{00000000-0005-0000-0000-000078090000}"/>
    <cellStyle name="Normal 2 2 7 4" xfId="2425" xr:uid="{00000000-0005-0000-0000-000079090000}"/>
    <cellStyle name="Normal 2 2 7 4 2" xfId="2426" xr:uid="{00000000-0005-0000-0000-00007A090000}"/>
    <cellStyle name="Normal 2 2 7 4 3" xfId="2427" xr:uid="{00000000-0005-0000-0000-00007B090000}"/>
    <cellStyle name="Normal 2 2 7 5" xfId="2428" xr:uid="{00000000-0005-0000-0000-00007C090000}"/>
    <cellStyle name="Normal 2 2 7 5 2" xfId="2429" xr:uid="{00000000-0005-0000-0000-00007D090000}"/>
    <cellStyle name="Normal 2 2 7 6" xfId="2430" xr:uid="{00000000-0005-0000-0000-00007E090000}"/>
    <cellStyle name="Normal 2 2 7 7" xfId="2431" xr:uid="{00000000-0005-0000-0000-00007F090000}"/>
    <cellStyle name="Normal 2 2 7 8" xfId="2432" xr:uid="{00000000-0005-0000-0000-000080090000}"/>
    <cellStyle name="Normal 2 2 7 9" xfId="2433" xr:uid="{00000000-0005-0000-0000-000081090000}"/>
    <cellStyle name="Normal 2 2 8" xfId="2434" xr:uid="{00000000-0005-0000-0000-000082090000}"/>
    <cellStyle name="Normal 2 2 8 2" xfId="2435" xr:uid="{00000000-0005-0000-0000-000083090000}"/>
    <cellStyle name="Normal 2 2 8 2 2" xfId="2436" xr:uid="{00000000-0005-0000-0000-000084090000}"/>
    <cellStyle name="Normal 2 2 8 2 2 2" xfId="2437" xr:uid="{00000000-0005-0000-0000-000085090000}"/>
    <cellStyle name="Normal 2 2 8 2 2 3" xfId="2438" xr:uid="{00000000-0005-0000-0000-000086090000}"/>
    <cellStyle name="Normal 2 2 8 2 3" xfId="2439" xr:uid="{00000000-0005-0000-0000-000087090000}"/>
    <cellStyle name="Normal 2 2 8 2 3 2" xfId="2440" xr:uid="{00000000-0005-0000-0000-000088090000}"/>
    <cellStyle name="Normal 2 2 8 2 4" xfId="2441" xr:uid="{00000000-0005-0000-0000-000089090000}"/>
    <cellStyle name="Normal 2 2 8 2 5" xfId="2442" xr:uid="{00000000-0005-0000-0000-00008A090000}"/>
    <cellStyle name="Normal 2 2 8 2 6" xfId="2443" xr:uid="{00000000-0005-0000-0000-00008B090000}"/>
    <cellStyle name="Normal 2 2 8 2 7" xfId="2444" xr:uid="{00000000-0005-0000-0000-00008C090000}"/>
    <cellStyle name="Normal 2 2 8 3" xfId="2445" xr:uid="{00000000-0005-0000-0000-00008D090000}"/>
    <cellStyle name="Normal 2 2 8 3 2" xfId="2446" xr:uid="{00000000-0005-0000-0000-00008E090000}"/>
    <cellStyle name="Normal 2 2 8 3 3" xfId="2447" xr:uid="{00000000-0005-0000-0000-00008F090000}"/>
    <cellStyle name="Normal 2 2 8 3 4" xfId="2448" xr:uid="{00000000-0005-0000-0000-000090090000}"/>
    <cellStyle name="Normal 2 2 8 4" xfId="2449" xr:uid="{00000000-0005-0000-0000-000091090000}"/>
    <cellStyle name="Normal 2 2 8 4 2" xfId="2450" xr:uid="{00000000-0005-0000-0000-000092090000}"/>
    <cellStyle name="Normal 2 2 8 5" xfId="2451" xr:uid="{00000000-0005-0000-0000-000093090000}"/>
    <cellStyle name="Normal 2 2 8 6" xfId="2452" xr:uid="{00000000-0005-0000-0000-000094090000}"/>
    <cellStyle name="Normal 2 2 8 7" xfId="2453" xr:uid="{00000000-0005-0000-0000-000095090000}"/>
    <cellStyle name="Normal 2 2 8 8" xfId="2454" xr:uid="{00000000-0005-0000-0000-000096090000}"/>
    <cellStyle name="Normal 2 2 9" xfId="2455" xr:uid="{00000000-0005-0000-0000-000097090000}"/>
    <cellStyle name="Normal 2 2 9 2" xfId="2456" xr:uid="{00000000-0005-0000-0000-000098090000}"/>
    <cellStyle name="Normal 2 2 9 2 2" xfId="2457" xr:uid="{00000000-0005-0000-0000-000099090000}"/>
    <cellStyle name="Normal 2 2 9 2 2 2" xfId="2458" xr:uid="{00000000-0005-0000-0000-00009A090000}"/>
    <cellStyle name="Normal 2 2 9 2 2 3" xfId="2459" xr:uid="{00000000-0005-0000-0000-00009B090000}"/>
    <cellStyle name="Normal 2 2 9 2 3" xfId="2460" xr:uid="{00000000-0005-0000-0000-00009C090000}"/>
    <cellStyle name="Normal 2 2 9 2 3 2" xfId="2461" xr:uid="{00000000-0005-0000-0000-00009D090000}"/>
    <cellStyle name="Normal 2 2 9 2 4" xfId="2462" xr:uid="{00000000-0005-0000-0000-00009E090000}"/>
    <cellStyle name="Normal 2 2 9 2 5" xfId="2463" xr:uid="{00000000-0005-0000-0000-00009F090000}"/>
    <cellStyle name="Normal 2 2 9 2 6" xfId="2464" xr:uid="{00000000-0005-0000-0000-0000A0090000}"/>
    <cellStyle name="Normal 2 2 9 2 7" xfId="2465" xr:uid="{00000000-0005-0000-0000-0000A1090000}"/>
    <cellStyle name="Normal 2 2 9 3" xfId="2466" xr:uid="{00000000-0005-0000-0000-0000A2090000}"/>
    <cellStyle name="Normal 2 2 9 3 2" xfId="2467" xr:uid="{00000000-0005-0000-0000-0000A3090000}"/>
    <cellStyle name="Normal 2 2 9 3 3" xfId="2468" xr:uid="{00000000-0005-0000-0000-0000A4090000}"/>
    <cellStyle name="Normal 2 2 9 3 4" xfId="2469" xr:uid="{00000000-0005-0000-0000-0000A5090000}"/>
    <cellStyle name="Normal 2 2 9 4" xfId="2470" xr:uid="{00000000-0005-0000-0000-0000A6090000}"/>
    <cellStyle name="Normal 2 2 9 4 2" xfId="2471" xr:uid="{00000000-0005-0000-0000-0000A7090000}"/>
    <cellStyle name="Normal 2 2 9 5" xfId="2472" xr:uid="{00000000-0005-0000-0000-0000A8090000}"/>
    <cellStyle name="Normal 2 2 9 6" xfId="2473" xr:uid="{00000000-0005-0000-0000-0000A9090000}"/>
    <cellStyle name="Normal 2 2 9 7" xfId="2474" xr:uid="{00000000-0005-0000-0000-0000AA090000}"/>
    <cellStyle name="Normal 2 2 9 8" xfId="2475" xr:uid="{00000000-0005-0000-0000-0000AB090000}"/>
    <cellStyle name="Normal 2 3" xfId="2476" xr:uid="{00000000-0005-0000-0000-0000AC090000}"/>
    <cellStyle name="Normal 2 4" xfId="2477" xr:uid="{00000000-0005-0000-0000-0000AD090000}"/>
    <cellStyle name="Normal 2 5" xfId="2478" xr:uid="{00000000-0005-0000-0000-0000AE090000}"/>
    <cellStyle name="Normal 2 5 10" xfId="2479" xr:uid="{00000000-0005-0000-0000-0000AF090000}"/>
    <cellStyle name="Normal 2 5 10 2" xfId="2480" xr:uid="{00000000-0005-0000-0000-0000B0090000}"/>
    <cellStyle name="Normal 2 5 10 3" xfId="2481" xr:uid="{00000000-0005-0000-0000-0000B1090000}"/>
    <cellStyle name="Normal 2 5 11" xfId="2482" xr:uid="{00000000-0005-0000-0000-0000B2090000}"/>
    <cellStyle name="Normal 2 5 12" xfId="2483" xr:uid="{00000000-0005-0000-0000-0000B3090000}"/>
    <cellStyle name="Normal 2 5 13" xfId="2484" xr:uid="{00000000-0005-0000-0000-0000B4090000}"/>
    <cellStyle name="Normal 2 5 14" xfId="2485" xr:uid="{00000000-0005-0000-0000-0000B5090000}"/>
    <cellStyle name="Normal 2 5 2" xfId="2486" xr:uid="{00000000-0005-0000-0000-0000B6090000}"/>
    <cellStyle name="Normal 2 5 2 2" xfId="2487" xr:uid="{00000000-0005-0000-0000-0000B7090000}"/>
    <cellStyle name="Normal 2 5 2 2 2" xfId="2488" xr:uid="{00000000-0005-0000-0000-0000B8090000}"/>
    <cellStyle name="Normal 2 5 2 2 2 2" xfId="2489" xr:uid="{00000000-0005-0000-0000-0000B9090000}"/>
    <cellStyle name="Normal 2 5 2 2 2 2 2" xfId="2490" xr:uid="{00000000-0005-0000-0000-0000BA090000}"/>
    <cellStyle name="Normal 2 5 2 2 2 2 3" xfId="2491" xr:uid="{00000000-0005-0000-0000-0000BB090000}"/>
    <cellStyle name="Normal 2 5 2 2 2 3" xfId="2492" xr:uid="{00000000-0005-0000-0000-0000BC090000}"/>
    <cellStyle name="Normal 2 5 2 2 2 3 2" xfId="2493" xr:uid="{00000000-0005-0000-0000-0000BD090000}"/>
    <cellStyle name="Normal 2 5 2 2 2 4" xfId="2494" xr:uid="{00000000-0005-0000-0000-0000BE090000}"/>
    <cellStyle name="Normal 2 5 2 2 2 5" xfId="2495" xr:uid="{00000000-0005-0000-0000-0000BF090000}"/>
    <cellStyle name="Normal 2 5 2 2 3" xfId="2496" xr:uid="{00000000-0005-0000-0000-0000C0090000}"/>
    <cellStyle name="Normal 2 5 2 2 3 2" xfId="2497" xr:uid="{00000000-0005-0000-0000-0000C1090000}"/>
    <cellStyle name="Normal 2 5 2 2 3 3" xfId="2498" xr:uid="{00000000-0005-0000-0000-0000C2090000}"/>
    <cellStyle name="Normal 2 5 2 2 4" xfId="2499" xr:uid="{00000000-0005-0000-0000-0000C3090000}"/>
    <cellStyle name="Normal 2 5 2 2 4 2" xfId="2500" xr:uid="{00000000-0005-0000-0000-0000C4090000}"/>
    <cellStyle name="Normal 2 5 2 2 5" xfId="2501" xr:uid="{00000000-0005-0000-0000-0000C5090000}"/>
    <cellStyle name="Normal 2 5 2 2 6" xfId="2502" xr:uid="{00000000-0005-0000-0000-0000C6090000}"/>
    <cellStyle name="Normal 2 5 2 2 7" xfId="2503" xr:uid="{00000000-0005-0000-0000-0000C7090000}"/>
    <cellStyle name="Normal 2 5 2 2 8" xfId="2504" xr:uid="{00000000-0005-0000-0000-0000C8090000}"/>
    <cellStyle name="Normal 2 5 2 3" xfId="2505" xr:uid="{00000000-0005-0000-0000-0000C9090000}"/>
    <cellStyle name="Normal 2 5 2 3 2" xfId="2506" xr:uid="{00000000-0005-0000-0000-0000CA090000}"/>
    <cellStyle name="Normal 2 5 2 3 2 2" xfId="2507" xr:uid="{00000000-0005-0000-0000-0000CB090000}"/>
    <cellStyle name="Normal 2 5 2 3 2 3" xfId="2508" xr:uid="{00000000-0005-0000-0000-0000CC090000}"/>
    <cellStyle name="Normal 2 5 2 3 3" xfId="2509" xr:uid="{00000000-0005-0000-0000-0000CD090000}"/>
    <cellStyle name="Normal 2 5 2 3 3 2" xfId="2510" xr:uid="{00000000-0005-0000-0000-0000CE090000}"/>
    <cellStyle name="Normal 2 5 2 3 4" xfId="2511" xr:uid="{00000000-0005-0000-0000-0000CF090000}"/>
    <cellStyle name="Normal 2 5 2 3 5" xfId="2512" xr:uid="{00000000-0005-0000-0000-0000D0090000}"/>
    <cellStyle name="Normal 2 5 2 3 6" xfId="2513" xr:uid="{00000000-0005-0000-0000-0000D1090000}"/>
    <cellStyle name="Normal 2 5 2 3 7" xfId="2514" xr:uid="{00000000-0005-0000-0000-0000D2090000}"/>
    <cellStyle name="Normal 2 5 2 4" xfId="2515" xr:uid="{00000000-0005-0000-0000-0000D3090000}"/>
    <cellStyle name="Normal 2 5 2 4 2" xfId="2516" xr:uid="{00000000-0005-0000-0000-0000D4090000}"/>
    <cellStyle name="Normal 2 5 2 4 3" xfId="2517" xr:uid="{00000000-0005-0000-0000-0000D5090000}"/>
    <cellStyle name="Normal 2 5 2 4 4" xfId="2518" xr:uid="{00000000-0005-0000-0000-0000D6090000}"/>
    <cellStyle name="Normal 2 5 2 5" xfId="2519" xr:uid="{00000000-0005-0000-0000-0000D7090000}"/>
    <cellStyle name="Normal 2 5 2 5 2" xfId="2520" xr:uid="{00000000-0005-0000-0000-0000D8090000}"/>
    <cellStyle name="Normal 2 5 2 6" xfId="2521" xr:uid="{00000000-0005-0000-0000-0000D9090000}"/>
    <cellStyle name="Normal 2 5 2 7" xfId="2522" xr:uid="{00000000-0005-0000-0000-0000DA090000}"/>
    <cellStyle name="Normal 2 5 2 8" xfId="2523" xr:uid="{00000000-0005-0000-0000-0000DB090000}"/>
    <cellStyle name="Normal 2 5 2 9" xfId="2524" xr:uid="{00000000-0005-0000-0000-0000DC090000}"/>
    <cellStyle name="Normal 2 5 3" xfId="2525" xr:uid="{00000000-0005-0000-0000-0000DD090000}"/>
    <cellStyle name="Normal 2 5 3 2" xfId="2526" xr:uid="{00000000-0005-0000-0000-0000DE090000}"/>
    <cellStyle name="Normal 2 5 3 2 2" xfId="2527" xr:uid="{00000000-0005-0000-0000-0000DF090000}"/>
    <cellStyle name="Normal 2 5 3 2 2 2" xfId="2528" xr:uid="{00000000-0005-0000-0000-0000E0090000}"/>
    <cellStyle name="Normal 2 5 3 2 2 3" xfId="2529" xr:uid="{00000000-0005-0000-0000-0000E1090000}"/>
    <cellStyle name="Normal 2 5 3 2 3" xfId="2530" xr:uid="{00000000-0005-0000-0000-0000E2090000}"/>
    <cellStyle name="Normal 2 5 3 2 3 2" xfId="2531" xr:uid="{00000000-0005-0000-0000-0000E3090000}"/>
    <cellStyle name="Normal 2 5 3 2 4" xfId="2532" xr:uid="{00000000-0005-0000-0000-0000E4090000}"/>
    <cellStyle name="Normal 2 5 3 2 5" xfId="2533" xr:uid="{00000000-0005-0000-0000-0000E5090000}"/>
    <cellStyle name="Normal 2 5 3 2 6" xfId="2534" xr:uid="{00000000-0005-0000-0000-0000E6090000}"/>
    <cellStyle name="Normal 2 5 3 2 7" xfId="2535" xr:uid="{00000000-0005-0000-0000-0000E7090000}"/>
    <cellStyle name="Normal 2 5 3 3" xfId="2536" xr:uid="{00000000-0005-0000-0000-0000E8090000}"/>
    <cellStyle name="Normal 2 5 3 3 2" xfId="2537" xr:uid="{00000000-0005-0000-0000-0000E9090000}"/>
    <cellStyle name="Normal 2 5 3 3 2 2" xfId="2538" xr:uid="{00000000-0005-0000-0000-0000EA090000}"/>
    <cellStyle name="Normal 2 5 3 3 2 3" xfId="2539" xr:uid="{00000000-0005-0000-0000-0000EB090000}"/>
    <cellStyle name="Normal 2 5 3 3 3" xfId="2540" xr:uid="{00000000-0005-0000-0000-0000EC090000}"/>
    <cellStyle name="Normal 2 5 3 3 3 2" xfId="2541" xr:uid="{00000000-0005-0000-0000-0000ED090000}"/>
    <cellStyle name="Normal 2 5 3 3 4" xfId="2542" xr:uid="{00000000-0005-0000-0000-0000EE090000}"/>
    <cellStyle name="Normal 2 5 3 3 5" xfId="2543" xr:uid="{00000000-0005-0000-0000-0000EF090000}"/>
    <cellStyle name="Normal 2 5 3 3 6" xfId="2544" xr:uid="{00000000-0005-0000-0000-0000F0090000}"/>
    <cellStyle name="Normal 2 5 3 4" xfId="2545" xr:uid="{00000000-0005-0000-0000-0000F1090000}"/>
    <cellStyle name="Normal 2 5 3 4 2" xfId="2546" xr:uid="{00000000-0005-0000-0000-0000F2090000}"/>
    <cellStyle name="Normal 2 5 3 4 3" xfId="2547" xr:uid="{00000000-0005-0000-0000-0000F3090000}"/>
    <cellStyle name="Normal 2 5 3 5" xfId="2548" xr:uid="{00000000-0005-0000-0000-0000F4090000}"/>
    <cellStyle name="Normal 2 5 3 5 2" xfId="2549" xr:uid="{00000000-0005-0000-0000-0000F5090000}"/>
    <cellStyle name="Normal 2 5 3 6" xfId="2550" xr:uid="{00000000-0005-0000-0000-0000F6090000}"/>
    <cellStyle name="Normal 2 5 3 7" xfId="2551" xr:uid="{00000000-0005-0000-0000-0000F7090000}"/>
    <cellStyle name="Normal 2 5 3 8" xfId="2552" xr:uid="{00000000-0005-0000-0000-0000F8090000}"/>
    <cellStyle name="Normal 2 5 3 9" xfId="2553" xr:uid="{00000000-0005-0000-0000-0000F9090000}"/>
    <cellStyle name="Normal 2 5 4" xfId="2554" xr:uid="{00000000-0005-0000-0000-0000FA090000}"/>
    <cellStyle name="Normal 2 5 4 2" xfId="2555" xr:uid="{00000000-0005-0000-0000-0000FB090000}"/>
    <cellStyle name="Normal 2 5 4 2 2" xfId="2556" xr:uid="{00000000-0005-0000-0000-0000FC090000}"/>
    <cellStyle name="Normal 2 5 4 2 2 2" xfId="2557" xr:uid="{00000000-0005-0000-0000-0000FD090000}"/>
    <cellStyle name="Normal 2 5 4 2 2 3" xfId="2558" xr:uid="{00000000-0005-0000-0000-0000FE090000}"/>
    <cellStyle name="Normal 2 5 4 2 3" xfId="2559" xr:uid="{00000000-0005-0000-0000-0000FF090000}"/>
    <cellStyle name="Normal 2 5 4 2 3 2" xfId="2560" xr:uid="{00000000-0005-0000-0000-0000000A0000}"/>
    <cellStyle name="Normal 2 5 4 2 4" xfId="2561" xr:uid="{00000000-0005-0000-0000-0000010A0000}"/>
    <cellStyle name="Normal 2 5 4 2 5" xfId="2562" xr:uid="{00000000-0005-0000-0000-0000020A0000}"/>
    <cellStyle name="Normal 2 5 4 2 6" xfId="2563" xr:uid="{00000000-0005-0000-0000-0000030A0000}"/>
    <cellStyle name="Normal 2 5 4 2 7" xfId="2564" xr:uid="{00000000-0005-0000-0000-0000040A0000}"/>
    <cellStyle name="Normal 2 5 4 3" xfId="2565" xr:uid="{00000000-0005-0000-0000-0000050A0000}"/>
    <cellStyle name="Normal 2 5 4 3 2" xfId="2566" xr:uid="{00000000-0005-0000-0000-0000060A0000}"/>
    <cellStyle name="Normal 2 5 4 3 3" xfId="2567" xr:uid="{00000000-0005-0000-0000-0000070A0000}"/>
    <cellStyle name="Normal 2 5 4 3 4" xfId="2568" xr:uid="{00000000-0005-0000-0000-0000080A0000}"/>
    <cellStyle name="Normal 2 5 4 4" xfId="2569" xr:uid="{00000000-0005-0000-0000-0000090A0000}"/>
    <cellStyle name="Normal 2 5 4 4 2" xfId="2570" xr:uid="{00000000-0005-0000-0000-00000A0A0000}"/>
    <cellStyle name="Normal 2 5 4 5" xfId="2571" xr:uid="{00000000-0005-0000-0000-00000B0A0000}"/>
    <cellStyle name="Normal 2 5 4 6" xfId="2572" xr:uid="{00000000-0005-0000-0000-00000C0A0000}"/>
    <cellStyle name="Normal 2 5 4 7" xfId="2573" xr:uid="{00000000-0005-0000-0000-00000D0A0000}"/>
    <cellStyle name="Normal 2 5 4 8" xfId="2574" xr:uid="{00000000-0005-0000-0000-00000E0A0000}"/>
    <cellStyle name="Normal 2 5 5" xfId="2575" xr:uid="{00000000-0005-0000-0000-00000F0A0000}"/>
    <cellStyle name="Normal 2 5 5 2" xfId="2576" xr:uid="{00000000-0005-0000-0000-0000100A0000}"/>
    <cellStyle name="Normal 2 5 5 2 2" xfId="2577" xr:uid="{00000000-0005-0000-0000-0000110A0000}"/>
    <cellStyle name="Normal 2 5 5 2 3" xfId="2578" xr:uid="{00000000-0005-0000-0000-0000120A0000}"/>
    <cellStyle name="Normal 2 5 5 2 4" xfId="2579" xr:uid="{00000000-0005-0000-0000-0000130A0000}"/>
    <cellStyle name="Normal 2 5 5 3" xfId="2580" xr:uid="{00000000-0005-0000-0000-0000140A0000}"/>
    <cellStyle name="Normal 2 5 5 3 2" xfId="2581" xr:uid="{00000000-0005-0000-0000-0000150A0000}"/>
    <cellStyle name="Normal 2 5 5 4" xfId="2582" xr:uid="{00000000-0005-0000-0000-0000160A0000}"/>
    <cellStyle name="Normal 2 5 5 5" xfId="2583" xr:uid="{00000000-0005-0000-0000-0000170A0000}"/>
    <cellStyle name="Normal 2 5 5 6" xfId="2584" xr:uid="{00000000-0005-0000-0000-0000180A0000}"/>
    <cellStyle name="Normal 2 5 5 7" xfId="2585" xr:uid="{00000000-0005-0000-0000-0000190A0000}"/>
    <cellStyle name="Normal 2 5 6" xfId="2586" xr:uid="{00000000-0005-0000-0000-00001A0A0000}"/>
    <cellStyle name="Normal 2 5 6 2" xfId="2587" xr:uid="{00000000-0005-0000-0000-00001B0A0000}"/>
    <cellStyle name="Normal 2 5 6 2 2" xfId="2588" xr:uid="{00000000-0005-0000-0000-00001C0A0000}"/>
    <cellStyle name="Normal 2 5 6 2 3" xfId="2589" xr:uid="{00000000-0005-0000-0000-00001D0A0000}"/>
    <cellStyle name="Normal 2 5 6 2 4" xfId="2590" xr:uid="{00000000-0005-0000-0000-00001E0A0000}"/>
    <cellStyle name="Normal 2 5 6 3" xfId="2591" xr:uid="{00000000-0005-0000-0000-00001F0A0000}"/>
    <cellStyle name="Normal 2 5 6 3 2" xfId="2592" xr:uid="{00000000-0005-0000-0000-0000200A0000}"/>
    <cellStyle name="Normal 2 5 6 4" xfId="2593" xr:uid="{00000000-0005-0000-0000-0000210A0000}"/>
    <cellStyle name="Normal 2 5 6 5" xfId="2594" xr:uid="{00000000-0005-0000-0000-0000220A0000}"/>
    <cellStyle name="Normal 2 5 6 6" xfId="2595" xr:uid="{00000000-0005-0000-0000-0000230A0000}"/>
    <cellStyle name="Normal 2 5 6 7" xfId="2596" xr:uid="{00000000-0005-0000-0000-0000240A0000}"/>
    <cellStyle name="Normal 2 5 7" xfId="2597" xr:uid="{00000000-0005-0000-0000-0000250A0000}"/>
    <cellStyle name="Normal 2 5 7 2" xfId="2598" xr:uid="{00000000-0005-0000-0000-0000260A0000}"/>
    <cellStyle name="Normal 2 5 7 2 2" xfId="2599" xr:uid="{00000000-0005-0000-0000-0000270A0000}"/>
    <cellStyle name="Normal 2 5 7 3" xfId="2600" xr:uid="{00000000-0005-0000-0000-0000280A0000}"/>
    <cellStyle name="Normal 2 5 7 4" xfId="2601" xr:uid="{00000000-0005-0000-0000-0000290A0000}"/>
    <cellStyle name="Normal 2 5 7 5" xfId="2602" xr:uid="{00000000-0005-0000-0000-00002A0A0000}"/>
    <cellStyle name="Normal 2 5 8" xfId="2603" xr:uid="{00000000-0005-0000-0000-00002B0A0000}"/>
    <cellStyle name="Normal 2 5 8 2" xfId="2604" xr:uid="{00000000-0005-0000-0000-00002C0A0000}"/>
    <cellStyle name="Normal 2 5 8 2 2" xfId="2605" xr:uid="{00000000-0005-0000-0000-00002D0A0000}"/>
    <cellStyle name="Normal 2 5 8 3" xfId="2606" xr:uid="{00000000-0005-0000-0000-00002E0A0000}"/>
    <cellStyle name="Normal 2 5 8 4" xfId="2607" xr:uid="{00000000-0005-0000-0000-00002F0A0000}"/>
    <cellStyle name="Normal 2 5 8 5" xfId="2608" xr:uid="{00000000-0005-0000-0000-0000300A0000}"/>
    <cellStyle name="Normal 2 5 9" xfId="2609" xr:uid="{00000000-0005-0000-0000-0000310A0000}"/>
    <cellStyle name="Normal 2 5 9 2" xfId="2610" xr:uid="{00000000-0005-0000-0000-0000320A0000}"/>
    <cellStyle name="Normal 2 5 9 3" xfId="2611" xr:uid="{00000000-0005-0000-0000-0000330A0000}"/>
    <cellStyle name="Normal 2 5 9 4" xfId="2612" xr:uid="{00000000-0005-0000-0000-0000340A0000}"/>
    <cellStyle name="Normal 2 5 9 5" xfId="2613" xr:uid="{00000000-0005-0000-0000-0000350A0000}"/>
    <cellStyle name="Normal 2 6" xfId="2614" xr:uid="{00000000-0005-0000-0000-0000360A0000}"/>
    <cellStyle name="Normal 2 6 2" xfId="2615" xr:uid="{00000000-0005-0000-0000-0000370A0000}"/>
    <cellStyle name="Normal 2 6 2 2" xfId="2616" xr:uid="{00000000-0005-0000-0000-0000380A0000}"/>
    <cellStyle name="Normal 2 6 2 2 2" xfId="2617" xr:uid="{00000000-0005-0000-0000-0000390A0000}"/>
    <cellStyle name="Normal 2 6 2 2 2 2" xfId="2618" xr:uid="{00000000-0005-0000-0000-00003A0A0000}"/>
    <cellStyle name="Normal 2 6 2 2 2 3" xfId="2619" xr:uid="{00000000-0005-0000-0000-00003B0A0000}"/>
    <cellStyle name="Normal 2 6 2 2 3" xfId="2620" xr:uid="{00000000-0005-0000-0000-00003C0A0000}"/>
    <cellStyle name="Normal 2 6 2 2 3 2" xfId="2621" xr:uid="{00000000-0005-0000-0000-00003D0A0000}"/>
    <cellStyle name="Normal 2 6 2 2 4" xfId="2622" xr:uid="{00000000-0005-0000-0000-00003E0A0000}"/>
    <cellStyle name="Normal 2 6 2 2 5" xfId="2623" xr:uid="{00000000-0005-0000-0000-00003F0A0000}"/>
    <cellStyle name="Normal 2 6 2 3" xfId="2624" xr:uid="{00000000-0005-0000-0000-0000400A0000}"/>
    <cellStyle name="Normal 2 6 2 3 2" xfId="2625" xr:uid="{00000000-0005-0000-0000-0000410A0000}"/>
    <cellStyle name="Normal 2 6 2 3 3" xfId="2626" xr:uid="{00000000-0005-0000-0000-0000420A0000}"/>
    <cellStyle name="Normal 2 6 2 4" xfId="2627" xr:uid="{00000000-0005-0000-0000-0000430A0000}"/>
    <cellStyle name="Normal 2 6 2 4 2" xfId="2628" xr:uid="{00000000-0005-0000-0000-0000440A0000}"/>
    <cellStyle name="Normal 2 6 2 5" xfId="2629" xr:uid="{00000000-0005-0000-0000-0000450A0000}"/>
    <cellStyle name="Normal 2 6 2 6" xfId="2630" xr:uid="{00000000-0005-0000-0000-0000460A0000}"/>
    <cellStyle name="Normal 2 6 2 7" xfId="2631" xr:uid="{00000000-0005-0000-0000-0000470A0000}"/>
    <cellStyle name="Normal 2 6 2 8" xfId="2632" xr:uid="{00000000-0005-0000-0000-0000480A0000}"/>
    <cellStyle name="Normal 2 6 3" xfId="2633" xr:uid="{00000000-0005-0000-0000-0000490A0000}"/>
    <cellStyle name="Normal 2 6 3 2" xfId="2634" xr:uid="{00000000-0005-0000-0000-00004A0A0000}"/>
    <cellStyle name="Normal 2 6 3 2 2" xfId="2635" xr:uid="{00000000-0005-0000-0000-00004B0A0000}"/>
    <cellStyle name="Normal 2 6 3 2 3" xfId="2636" xr:uid="{00000000-0005-0000-0000-00004C0A0000}"/>
    <cellStyle name="Normal 2 6 3 3" xfId="2637" xr:uid="{00000000-0005-0000-0000-00004D0A0000}"/>
    <cellStyle name="Normal 2 6 3 3 2" xfId="2638" xr:uid="{00000000-0005-0000-0000-00004E0A0000}"/>
    <cellStyle name="Normal 2 6 3 4" xfId="2639" xr:uid="{00000000-0005-0000-0000-00004F0A0000}"/>
    <cellStyle name="Normal 2 6 3 5" xfId="2640" xr:uid="{00000000-0005-0000-0000-0000500A0000}"/>
    <cellStyle name="Normal 2 6 3 6" xfId="2641" xr:uid="{00000000-0005-0000-0000-0000510A0000}"/>
    <cellStyle name="Normal 2 6 3 7" xfId="2642" xr:uid="{00000000-0005-0000-0000-0000520A0000}"/>
    <cellStyle name="Normal 2 6 4" xfId="2643" xr:uid="{00000000-0005-0000-0000-0000530A0000}"/>
    <cellStyle name="Normal 2 6 4 2" xfId="2644" xr:uid="{00000000-0005-0000-0000-0000540A0000}"/>
    <cellStyle name="Normal 2 6 4 3" xfId="2645" xr:uid="{00000000-0005-0000-0000-0000550A0000}"/>
    <cellStyle name="Normal 2 6 4 4" xfId="2646" xr:uid="{00000000-0005-0000-0000-0000560A0000}"/>
    <cellStyle name="Normal 2 6 5" xfId="2647" xr:uid="{00000000-0005-0000-0000-0000570A0000}"/>
    <cellStyle name="Normal 2 6 5 2" xfId="2648" xr:uid="{00000000-0005-0000-0000-0000580A0000}"/>
    <cellStyle name="Normal 2 6 6" xfId="2649" xr:uid="{00000000-0005-0000-0000-0000590A0000}"/>
    <cellStyle name="Normal 2 6 7" xfId="2650" xr:uid="{00000000-0005-0000-0000-00005A0A0000}"/>
    <cellStyle name="Normal 2 6 8" xfId="2651" xr:uid="{00000000-0005-0000-0000-00005B0A0000}"/>
    <cellStyle name="Normal 2 6 9" xfId="2652" xr:uid="{00000000-0005-0000-0000-00005C0A0000}"/>
    <cellStyle name="Normal 2 7" xfId="2653" xr:uid="{00000000-0005-0000-0000-00005D0A0000}"/>
    <cellStyle name="Normal 2 7 2" xfId="2654" xr:uid="{00000000-0005-0000-0000-00005E0A0000}"/>
    <cellStyle name="Normal 2 7 2 2" xfId="2655" xr:uid="{00000000-0005-0000-0000-00005F0A0000}"/>
    <cellStyle name="Normal 2 7 2 2 2" xfId="2656" xr:uid="{00000000-0005-0000-0000-0000600A0000}"/>
    <cellStyle name="Normal 2 7 2 2 2 2" xfId="2657" xr:uid="{00000000-0005-0000-0000-0000610A0000}"/>
    <cellStyle name="Normal 2 7 2 2 2 3" xfId="2658" xr:uid="{00000000-0005-0000-0000-0000620A0000}"/>
    <cellStyle name="Normal 2 7 2 2 3" xfId="2659" xr:uid="{00000000-0005-0000-0000-0000630A0000}"/>
    <cellStyle name="Normal 2 7 2 2 3 2" xfId="2660" xr:uid="{00000000-0005-0000-0000-0000640A0000}"/>
    <cellStyle name="Normal 2 7 2 2 4" xfId="2661" xr:uid="{00000000-0005-0000-0000-0000650A0000}"/>
    <cellStyle name="Normal 2 7 2 2 5" xfId="2662" xr:uid="{00000000-0005-0000-0000-0000660A0000}"/>
    <cellStyle name="Normal 2 7 2 3" xfId="2663" xr:uid="{00000000-0005-0000-0000-0000670A0000}"/>
    <cellStyle name="Normal 2 7 2 3 2" xfId="2664" xr:uid="{00000000-0005-0000-0000-0000680A0000}"/>
    <cellStyle name="Normal 2 7 2 3 3" xfId="2665" xr:uid="{00000000-0005-0000-0000-0000690A0000}"/>
    <cellStyle name="Normal 2 7 2 4" xfId="2666" xr:uid="{00000000-0005-0000-0000-00006A0A0000}"/>
    <cellStyle name="Normal 2 7 2 4 2" xfId="2667" xr:uid="{00000000-0005-0000-0000-00006B0A0000}"/>
    <cellStyle name="Normal 2 7 2 5" xfId="2668" xr:uid="{00000000-0005-0000-0000-00006C0A0000}"/>
    <cellStyle name="Normal 2 7 2 6" xfId="2669" xr:uid="{00000000-0005-0000-0000-00006D0A0000}"/>
    <cellStyle name="Normal 2 7 2 7" xfId="2670" xr:uid="{00000000-0005-0000-0000-00006E0A0000}"/>
    <cellStyle name="Normal 2 7 2 8" xfId="2671" xr:uid="{00000000-0005-0000-0000-00006F0A0000}"/>
    <cellStyle name="Normal 2 7 3" xfId="2672" xr:uid="{00000000-0005-0000-0000-0000700A0000}"/>
    <cellStyle name="Normal 2 7 3 2" xfId="2673" xr:uid="{00000000-0005-0000-0000-0000710A0000}"/>
    <cellStyle name="Normal 2 7 3 2 2" xfId="2674" xr:uid="{00000000-0005-0000-0000-0000720A0000}"/>
    <cellStyle name="Normal 2 7 3 2 3" xfId="2675" xr:uid="{00000000-0005-0000-0000-0000730A0000}"/>
    <cellStyle name="Normal 2 7 3 3" xfId="2676" xr:uid="{00000000-0005-0000-0000-0000740A0000}"/>
    <cellStyle name="Normal 2 7 3 3 2" xfId="2677" xr:uid="{00000000-0005-0000-0000-0000750A0000}"/>
    <cellStyle name="Normal 2 7 3 4" xfId="2678" xr:uid="{00000000-0005-0000-0000-0000760A0000}"/>
    <cellStyle name="Normal 2 7 3 5" xfId="2679" xr:uid="{00000000-0005-0000-0000-0000770A0000}"/>
    <cellStyle name="Normal 2 7 3 6" xfId="2680" xr:uid="{00000000-0005-0000-0000-0000780A0000}"/>
    <cellStyle name="Normal 2 7 3 7" xfId="2681" xr:uid="{00000000-0005-0000-0000-0000790A0000}"/>
    <cellStyle name="Normal 2 7 4" xfId="2682" xr:uid="{00000000-0005-0000-0000-00007A0A0000}"/>
    <cellStyle name="Normal 2 7 4 2" xfId="2683" xr:uid="{00000000-0005-0000-0000-00007B0A0000}"/>
    <cellStyle name="Normal 2 7 4 3" xfId="2684" xr:uid="{00000000-0005-0000-0000-00007C0A0000}"/>
    <cellStyle name="Normal 2 7 4 4" xfId="2685" xr:uid="{00000000-0005-0000-0000-00007D0A0000}"/>
    <cellStyle name="Normal 2 7 5" xfId="2686" xr:uid="{00000000-0005-0000-0000-00007E0A0000}"/>
    <cellStyle name="Normal 2 7 5 2" xfId="2687" xr:uid="{00000000-0005-0000-0000-00007F0A0000}"/>
    <cellStyle name="Normal 2 7 6" xfId="2688" xr:uid="{00000000-0005-0000-0000-0000800A0000}"/>
    <cellStyle name="Normal 2 7 7" xfId="2689" xr:uid="{00000000-0005-0000-0000-0000810A0000}"/>
    <cellStyle name="Normal 2 7 8" xfId="2690" xr:uid="{00000000-0005-0000-0000-0000820A0000}"/>
    <cellStyle name="Normal 2 7 9" xfId="2691" xr:uid="{00000000-0005-0000-0000-0000830A0000}"/>
    <cellStyle name="Normal 2 8" xfId="2692" xr:uid="{00000000-0005-0000-0000-0000840A0000}"/>
    <cellStyle name="Normal 2 8 2" xfId="2693" xr:uid="{00000000-0005-0000-0000-0000850A0000}"/>
    <cellStyle name="Normal 2 8 2 2" xfId="2694" xr:uid="{00000000-0005-0000-0000-0000860A0000}"/>
    <cellStyle name="Normal 2 8 2 2 2" xfId="2695" xr:uid="{00000000-0005-0000-0000-0000870A0000}"/>
    <cellStyle name="Normal 2 8 2 2 3" xfId="2696" xr:uid="{00000000-0005-0000-0000-0000880A0000}"/>
    <cellStyle name="Normal 2 8 2 3" xfId="2697" xr:uid="{00000000-0005-0000-0000-0000890A0000}"/>
    <cellStyle name="Normal 2 8 2 3 2" xfId="2698" xr:uid="{00000000-0005-0000-0000-00008A0A0000}"/>
    <cellStyle name="Normal 2 8 2 4" xfId="2699" xr:uid="{00000000-0005-0000-0000-00008B0A0000}"/>
    <cellStyle name="Normal 2 8 2 5" xfId="2700" xr:uid="{00000000-0005-0000-0000-00008C0A0000}"/>
    <cellStyle name="Normal 2 8 2 6" xfId="2701" xr:uid="{00000000-0005-0000-0000-00008D0A0000}"/>
    <cellStyle name="Normal 2 8 2 7" xfId="2702" xr:uid="{00000000-0005-0000-0000-00008E0A0000}"/>
    <cellStyle name="Normal 2 8 3" xfId="2703" xr:uid="{00000000-0005-0000-0000-00008F0A0000}"/>
    <cellStyle name="Normal 2 8 3 2" xfId="2704" xr:uid="{00000000-0005-0000-0000-0000900A0000}"/>
    <cellStyle name="Normal 2 8 3 2 2" xfId="2705" xr:uid="{00000000-0005-0000-0000-0000910A0000}"/>
    <cellStyle name="Normal 2 8 3 2 3" xfId="2706" xr:uid="{00000000-0005-0000-0000-0000920A0000}"/>
    <cellStyle name="Normal 2 8 3 3" xfId="2707" xr:uid="{00000000-0005-0000-0000-0000930A0000}"/>
    <cellStyle name="Normal 2 8 3 3 2" xfId="2708" xr:uid="{00000000-0005-0000-0000-0000940A0000}"/>
    <cellStyle name="Normal 2 8 3 4" xfId="2709" xr:uid="{00000000-0005-0000-0000-0000950A0000}"/>
    <cellStyle name="Normal 2 8 3 5" xfId="2710" xr:uid="{00000000-0005-0000-0000-0000960A0000}"/>
    <cellStyle name="Normal 2 8 3 6" xfId="2711" xr:uid="{00000000-0005-0000-0000-0000970A0000}"/>
    <cellStyle name="Normal 2 8 4" xfId="2712" xr:uid="{00000000-0005-0000-0000-0000980A0000}"/>
    <cellStyle name="Normal 2 8 4 2" xfId="2713" xr:uid="{00000000-0005-0000-0000-0000990A0000}"/>
    <cellStyle name="Normal 2 8 4 3" xfId="2714" xr:uid="{00000000-0005-0000-0000-00009A0A0000}"/>
    <cellStyle name="Normal 2 8 5" xfId="2715" xr:uid="{00000000-0005-0000-0000-00009B0A0000}"/>
    <cellStyle name="Normal 2 8 5 2" xfId="2716" xr:uid="{00000000-0005-0000-0000-00009C0A0000}"/>
    <cellStyle name="Normal 2 8 6" xfId="2717" xr:uid="{00000000-0005-0000-0000-00009D0A0000}"/>
    <cellStyle name="Normal 2 8 7" xfId="2718" xr:uid="{00000000-0005-0000-0000-00009E0A0000}"/>
    <cellStyle name="Normal 2 8 8" xfId="2719" xr:uid="{00000000-0005-0000-0000-00009F0A0000}"/>
    <cellStyle name="Normal 2 8 9" xfId="2720" xr:uid="{00000000-0005-0000-0000-0000A00A0000}"/>
    <cellStyle name="Normal 2 9" xfId="2721" xr:uid="{00000000-0005-0000-0000-0000A10A0000}"/>
    <cellStyle name="Normal 2 9 2" xfId="2722" xr:uid="{00000000-0005-0000-0000-0000A20A0000}"/>
    <cellStyle name="Normal 2 9 2 2" xfId="2723" xr:uid="{00000000-0005-0000-0000-0000A30A0000}"/>
    <cellStyle name="Normal 2 9 2 2 2" xfId="2724" xr:uid="{00000000-0005-0000-0000-0000A40A0000}"/>
    <cellStyle name="Normal 2 9 2 2 3" xfId="2725" xr:uid="{00000000-0005-0000-0000-0000A50A0000}"/>
    <cellStyle name="Normal 2 9 2 3" xfId="2726" xr:uid="{00000000-0005-0000-0000-0000A60A0000}"/>
    <cellStyle name="Normal 2 9 2 3 2" xfId="2727" xr:uid="{00000000-0005-0000-0000-0000A70A0000}"/>
    <cellStyle name="Normal 2 9 2 4" xfId="2728" xr:uid="{00000000-0005-0000-0000-0000A80A0000}"/>
    <cellStyle name="Normal 2 9 2 5" xfId="2729" xr:uid="{00000000-0005-0000-0000-0000A90A0000}"/>
    <cellStyle name="Normal 2 9 2 6" xfId="2730" xr:uid="{00000000-0005-0000-0000-0000AA0A0000}"/>
    <cellStyle name="Normal 2 9 2 7" xfId="2731" xr:uid="{00000000-0005-0000-0000-0000AB0A0000}"/>
    <cellStyle name="Normal 2 9 3" xfId="2732" xr:uid="{00000000-0005-0000-0000-0000AC0A0000}"/>
    <cellStyle name="Normal 2 9 3 2" xfId="2733" xr:uid="{00000000-0005-0000-0000-0000AD0A0000}"/>
    <cellStyle name="Normal 2 9 3 3" xfId="2734" xr:uid="{00000000-0005-0000-0000-0000AE0A0000}"/>
    <cellStyle name="Normal 2 9 3 4" xfId="2735" xr:uid="{00000000-0005-0000-0000-0000AF0A0000}"/>
    <cellStyle name="Normal 2 9 4" xfId="2736" xr:uid="{00000000-0005-0000-0000-0000B00A0000}"/>
    <cellStyle name="Normal 2 9 4 2" xfId="2737" xr:uid="{00000000-0005-0000-0000-0000B10A0000}"/>
    <cellStyle name="Normal 2 9 5" xfId="2738" xr:uid="{00000000-0005-0000-0000-0000B20A0000}"/>
    <cellStyle name="Normal 2 9 6" xfId="2739" xr:uid="{00000000-0005-0000-0000-0000B30A0000}"/>
    <cellStyle name="Normal 2 9 7" xfId="2740" xr:uid="{00000000-0005-0000-0000-0000B40A0000}"/>
    <cellStyle name="Normal 2 9 8" xfId="2741" xr:uid="{00000000-0005-0000-0000-0000B50A0000}"/>
    <cellStyle name="Normal 3" xfId="2742" xr:uid="{00000000-0005-0000-0000-0000B60A0000}"/>
    <cellStyle name="Normal 3 2" xfId="2743" xr:uid="{00000000-0005-0000-0000-0000B70A0000}"/>
    <cellStyle name="Normal 3 2 2" xfId="2744" xr:uid="{00000000-0005-0000-0000-0000B80A0000}"/>
    <cellStyle name="Normal 3 2 2 2" xfId="2745" xr:uid="{00000000-0005-0000-0000-0000B90A0000}"/>
    <cellStyle name="Normal 3 2 2 3" xfId="2746" xr:uid="{00000000-0005-0000-0000-0000BA0A0000}"/>
    <cellStyle name="Normal 3 2 2 3 2" xfId="2747" xr:uid="{00000000-0005-0000-0000-0000BB0A0000}"/>
    <cellStyle name="Normal 3 2 2 4" xfId="2748" xr:uid="{00000000-0005-0000-0000-0000BC0A0000}"/>
    <cellStyle name="Normal 3 2 2 4 2" xfId="2749" xr:uid="{00000000-0005-0000-0000-0000BD0A0000}"/>
    <cellStyle name="Normal 3 2 2 4 3" xfId="2750" xr:uid="{00000000-0005-0000-0000-0000BE0A0000}"/>
    <cellStyle name="Normal 3 2 2 4 4" xfId="2751" xr:uid="{00000000-0005-0000-0000-0000BF0A0000}"/>
    <cellStyle name="Normal 3 2 3" xfId="2752" xr:uid="{00000000-0005-0000-0000-0000C00A0000}"/>
    <cellStyle name="Normal 3 2 3 2" xfId="2753" xr:uid="{00000000-0005-0000-0000-0000C10A0000}"/>
    <cellStyle name="Normal 3 2 3 3" xfId="2754" xr:uid="{00000000-0005-0000-0000-0000C20A0000}"/>
    <cellStyle name="Normal 3 2 3 3 2" xfId="2755" xr:uid="{00000000-0005-0000-0000-0000C30A0000}"/>
    <cellStyle name="Normal 3 2 3 3 2 2" xfId="2756" xr:uid="{00000000-0005-0000-0000-0000C40A0000}"/>
    <cellStyle name="Normal 3 2 3 3 2 3" xfId="2757" xr:uid="{00000000-0005-0000-0000-0000C50A0000}"/>
    <cellStyle name="Normal 3 2 3 3 2 3 2" xfId="2758" xr:uid="{00000000-0005-0000-0000-0000C60A0000}"/>
    <cellStyle name="Normal 3 2 3 3 2 3 2 2" xfId="2759" xr:uid="{00000000-0005-0000-0000-0000C70A0000}"/>
    <cellStyle name="Normal 3 2 3 3 2 3 2 3" xfId="2760" xr:uid="{00000000-0005-0000-0000-0000C80A0000}"/>
    <cellStyle name="Normal 3 2 3 3 2 3 2 3 2" xfId="2761" xr:uid="{00000000-0005-0000-0000-0000C90A0000}"/>
    <cellStyle name="Normal 3 2 3 3 2 3 2 3 3" xfId="2762" xr:uid="{00000000-0005-0000-0000-0000CA0A0000}"/>
    <cellStyle name="Normal 3 2 3 3 2 3 3" xfId="2763" xr:uid="{00000000-0005-0000-0000-0000CB0A0000}"/>
    <cellStyle name="Normal 3 2 3 3 2 3 4" xfId="2764" xr:uid="{00000000-0005-0000-0000-0000CC0A0000}"/>
    <cellStyle name="Normal 3 2 3 3 2 3 5" xfId="2765" xr:uid="{00000000-0005-0000-0000-0000CD0A0000}"/>
    <cellStyle name="Normal 3 2 3 3 2 3 5 2" xfId="2766" xr:uid="{00000000-0005-0000-0000-0000CE0A0000}"/>
    <cellStyle name="Normal 3 2 3 3 2 3 6" xfId="2767" xr:uid="{00000000-0005-0000-0000-0000CF0A0000}"/>
    <cellStyle name="Normal 3 2 3 3 2 4" xfId="2768" xr:uid="{00000000-0005-0000-0000-0000D00A0000}"/>
    <cellStyle name="Normal 3 2 3 3 2 4 2" xfId="2769" xr:uid="{00000000-0005-0000-0000-0000D10A0000}"/>
    <cellStyle name="Normal 3 2 3 3 2 5" xfId="2770" xr:uid="{00000000-0005-0000-0000-0000D20A0000}"/>
    <cellStyle name="Normal 3 2 3 3 2 5 2" xfId="2771" xr:uid="{00000000-0005-0000-0000-0000D30A0000}"/>
    <cellStyle name="Normal 3 2 3 3 2 6" xfId="2772" xr:uid="{00000000-0005-0000-0000-0000D40A0000}"/>
    <cellStyle name="Normal 3 2 3 3 3" xfId="2773" xr:uid="{00000000-0005-0000-0000-0000D50A0000}"/>
    <cellStyle name="Normal 3 2 3 3 4" xfId="2774" xr:uid="{00000000-0005-0000-0000-0000D60A0000}"/>
    <cellStyle name="Normal 3 2 3 3 4 2" xfId="2775" xr:uid="{00000000-0005-0000-0000-0000D70A0000}"/>
    <cellStyle name="Normal 3 2 3 3 4 2 2" xfId="2776" xr:uid="{00000000-0005-0000-0000-0000D80A0000}"/>
    <cellStyle name="Normal 3 2 3 3 4 2 2 2" xfId="2777" xr:uid="{00000000-0005-0000-0000-0000D90A0000}"/>
    <cellStyle name="Normal 3 2 3 3 4 2 2 2 2" xfId="2778" xr:uid="{00000000-0005-0000-0000-0000DA0A0000}"/>
    <cellStyle name="Normal 3 2 3 3 4 2 2 2 3" xfId="2779" xr:uid="{00000000-0005-0000-0000-0000DB0A0000}"/>
    <cellStyle name="Normal 3 2 3 3 4 2 2 3" xfId="2780" xr:uid="{00000000-0005-0000-0000-0000DC0A0000}"/>
    <cellStyle name="Normal 3 2 3 3 4 2 3" xfId="2781" xr:uid="{00000000-0005-0000-0000-0000DD0A0000}"/>
    <cellStyle name="Normal 3 2 3 3 4 2 3 2" xfId="2782" xr:uid="{00000000-0005-0000-0000-0000DE0A0000}"/>
    <cellStyle name="Normal 3 2 3 3 4 2 3 3" xfId="2783" xr:uid="{00000000-0005-0000-0000-0000DF0A0000}"/>
    <cellStyle name="Normal 3 2 3 3 4 2 3 3 2" xfId="2784" xr:uid="{00000000-0005-0000-0000-0000E00A0000}"/>
    <cellStyle name="Normal 3 2 3 3 4 2 3 4" xfId="2785" xr:uid="{00000000-0005-0000-0000-0000E10A0000}"/>
    <cellStyle name="Normal 3 2 3 3 4 3" xfId="2786" xr:uid="{00000000-0005-0000-0000-0000E20A0000}"/>
    <cellStyle name="Normal 3 2 3 3 4 4" xfId="2787" xr:uid="{00000000-0005-0000-0000-0000E30A0000}"/>
    <cellStyle name="Normal 3 2 3 3 4 5" xfId="2788" xr:uid="{00000000-0005-0000-0000-0000E40A0000}"/>
    <cellStyle name="Normal 3 2 3 3 4 5 2" xfId="2789" xr:uid="{00000000-0005-0000-0000-0000E50A0000}"/>
    <cellStyle name="Normal 3 2 3 3 4 6" xfId="2790" xr:uid="{00000000-0005-0000-0000-0000E60A0000}"/>
    <cellStyle name="Normal 3 2 3 3 5" xfId="2791" xr:uid="{00000000-0005-0000-0000-0000E70A0000}"/>
    <cellStyle name="Normal 3 2 3 3 5 2" xfId="2792" xr:uid="{00000000-0005-0000-0000-0000E80A0000}"/>
    <cellStyle name="Normal 3 2 3 3 5 3" xfId="2793" xr:uid="{00000000-0005-0000-0000-0000E90A0000}"/>
    <cellStyle name="Normal 3 2 3 4" xfId="2794" xr:uid="{00000000-0005-0000-0000-0000EA0A0000}"/>
    <cellStyle name="Normal 3 2 3 4 2" xfId="2795" xr:uid="{00000000-0005-0000-0000-0000EB0A0000}"/>
    <cellStyle name="Normal 3 2 3 4 3" xfId="2796" xr:uid="{00000000-0005-0000-0000-0000EC0A0000}"/>
    <cellStyle name="Normal 3 2 3 4 3 2" xfId="2797" xr:uid="{00000000-0005-0000-0000-0000ED0A0000}"/>
    <cellStyle name="Normal 3 2 3 4 3 2 2" xfId="2798" xr:uid="{00000000-0005-0000-0000-0000EE0A0000}"/>
    <cellStyle name="Normal 3 2 3 4 3 2 3" xfId="2799" xr:uid="{00000000-0005-0000-0000-0000EF0A0000}"/>
    <cellStyle name="Normal 3 2 3 4 3 2 3 2" xfId="2800" xr:uid="{00000000-0005-0000-0000-0000F00A0000}"/>
    <cellStyle name="Normal 3 2 3 4 3 2 3 3" xfId="2801" xr:uid="{00000000-0005-0000-0000-0000F10A0000}"/>
    <cellStyle name="Normal 3 2 3 4 3 3" xfId="2802" xr:uid="{00000000-0005-0000-0000-0000F20A0000}"/>
    <cellStyle name="Normal 3 2 3 4 3 4" xfId="2803" xr:uid="{00000000-0005-0000-0000-0000F30A0000}"/>
    <cellStyle name="Normal 3 2 3 4 3 5" xfId="2804" xr:uid="{00000000-0005-0000-0000-0000F40A0000}"/>
    <cellStyle name="Normal 3 2 3 4 3 5 2" xfId="2805" xr:uid="{00000000-0005-0000-0000-0000F50A0000}"/>
    <cellStyle name="Normal 3 2 3 4 3 6" xfId="2806" xr:uid="{00000000-0005-0000-0000-0000F60A0000}"/>
    <cellStyle name="Normal 3 2 3 4 4" xfId="2807" xr:uid="{00000000-0005-0000-0000-0000F70A0000}"/>
    <cellStyle name="Normal 3 2 3 4 4 2" xfId="2808" xr:uid="{00000000-0005-0000-0000-0000F80A0000}"/>
    <cellStyle name="Normal 3 2 3 4 4 3" xfId="2809" xr:uid="{00000000-0005-0000-0000-0000F90A0000}"/>
    <cellStyle name="Normal 3 2 3 4 5" xfId="2810" xr:uid="{00000000-0005-0000-0000-0000FA0A0000}"/>
    <cellStyle name="Normal 3 2 3 4 5 2" xfId="2811" xr:uid="{00000000-0005-0000-0000-0000FB0A0000}"/>
    <cellStyle name="Normal 3 2 3 4 6" xfId="2812" xr:uid="{00000000-0005-0000-0000-0000FC0A0000}"/>
    <cellStyle name="Normal 3 2 3 5" xfId="2813" xr:uid="{00000000-0005-0000-0000-0000FD0A0000}"/>
    <cellStyle name="Normal 3 2 4" xfId="2814" xr:uid="{00000000-0005-0000-0000-0000FE0A0000}"/>
    <cellStyle name="Normal 3 2 4 2" xfId="2815" xr:uid="{00000000-0005-0000-0000-0000FF0A0000}"/>
    <cellStyle name="Normal 3 2 4 3" xfId="2816" xr:uid="{00000000-0005-0000-0000-0000000B0000}"/>
    <cellStyle name="Normal 3 2 4 3 2" xfId="2817" xr:uid="{00000000-0005-0000-0000-0000010B0000}"/>
    <cellStyle name="Normal 3 2 4 3 2 2" xfId="2818" xr:uid="{00000000-0005-0000-0000-0000020B0000}"/>
    <cellStyle name="Normal 3 2 4 3 2 3" xfId="2819" xr:uid="{00000000-0005-0000-0000-0000030B0000}"/>
    <cellStyle name="Normal 3 2 4 3 2 3 2" xfId="2820" xr:uid="{00000000-0005-0000-0000-0000040B0000}"/>
    <cellStyle name="Normal 3 2 4 3 2 3 3" xfId="2821" xr:uid="{00000000-0005-0000-0000-0000050B0000}"/>
    <cellStyle name="Normal 3 2 4 3 3" xfId="2822" xr:uid="{00000000-0005-0000-0000-0000060B0000}"/>
    <cellStyle name="Normal 3 2 4 3 4" xfId="2823" xr:uid="{00000000-0005-0000-0000-0000070B0000}"/>
    <cellStyle name="Normal 3 2 4 3 5" xfId="2824" xr:uid="{00000000-0005-0000-0000-0000080B0000}"/>
    <cellStyle name="Normal 3 2 4 3 5 2" xfId="2825" xr:uid="{00000000-0005-0000-0000-0000090B0000}"/>
    <cellStyle name="Normal 3 2 4 3 6" xfId="2826" xr:uid="{00000000-0005-0000-0000-00000A0B0000}"/>
    <cellStyle name="Normal 3 2 4 4" xfId="2827" xr:uid="{00000000-0005-0000-0000-00000B0B0000}"/>
    <cellStyle name="Normal 3 2 4 5" xfId="2828" xr:uid="{00000000-0005-0000-0000-00000C0B0000}"/>
    <cellStyle name="Normal 3 2 4 5 2" xfId="2829" xr:uid="{00000000-0005-0000-0000-00000D0B0000}"/>
    <cellStyle name="Normal 3 2 4 6" xfId="2830" xr:uid="{00000000-0005-0000-0000-00000E0B0000}"/>
    <cellStyle name="Normal 3 3" xfId="2831" xr:uid="{00000000-0005-0000-0000-00000F0B0000}"/>
    <cellStyle name="Normal 4" xfId="2832" xr:uid="{00000000-0005-0000-0000-0000100B0000}"/>
    <cellStyle name="Normal 4 10" xfId="2833" xr:uid="{00000000-0005-0000-0000-0000110B0000}"/>
    <cellStyle name="Normal 4 10 2" xfId="2834" xr:uid="{00000000-0005-0000-0000-0000120B0000}"/>
    <cellStyle name="Normal 4 10 2 2" xfId="2835" xr:uid="{00000000-0005-0000-0000-0000130B0000}"/>
    <cellStyle name="Normal 4 10 2 3" xfId="2836" xr:uid="{00000000-0005-0000-0000-0000140B0000}"/>
    <cellStyle name="Normal 4 10 2 4" xfId="2837" xr:uid="{00000000-0005-0000-0000-0000150B0000}"/>
    <cellStyle name="Normal 4 10 3" xfId="2838" xr:uid="{00000000-0005-0000-0000-0000160B0000}"/>
    <cellStyle name="Normal 4 10 3 2" xfId="2839" xr:uid="{00000000-0005-0000-0000-0000170B0000}"/>
    <cellStyle name="Normal 4 10 4" xfId="2840" xr:uid="{00000000-0005-0000-0000-0000180B0000}"/>
    <cellStyle name="Normal 4 10 5" xfId="2841" xr:uid="{00000000-0005-0000-0000-0000190B0000}"/>
    <cellStyle name="Normal 4 10 6" xfId="2842" xr:uid="{00000000-0005-0000-0000-00001A0B0000}"/>
    <cellStyle name="Normal 4 10 7" xfId="2843" xr:uid="{00000000-0005-0000-0000-00001B0B0000}"/>
    <cellStyle name="Normal 4 11" xfId="2844" xr:uid="{00000000-0005-0000-0000-00001C0B0000}"/>
    <cellStyle name="Normal 4 11 2" xfId="2845" xr:uid="{00000000-0005-0000-0000-00001D0B0000}"/>
    <cellStyle name="Normal 4 11 2 2" xfId="2846" xr:uid="{00000000-0005-0000-0000-00001E0B0000}"/>
    <cellStyle name="Normal 4 11 2 3" xfId="2847" xr:uid="{00000000-0005-0000-0000-00001F0B0000}"/>
    <cellStyle name="Normal 4 11 3" xfId="2848" xr:uid="{00000000-0005-0000-0000-0000200B0000}"/>
    <cellStyle name="Normal 4 11 4" xfId="2849" xr:uid="{00000000-0005-0000-0000-0000210B0000}"/>
    <cellStyle name="Normal 4 11 5" xfId="2850" xr:uid="{00000000-0005-0000-0000-0000220B0000}"/>
    <cellStyle name="Normal 4 11 6" xfId="2851" xr:uid="{00000000-0005-0000-0000-0000230B0000}"/>
    <cellStyle name="Normal 4 12" xfId="2852" xr:uid="{00000000-0005-0000-0000-0000240B0000}"/>
    <cellStyle name="Normal 4 12 2" xfId="2853" xr:uid="{00000000-0005-0000-0000-0000250B0000}"/>
    <cellStyle name="Normal 4 12 2 2" xfId="2854" xr:uid="{00000000-0005-0000-0000-0000260B0000}"/>
    <cellStyle name="Normal 4 12 3" xfId="2855" xr:uid="{00000000-0005-0000-0000-0000270B0000}"/>
    <cellStyle name="Normal 4 12 4" xfId="2856" xr:uid="{00000000-0005-0000-0000-0000280B0000}"/>
    <cellStyle name="Normal 4 12 5" xfId="2857" xr:uid="{00000000-0005-0000-0000-0000290B0000}"/>
    <cellStyle name="Normal 4 13" xfId="2858" xr:uid="{00000000-0005-0000-0000-00002A0B0000}"/>
    <cellStyle name="Normal 4 13 2" xfId="2859" xr:uid="{00000000-0005-0000-0000-00002B0B0000}"/>
    <cellStyle name="Normal 4 13 3" xfId="2860" xr:uid="{00000000-0005-0000-0000-00002C0B0000}"/>
    <cellStyle name="Normal 4 13 4" xfId="2861" xr:uid="{00000000-0005-0000-0000-00002D0B0000}"/>
    <cellStyle name="Normal 4 13 5" xfId="2862" xr:uid="{00000000-0005-0000-0000-00002E0B0000}"/>
    <cellStyle name="Normal 4 14" xfId="2863" xr:uid="{00000000-0005-0000-0000-00002F0B0000}"/>
    <cellStyle name="Normal 4 14 2" xfId="2864" xr:uid="{00000000-0005-0000-0000-0000300B0000}"/>
    <cellStyle name="Normal 4 14 3" xfId="2865" xr:uid="{00000000-0005-0000-0000-0000310B0000}"/>
    <cellStyle name="Normal 4 14 4" xfId="2866" xr:uid="{00000000-0005-0000-0000-0000320B0000}"/>
    <cellStyle name="Normal 4 15" xfId="2867" xr:uid="{00000000-0005-0000-0000-0000330B0000}"/>
    <cellStyle name="Normal 4 16" xfId="2868" xr:uid="{00000000-0005-0000-0000-0000340B0000}"/>
    <cellStyle name="Normal 4 17" xfId="2869" xr:uid="{00000000-0005-0000-0000-0000350B0000}"/>
    <cellStyle name="Normal 4 18" xfId="2870" xr:uid="{00000000-0005-0000-0000-0000360B0000}"/>
    <cellStyle name="Normal 4 19" xfId="2871" xr:uid="{00000000-0005-0000-0000-0000370B0000}"/>
    <cellStyle name="Normal 4 2" xfId="2872" xr:uid="{00000000-0005-0000-0000-0000380B0000}"/>
    <cellStyle name="Normal 4 2 10" xfId="2873" xr:uid="{00000000-0005-0000-0000-0000390B0000}"/>
    <cellStyle name="Normal 4 2 10 2" xfId="2874" xr:uid="{00000000-0005-0000-0000-00003A0B0000}"/>
    <cellStyle name="Normal 4 2 10 2 2" xfId="2875" xr:uid="{00000000-0005-0000-0000-00003B0B0000}"/>
    <cellStyle name="Normal 4 2 10 3" xfId="2876" xr:uid="{00000000-0005-0000-0000-00003C0B0000}"/>
    <cellStyle name="Normal 4 2 10 4" xfId="2877" xr:uid="{00000000-0005-0000-0000-00003D0B0000}"/>
    <cellStyle name="Normal 4 2 10 5" xfId="2878" xr:uid="{00000000-0005-0000-0000-00003E0B0000}"/>
    <cellStyle name="Normal 4 2 11" xfId="2879" xr:uid="{00000000-0005-0000-0000-00003F0B0000}"/>
    <cellStyle name="Normal 4 2 11 2" xfId="2880" xr:uid="{00000000-0005-0000-0000-0000400B0000}"/>
    <cellStyle name="Normal 4 2 11 3" xfId="2881" xr:uid="{00000000-0005-0000-0000-0000410B0000}"/>
    <cellStyle name="Normal 4 2 11 4" xfId="2882" xr:uid="{00000000-0005-0000-0000-0000420B0000}"/>
    <cellStyle name="Normal 4 2 11 5" xfId="2883" xr:uid="{00000000-0005-0000-0000-0000430B0000}"/>
    <cellStyle name="Normal 4 2 12" xfId="2884" xr:uid="{00000000-0005-0000-0000-0000440B0000}"/>
    <cellStyle name="Normal 4 2 12 2" xfId="2885" xr:uid="{00000000-0005-0000-0000-0000450B0000}"/>
    <cellStyle name="Normal 4 2 12 3" xfId="2886" xr:uid="{00000000-0005-0000-0000-0000460B0000}"/>
    <cellStyle name="Normal 4 2 13" xfId="2887" xr:uid="{00000000-0005-0000-0000-0000470B0000}"/>
    <cellStyle name="Normal 4 2 14" xfId="2888" xr:uid="{00000000-0005-0000-0000-0000480B0000}"/>
    <cellStyle name="Normal 4 2 15" xfId="2889" xr:uid="{00000000-0005-0000-0000-0000490B0000}"/>
    <cellStyle name="Normal 4 2 16" xfId="2890" xr:uid="{00000000-0005-0000-0000-00004A0B0000}"/>
    <cellStyle name="Normal 4 2 2" xfId="2891" xr:uid="{00000000-0005-0000-0000-00004B0B0000}"/>
    <cellStyle name="Normal 4 2 2 10" xfId="2892" xr:uid="{00000000-0005-0000-0000-00004C0B0000}"/>
    <cellStyle name="Normal 4 2 2 10 2" xfId="2893" xr:uid="{00000000-0005-0000-0000-00004D0B0000}"/>
    <cellStyle name="Normal 4 2 2 10 3" xfId="2894" xr:uid="{00000000-0005-0000-0000-00004E0B0000}"/>
    <cellStyle name="Normal 4 2 2 11" xfId="2895" xr:uid="{00000000-0005-0000-0000-00004F0B0000}"/>
    <cellStyle name="Normal 4 2 2 12" xfId="2896" xr:uid="{00000000-0005-0000-0000-0000500B0000}"/>
    <cellStyle name="Normal 4 2 2 13" xfId="2897" xr:uid="{00000000-0005-0000-0000-0000510B0000}"/>
    <cellStyle name="Normal 4 2 2 14" xfId="2898" xr:uid="{00000000-0005-0000-0000-0000520B0000}"/>
    <cellStyle name="Normal 4 2 2 2" xfId="2899" xr:uid="{00000000-0005-0000-0000-0000530B0000}"/>
    <cellStyle name="Normal 4 2 2 2 2" xfId="2900" xr:uid="{00000000-0005-0000-0000-0000540B0000}"/>
    <cellStyle name="Normal 4 2 2 2 2 2" xfId="2901" xr:uid="{00000000-0005-0000-0000-0000550B0000}"/>
    <cellStyle name="Normal 4 2 2 2 2 2 2" xfId="2902" xr:uid="{00000000-0005-0000-0000-0000560B0000}"/>
    <cellStyle name="Normal 4 2 2 2 2 2 2 2" xfId="2903" xr:uid="{00000000-0005-0000-0000-0000570B0000}"/>
    <cellStyle name="Normal 4 2 2 2 2 2 2 3" xfId="2904" xr:uid="{00000000-0005-0000-0000-0000580B0000}"/>
    <cellStyle name="Normal 4 2 2 2 2 2 3" xfId="2905" xr:uid="{00000000-0005-0000-0000-0000590B0000}"/>
    <cellStyle name="Normal 4 2 2 2 2 2 3 2" xfId="2906" xr:uid="{00000000-0005-0000-0000-00005A0B0000}"/>
    <cellStyle name="Normal 4 2 2 2 2 2 4" xfId="2907" xr:uid="{00000000-0005-0000-0000-00005B0B0000}"/>
    <cellStyle name="Normal 4 2 2 2 2 2 5" xfId="2908" xr:uid="{00000000-0005-0000-0000-00005C0B0000}"/>
    <cellStyle name="Normal 4 2 2 2 2 3" xfId="2909" xr:uid="{00000000-0005-0000-0000-00005D0B0000}"/>
    <cellStyle name="Normal 4 2 2 2 2 3 2" xfId="2910" xr:uid="{00000000-0005-0000-0000-00005E0B0000}"/>
    <cellStyle name="Normal 4 2 2 2 2 3 3" xfId="2911" xr:uid="{00000000-0005-0000-0000-00005F0B0000}"/>
    <cellStyle name="Normal 4 2 2 2 2 4" xfId="2912" xr:uid="{00000000-0005-0000-0000-0000600B0000}"/>
    <cellStyle name="Normal 4 2 2 2 2 4 2" xfId="2913" xr:uid="{00000000-0005-0000-0000-0000610B0000}"/>
    <cellStyle name="Normal 4 2 2 2 2 5" xfId="2914" xr:uid="{00000000-0005-0000-0000-0000620B0000}"/>
    <cellStyle name="Normal 4 2 2 2 2 6" xfId="2915" xr:uid="{00000000-0005-0000-0000-0000630B0000}"/>
    <cellStyle name="Normal 4 2 2 2 2 7" xfId="2916" xr:uid="{00000000-0005-0000-0000-0000640B0000}"/>
    <cellStyle name="Normal 4 2 2 2 2 8" xfId="2917" xr:uid="{00000000-0005-0000-0000-0000650B0000}"/>
    <cellStyle name="Normal 4 2 2 2 3" xfId="2918" xr:uid="{00000000-0005-0000-0000-0000660B0000}"/>
    <cellStyle name="Normal 4 2 2 2 3 2" xfId="2919" xr:uid="{00000000-0005-0000-0000-0000670B0000}"/>
    <cellStyle name="Normal 4 2 2 2 3 2 2" xfId="2920" xr:uid="{00000000-0005-0000-0000-0000680B0000}"/>
    <cellStyle name="Normal 4 2 2 2 3 2 3" xfId="2921" xr:uid="{00000000-0005-0000-0000-0000690B0000}"/>
    <cellStyle name="Normal 4 2 2 2 3 3" xfId="2922" xr:uid="{00000000-0005-0000-0000-00006A0B0000}"/>
    <cellStyle name="Normal 4 2 2 2 3 3 2" xfId="2923" xr:uid="{00000000-0005-0000-0000-00006B0B0000}"/>
    <cellStyle name="Normal 4 2 2 2 3 4" xfId="2924" xr:uid="{00000000-0005-0000-0000-00006C0B0000}"/>
    <cellStyle name="Normal 4 2 2 2 3 5" xfId="2925" xr:uid="{00000000-0005-0000-0000-00006D0B0000}"/>
    <cellStyle name="Normal 4 2 2 2 3 6" xfId="2926" xr:uid="{00000000-0005-0000-0000-00006E0B0000}"/>
    <cellStyle name="Normal 4 2 2 2 3 7" xfId="2927" xr:uid="{00000000-0005-0000-0000-00006F0B0000}"/>
    <cellStyle name="Normal 4 2 2 2 4" xfId="2928" xr:uid="{00000000-0005-0000-0000-0000700B0000}"/>
    <cellStyle name="Normal 4 2 2 2 4 2" xfId="2929" xr:uid="{00000000-0005-0000-0000-0000710B0000}"/>
    <cellStyle name="Normal 4 2 2 2 4 3" xfId="2930" xr:uid="{00000000-0005-0000-0000-0000720B0000}"/>
    <cellStyle name="Normal 4 2 2 2 4 4" xfId="2931" xr:uid="{00000000-0005-0000-0000-0000730B0000}"/>
    <cellStyle name="Normal 4 2 2 2 5" xfId="2932" xr:uid="{00000000-0005-0000-0000-0000740B0000}"/>
    <cellStyle name="Normal 4 2 2 2 5 2" xfId="2933" xr:uid="{00000000-0005-0000-0000-0000750B0000}"/>
    <cellStyle name="Normal 4 2 2 2 6" xfId="2934" xr:uid="{00000000-0005-0000-0000-0000760B0000}"/>
    <cellStyle name="Normal 4 2 2 2 7" xfId="2935" xr:uid="{00000000-0005-0000-0000-0000770B0000}"/>
    <cellStyle name="Normal 4 2 2 2 8" xfId="2936" xr:uid="{00000000-0005-0000-0000-0000780B0000}"/>
    <cellStyle name="Normal 4 2 2 2 9" xfId="2937" xr:uid="{00000000-0005-0000-0000-0000790B0000}"/>
    <cellStyle name="Normal 4 2 2 3" xfId="2938" xr:uid="{00000000-0005-0000-0000-00007A0B0000}"/>
    <cellStyle name="Normal 4 2 2 3 2" xfId="2939" xr:uid="{00000000-0005-0000-0000-00007B0B0000}"/>
    <cellStyle name="Normal 4 2 2 3 2 2" xfId="2940" xr:uid="{00000000-0005-0000-0000-00007C0B0000}"/>
    <cellStyle name="Normal 4 2 2 3 2 2 2" xfId="2941" xr:uid="{00000000-0005-0000-0000-00007D0B0000}"/>
    <cellStyle name="Normal 4 2 2 3 2 2 3" xfId="2942" xr:uid="{00000000-0005-0000-0000-00007E0B0000}"/>
    <cellStyle name="Normal 4 2 2 3 2 3" xfId="2943" xr:uid="{00000000-0005-0000-0000-00007F0B0000}"/>
    <cellStyle name="Normal 4 2 2 3 2 3 2" xfId="2944" xr:uid="{00000000-0005-0000-0000-0000800B0000}"/>
    <cellStyle name="Normal 4 2 2 3 2 4" xfId="2945" xr:uid="{00000000-0005-0000-0000-0000810B0000}"/>
    <cellStyle name="Normal 4 2 2 3 2 5" xfId="2946" xr:uid="{00000000-0005-0000-0000-0000820B0000}"/>
    <cellStyle name="Normal 4 2 2 3 2 6" xfId="2947" xr:uid="{00000000-0005-0000-0000-0000830B0000}"/>
    <cellStyle name="Normal 4 2 2 3 2 7" xfId="2948" xr:uid="{00000000-0005-0000-0000-0000840B0000}"/>
    <cellStyle name="Normal 4 2 2 3 3" xfId="2949" xr:uid="{00000000-0005-0000-0000-0000850B0000}"/>
    <cellStyle name="Normal 4 2 2 3 3 2" xfId="2950" xr:uid="{00000000-0005-0000-0000-0000860B0000}"/>
    <cellStyle name="Normal 4 2 2 3 3 2 2" xfId="2951" xr:uid="{00000000-0005-0000-0000-0000870B0000}"/>
    <cellStyle name="Normal 4 2 2 3 3 2 3" xfId="2952" xr:uid="{00000000-0005-0000-0000-0000880B0000}"/>
    <cellStyle name="Normal 4 2 2 3 3 3" xfId="2953" xr:uid="{00000000-0005-0000-0000-0000890B0000}"/>
    <cellStyle name="Normal 4 2 2 3 3 3 2" xfId="2954" xr:uid="{00000000-0005-0000-0000-00008A0B0000}"/>
    <cellStyle name="Normal 4 2 2 3 3 4" xfId="2955" xr:uid="{00000000-0005-0000-0000-00008B0B0000}"/>
    <cellStyle name="Normal 4 2 2 3 3 5" xfId="2956" xr:uid="{00000000-0005-0000-0000-00008C0B0000}"/>
    <cellStyle name="Normal 4 2 2 3 3 6" xfId="2957" xr:uid="{00000000-0005-0000-0000-00008D0B0000}"/>
    <cellStyle name="Normal 4 2 2 3 4" xfId="2958" xr:uid="{00000000-0005-0000-0000-00008E0B0000}"/>
    <cellStyle name="Normal 4 2 2 3 4 2" xfId="2959" xr:uid="{00000000-0005-0000-0000-00008F0B0000}"/>
    <cellStyle name="Normal 4 2 2 3 4 3" xfId="2960" xr:uid="{00000000-0005-0000-0000-0000900B0000}"/>
    <cellStyle name="Normal 4 2 2 3 5" xfId="2961" xr:uid="{00000000-0005-0000-0000-0000910B0000}"/>
    <cellStyle name="Normal 4 2 2 3 5 2" xfId="2962" xr:uid="{00000000-0005-0000-0000-0000920B0000}"/>
    <cellStyle name="Normal 4 2 2 3 6" xfId="2963" xr:uid="{00000000-0005-0000-0000-0000930B0000}"/>
    <cellStyle name="Normal 4 2 2 3 7" xfId="2964" xr:uid="{00000000-0005-0000-0000-0000940B0000}"/>
    <cellStyle name="Normal 4 2 2 3 8" xfId="2965" xr:uid="{00000000-0005-0000-0000-0000950B0000}"/>
    <cellStyle name="Normal 4 2 2 3 9" xfId="2966" xr:uid="{00000000-0005-0000-0000-0000960B0000}"/>
    <cellStyle name="Normal 4 2 2 4" xfId="2967" xr:uid="{00000000-0005-0000-0000-0000970B0000}"/>
    <cellStyle name="Normal 4 2 2 4 2" xfId="2968" xr:uid="{00000000-0005-0000-0000-0000980B0000}"/>
    <cellStyle name="Normal 4 2 2 4 2 2" xfId="2969" xr:uid="{00000000-0005-0000-0000-0000990B0000}"/>
    <cellStyle name="Normal 4 2 2 4 2 2 2" xfId="2970" xr:uid="{00000000-0005-0000-0000-00009A0B0000}"/>
    <cellStyle name="Normal 4 2 2 4 2 2 3" xfId="2971" xr:uid="{00000000-0005-0000-0000-00009B0B0000}"/>
    <cellStyle name="Normal 4 2 2 4 2 3" xfId="2972" xr:uid="{00000000-0005-0000-0000-00009C0B0000}"/>
    <cellStyle name="Normal 4 2 2 4 2 3 2" xfId="2973" xr:uid="{00000000-0005-0000-0000-00009D0B0000}"/>
    <cellStyle name="Normal 4 2 2 4 2 4" xfId="2974" xr:uid="{00000000-0005-0000-0000-00009E0B0000}"/>
    <cellStyle name="Normal 4 2 2 4 2 5" xfId="2975" xr:uid="{00000000-0005-0000-0000-00009F0B0000}"/>
    <cellStyle name="Normal 4 2 2 4 2 6" xfId="2976" xr:uid="{00000000-0005-0000-0000-0000A00B0000}"/>
    <cellStyle name="Normal 4 2 2 4 2 7" xfId="2977" xr:uid="{00000000-0005-0000-0000-0000A10B0000}"/>
    <cellStyle name="Normal 4 2 2 4 3" xfId="2978" xr:uid="{00000000-0005-0000-0000-0000A20B0000}"/>
    <cellStyle name="Normal 4 2 2 4 3 2" xfId="2979" xr:uid="{00000000-0005-0000-0000-0000A30B0000}"/>
    <cellStyle name="Normal 4 2 2 4 3 3" xfId="2980" xr:uid="{00000000-0005-0000-0000-0000A40B0000}"/>
    <cellStyle name="Normal 4 2 2 4 3 4" xfId="2981" xr:uid="{00000000-0005-0000-0000-0000A50B0000}"/>
    <cellStyle name="Normal 4 2 2 4 4" xfId="2982" xr:uid="{00000000-0005-0000-0000-0000A60B0000}"/>
    <cellStyle name="Normal 4 2 2 4 4 2" xfId="2983" xr:uid="{00000000-0005-0000-0000-0000A70B0000}"/>
    <cellStyle name="Normal 4 2 2 4 5" xfId="2984" xr:uid="{00000000-0005-0000-0000-0000A80B0000}"/>
    <cellStyle name="Normal 4 2 2 4 6" xfId="2985" xr:uid="{00000000-0005-0000-0000-0000A90B0000}"/>
    <cellStyle name="Normal 4 2 2 4 7" xfId="2986" xr:uid="{00000000-0005-0000-0000-0000AA0B0000}"/>
    <cellStyle name="Normal 4 2 2 4 8" xfId="2987" xr:uid="{00000000-0005-0000-0000-0000AB0B0000}"/>
    <cellStyle name="Normal 4 2 2 5" xfId="2988" xr:uid="{00000000-0005-0000-0000-0000AC0B0000}"/>
    <cellStyle name="Normal 4 2 2 5 2" xfId="2989" xr:uid="{00000000-0005-0000-0000-0000AD0B0000}"/>
    <cellStyle name="Normal 4 2 2 5 2 2" xfId="2990" xr:uid="{00000000-0005-0000-0000-0000AE0B0000}"/>
    <cellStyle name="Normal 4 2 2 5 2 3" xfId="2991" xr:uid="{00000000-0005-0000-0000-0000AF0B0000}"/>
    <cellStyle name="Normal 4 2 2 5 2 4" xfId="2992" xr:uid="{00000000-0005-0000-0000-0000B00B0000}"/>
    <cellStyle name="Normal 4 2 2 5 3" xfId="2993" xr:uid="{00000000-0005-0000-0000-0000B10B0000}"/>
    <cellStyle name="Normal 4 2 2 5 3 2" xfId="2994" xr:uid="{00000000-0005-0000-0000-0000B20B0000}"/>
    <cellStyle name="Normal 4 2 2 5 4" xfId="2995" xr:uid="{00000000-0005-0000-0000-0000B30B0000}"/>
    <cellStyle name="Normal 4 2 2 5 5" xfId="2996" xr:uid="{00000000-0005-0000-0000-0000B40B0000}"/>
    <cellStyle name="Normal 4 2 2 5 6" xfId="2997" xr:uid="{00000000-0005-0000-0000-0000B50B0000}"/>
    <cellStyle name="Normal 4 2 2 5 7" xfId="2998" xr:uid="{00000000-0005-0000-0000-0000B60B0000}"/>
    <cellStyle name="Normal 4 2 2 6" xfId="2999" xr:uid="{00000000-0005-0000-0000-0000B70B0000}"/>
    <cellStyle name="Normal 4 2 2 6 2" xfId="3000" xr:uid="{00000000-0005-0000-0000-0000B80B0000}"/>
    <cellStyle name="Normal 4 2 2 6 2 2" xfId="3001" xr:uid="{00000000-0005-0000-0000-0000B90B0000}"/>
    <cellStyle name="Normal 4 2 2 6 2 3" xfId="3002" xr:uid="{00000000-0005-0000-0000-0000BA0B0000}"/>
    <cellStyle name="Normal 4 2 2 6 2 4" xfId="3003" xr:uid="{00000000-0005-0000-0000-0000BB0B0000}"/>
    <cellStyle name="Normal 4 2 2 6 3" xfId="3004" xr:uid="{00000000-0005-0000-0000-0000BC0B0000}"/>
    <cellStyle name="Normal 4 2 2 6 3 2" xfId="3005" xr:uid="{00000000-0005-0000-0000-0000BD0B0000}"/>
    <cellStyle name="Normal 4 2 2 6 4" xfId="3006" xr:uid="{00000000-0005-0000-0000-0000BE0B0000}"/>
    <cellStyle name="Normal 4 2 2 6 5" xfId="3007" xr:uid="{00000000-0005-0000-0000-0000BF0B0000}"/>
    <cellStyle name="Normal 4 2 2 6 6" xfId="3008" xr:uid="{00000000-0005-0000-0000-0000C00B0000}"/>
    <cellStyle name="Normal 4 2 2 6 7" xfId="3009" xr:uid="{00000000-0005-0000-0000-0000C10B0000}"/>
    <cellStyle name="Normal 4 2 2 7" xfId="3010" xr:uid="{00000000-0005-0000-0000-0000C20B0000}"/>
    <cellStyle name="Normal 4 2 2 7 2" xfId="3011" xr:uid="{00000000-0005-0000-0000-0000C30B0000}"/>
    <cellStyle name="Normal 4 2 2 7 2 2" xfId="3012" xr:uid="{00000000-0005-0000-0000-0000C40B0000}"/>
    <cellStyle name="Normal 4 2 2 7 3" xfId="3013" xr:uid="{00000000-0005-0000-0000-0000C50B0000}"/>
    <cellStyle name="Normal 4 2 2 7 4" xfId="3014" xr:uid="{00000000-0005-0000-0000-0000C60B0000}"/>
    <cellStyle name="Normal 4 2 2 7 5" xfId="3015" xr:uid="{00000000-0005-0000-0000-0000C70B0000}"/>
    <cellStyle name="Normal 4 2 2 8" xfId="3016" xr:uid="{00000000-0005-0000-0000-0000C80B0000}"/>
    <cellStyle name="Normal 4 2 2 8 2" xfId="3017" xr:uid="{00000000-0005-0000-0000-0000C90B0000}"/>
    <cellStyle name="Normal 4 2 2 8 2 2" xfId="3018" xr:uid="{00000000-0005-0000-0000-0000CA0B0000}"/>
    <cellStyle name="Normal 4 2 2 8 3" xfId="3019" xr:uid="{00000000-0005-0000-0000-0000CB0B0000}"/>
    <cellStyle name="Normal 4 2 2 8 4" xfId="3020" xr:uid="{00000000-0005-0000-0000-0000CC0B0000}"/>
    <cellStyle name="Normal 4 2 2 8 5" xfId="3021" xr:uid="{00000000-0005-0000-0000-0000CD0B0000}"/>
    <cellStyle name="Normal 4 2 2 9" xfId="3022" xr:uid="{00000000-0005-0000-0000-0000CE0B0000}"/>
    <cellStyle name="Normal 4 2 2 9 2" xfId="3023" xr:uid="{00000000-0005-0000-0000-0000CF0B0000}"/>
    <cellStyle name="Normal 4 2 2 9 3" xfId="3024" xr:uid="{00000000-0005-0000-0000-0000D00B0000}"/>
    <cellStyle name="Normal 4 2 2 9 4" xfId="3025" xr:uid="{00000000-0005-0000-0000-0000D10B0000}"/>
    <cellStyle name="Normal 4 2 2 9 5" xfId="3026" xr:uid="{00000000-0005-0000-0000-0000D20B0000}"/>
    <cellStyle name="Normal 4 2 3" xfId="3027" xr:uid="{00000000-0005-0000-0000-0000D30B0000}"/>
    <cellStyle name="Normal 4 2 3 2" xfId="3028" xr:uid="{00000000-0005-0000-0000-0000D40B0000}"/>
    <cellStyle name="Normal 4 2 3 2 2" xfId="3029" xr:uid="{00000000-0005-0000-0000-0000D50B0000}"/>
    <cellStyle name="Normal 4 2 3 2 2 2" xfId="3030" xr:uid="{00000000-0005-0000-0000-0000D60B0000}"/>
    <cellStyle name="Normal 4 2 3 2 2 2 2" xfId="3031" xr:uid="{00000000-0005-0000-0000-0000D70B0000}"/>
    <cellStyle name="Normal 4 2 3 2 2 2 3" xfId="3032" xr:uid="{00000000-0005-0000-0000-0000D80B0000}"/>
    <cellStyle name="Normal 4 2 3 2 2 3" xfId="3033" xr:uid="{00000000-0005-0000-0000-0000D90B0000}"/>
    <cellStyle name="Normal 4 2 3 2 2 3 2" xfId="3034" xr:uid="{00000000-0005-0000-0000-0000DA0B0000}"/>
    <cellStyle name="Normal 4 2 3 2 2 4" xfId="3035" xr:uid="{00000000-0005-0000-0000-0000DB0B0000}"/>
    <cellStyle name="Normal 4 2 3 2 2 5" xfId="3036" xr:uid="{00000000-0005-0000-0000-0000DC0B0000}"/>
    <cellStyle name="Normal 4 2 3 2 2 6" xfId="3037" xr:uid="{00000000-0005-0000-0000-0000DD0B0000}"/>
    <cellStyle name="Normal 4 2 3 2 2 7" xfId="3038" xr:uid="{00000000-0005-0000-0000-0000DE0B0000}"/>
    <cellStyle name="Normal 4 2 3 2 3" xfId="3039" xr:uid="{00000000-0005-0000-0000-0000DF0B0000}"/>
    <cellStyle name="Normal 4 2 3 2 3 2" xfId="3040" xr:uid="{00000000-0005-0000-0000-0000E00B0000}"/>
    <cellStyle name="Normal 4 2 3 2 3 3" xfId="3041" xr:uid="{00000000-0005-0000-0000-0000E10B0000}"/>
    <cellStyle name="Normal 4 2 3 2 3 4" xfId="3042" xr:uid="{00000000-0005-0000-0000-0000E20B0000}"/>
    <cellStyle name="Normal 4 2 3 2 4" xfId="3043" xr:uid="{00000000-0005-0000-0000-0000E30B0000}"/>
    <cellStyle name="Normal 4 2 3 2 4 2" xfId="3044" xr:uid="{00000000-0005-0000-0000-0000E40B0000}"/>
    <cellStyle name="Normal 4 2 3 2 5" xfId="3045" xr:uid="{00000000-0005-0000-0000-0000E50B0000}"/>
    <cellStyle name="Normal 4 2 3 2 6" xfId="3046" xr:uid="{00000000-0005-0000-0000-0000E60B0000}"/>
    <cellStyle name="Normal 4 2 3 2 7" xfId="3047" xr:uid="{00000000-0005-0000-0000-0000E70B0000}"/>
    <cellStyle name="Normal 4 2 3 2 8" xfId="3048" xr:uid="{00000000-0005-0000-0000-0000E80B0000}"/>
    <cellStyle name="Normal 4 2 3 3" xfId="3049" xr:uid="{00000000-0005-0000-0000-0000E90B0000}"/>
    <cellStyle name="Normal 4 2 3 3 2" xfId="3050" xr:uid="{00000000-0005-0000-0000-0000EA0B0000}"/>
    <cellStyle name="Normal 4 2 3 3 2 2" xfId="3051" xr:uid="{00000000-0005-0000-0000-0000EB0B0000}"/>
    <cellStyle name="Normal 4 2 3 3 2 3" xfId="3052" xr:uid="{00000000-0005-0000-0000-0000EC0B0000}"/>
    <cellStyle name="Normal 4 2 3 3 3" xfId="3053" xr:uid="{00000000-0005-0000-0000-0000ED0B0000}"/>
    <cellStyle name="Normal 4 2 3 3 3 2" xfId="3054" xr:uid="{00000000-0005-0000-0000-0000EE0B0000}"/>
    <cellStyle name="Normal 4 2 3 3 4" xfId="3055" xr:uid="{00000000-0005-0000-0000-0000EF0B0000}"/>
    <cellStyle name="Normal 4 2 3 3 5" xfId="3056" xr:uid="{00000000-0005-0000-0000-0000F00B0000}"/>
    <cellStyle name="Normal 4 2 3 3 6" xfId="3057" xr:uid="{00000000-0005-0000-0000-0000F10B0000}"/>
    <cellStyle name="Normal 4 2 3 3 7" xfId="3058" xr:uid="{00000000-0005-0000-0000-0000F20B0000}"/>
    <cellStyle name="Normal 4 2 3 4" xfId="3059" xr:uid="{00000000-0005-0000-0000-0000F30B0000}"/>
    <cellStyle name="Normal 4 2 3 4 2" xfId="3060" xr:uid="{00000000-0005-0000-0000-0000F40B0000}"/>
    <cellStyle name="Normal 4 2 3 4 3" xfId="3061" xr:uid="{00000000-0005-0000-0000-0000F50B0000}"/>
    <cellStyle name="Normal 4 2 3 4 4" xfId="3062" xr:uid="{00000000-0005-0000-0000-0000F60B0000}"/>
    <cellStyle name="Normal 4 2 3 5" xfId="3063" xr:uid="{00000000-0005-0000-0000-0000F70B0000}"/>
    <cellStyle name="Normal 4 2 3 5 2" xfId="3064" xr:uid="{00000000-0005-0000-0000-0000F80B0000}"/>
    <cellStyle name="Normal 4 2 3 6" xfId="3065" xr:uid="{00000000-0005-0000-0000-0000F90B0000}"/>
    <cellStyle name="Normal 4 2 3 7" xfId="3066" xr:uid="{00000000-0005-0000-0000-0000FA0B0000}"/>
    <cellStyle name="Normal 4 2 3 8" xfId="3067" xr:uid="{00000000-0005-0000-0000-0000FB0B0000}"/>
    <cellStyle name="Normal 4 2 3 9" xfId="3068" xr:uid="{00000000-0005-0000-0000-0000FC0B0000}"/>
    <cellStyle name="Normal 4 2 4" xfId="3069" xr:uid="{00000000-0005-0000-0000-0000FD0B0000}"/>
    <cellStyle name="Normal 4 2 4 2" xfId="3070" xr:uid="{00000000-0005-0000-0000-0000FE0B0000}"/>
    <cellStyle name="Normal 4 2 4 2 2" xfId="3071" xr:uid="{00000000-0005-0000-0000-0000FF0B0000}"/>
    <cellStyle name="Normal 4 2 4 2 2 2" xfId="3072" xr:uid="{00000000-0005-0000-0000-0000000C0000}"/>
    <cellStyle name="Normal 4 2 4 2 2 2 2" xfId="3073" xr:uid="{00000000-0005-0000-0000-0000010C0000}"/>
    <cellStyle name="Normal 4 2 4 2 2 2 3" xfId="3074" xr:uid="{00000000-0005-0000-0000-0000020C0000}"/>
    <cellStyle name="Normal 4 2 4 2 2 3" xfId="3075" xr:uid="{00000000-0005-0000-0000-0000030C0000}"/>
    <cellStyle name="Normal 4 2 4 2 2 3 2" xfId="3076" xr:uid="{00000000-0005-0000-0000-0000040C0000}"/>
    <cellStyle name="Normal 4 2 4 2 2 4" xfId="3077" xr:uid="{00000000-0005-0000-0000-0000050C0000}"/>
    <cellStyle name="Normal 4 2 4 2 2 5" xfId="3078" xr:uid="{00000000-0005-0000-0000-0000060C0000}"/>
    <cellStyle name="Normal 4 2 4 2 3" xfId="3079" xr:uid="{00000000-0005-0000-0000-0000070C0000}"/>
    <cellStyle name="Normal 4 2 4 2 3 2" xfId="3080" xr:uid="{00000000-0005-0000-0000-0000080C0000}"/>
    <cellStyle name="Normal 4 2 4 2 3 3" xfId="3081" xr:uid="{00000000-0005-0000-0000-0000090C0000}"/>
    <cellStyle name="Normal 4 2 4 2 4" xfId="3082" xr:uid="{00000000-0005-0000-0000-00000A0C0000}"/>
    <cellStyle name="Normal 4 2 4 2 4 2" xfId="3083" xr:uid="{00000000-0005-0000-0000-00000B0C0000}"/>
    <cellStyle name="Normal 4 2 4 2 5" xfId="3084" xr:uid="{00000000-0005-0000-0000-00000C0C0000}"/>
    <cellStyle name="Normal 4 2 4 2 6" xfId="3085" xr:uid="{00000000-0005-0000-0000-00000D0C0000}"/>
    <cellStyle name="Normal 4 2 4 2 7" xfId="3086" xr:uid="{00000000-0005-0000-0000-00000E0C0000}"/>
    <cellStyle name="Normal 4 2 4 2 8" xfId="3087" xr:uid="{00000000-0005-0000-0000-00000F0C0000}"/>
    <cellStyle name="Normal 4 2 4 3" xfId="3088" xr:uid="{00000000-0005-0000-0000-0000100C0000}"/>
    <cellStyle name="Normal 4 2 4 3 2" xfId="3089" xr:uid="{00000000-0005-0000-0000-0000110C0000}"/>
    <cellStyle name="Normal 4 2 4 3 2 2" xfId="3090" xr:uid="{00000000-0005-0000-0000-0000120C0000}"/>
    <cellStyle name="Normal 4 2 4 3 2 3" xfId="3091" xr:uid="{00000000-0005-0000-0000-0000130C0000}"/>
    <cellStyle name="Normal 4 2 4 3 3" xfId="3092" xr:uid="{00000000-0005-0000-0000-0000140C0000}"/>
    <cellStyle name="Normal 4 2 4 3 3 2" xfId="3093" xr:uid="{00000000-0005-0000-0000-0000150C0000}"/>
    <cellStyle name="Normal 4 2 4 3 4" xfId="3094" xr:uid="{00000000-0005-0000-0000-0000160C0000}"/>
    <cellStyle name="Normal 4 2 4 3 5" xfId="3095" xr:uid="{00000000-0005-0000-0000-0000170C0000}"/>
    <cellStyle name="Normal 4 2 4 3 6" xfId="3096" xr:uid="{00000000-0005-0000-0000-0000180C0000}"/>
    <cellStyle name="Normal 4 2 4 3 7" xfId="3097" xr:uid="{00000000-0005-0000-0000-0000190C0000}"/>
    <cellStyle name="Normal 4 2 4 4" xfId="3098" xr:uid="{00000000-0005-0000-0000-00001A0C0000}"/>
    <cellStyle name="Normal 4 2 4 4 2" xfId="3099" xr:uid="{00000000-0005-0000-0000-00001B0C0000}"/>
    <cellStyle name="Normal 4 2 4 4 3" xfId="3100" xr:uid="{00000000-0005-0000-0000-00001C0C0000}"/>
    <cellStyle name="Normal 4 2 4 4 4" xfId="3101" xr:uid="{00000000-0005-0000-0000-00001D0C0000}"/>
    <cellStyle name="Normal 4 2 4 5" xfId="3102" xr:uid="{00000000-0005-0000-0000-00001E0C0000}"/>
    <cellStyle name="Normal 4 2 4 5 2" xfId="3103" xr:uid="{00000000-0005-0000-0000-00001F0C0000}"/>
    <cellStyle name="Normal 4 2 4 6" xfId="3104" xr:uid="{00000000-0005-0000-0000-0000200C0000}"/>
    <cellStyle name="Normal 4 2 4 7" xfId="3105" xr:uid="{00000000-0005-0000-0000-0000210C0000}"/>
    <cellStyle name="Normal 4 2 4 8" xfId="3106" xr:uid="{00000000-0005-0000-0000-0000220C0000}"/>
    <cellStyle name="Normal 4 2 4 9" xfId="3107" xr:uid="{00000000-0005-0000-0000-0000230C0000}"/>
    <cellStyle name="Normal 4 2 5" xfId="3108" xr:uid="{00000000-0005-0000-0000-0000240C0000}"/>
    <cellStyle name="Normal 4 2 5 2" xfId="3109" xr:uid="{00000000-0005-0000-0000-0000250C0000}"/>
    <cellStyle name="Normal 4 2 5 2 2" xfId="3110" xr:uid="{00000000-0005-0000-0000-0000260C0000}"/>
    <cellStyle name="Normal 4 2 5 2 2 2" xfId="3111" xr:uid="{00000000-0005-0000-0000-0000270C0000}"/>
    <cellStyle name="Normal 4 2 5 2 2 3" xfId="3112" xr:uid="{00000000-0005-0000-0000-0000280C0000}"/>
    <cellStyle name="Normal 4 2 5 2 3" xfId="3113" xr:uid="{00000000-0005-0000-0000-0000290C0000}"/>
    <cellStyle name="Normal 4 2 5 2 3 2" xfId="3114" xr:uid="{00000000-0005-0000-0000-00002A0C0000}"/>
    <cellStyle name="Normal 4 2 5 2 4" xfId="3115" xr:uid="{00000000-0005-0000-0000-00002B0C0000}"/>
    <cellStyle name="Normal 4 2 5 2 5" xfId="3116" xr:uid="{00000000-0005-0000-0000-00002C0C0000}"/>
    <cellStyle name="Normal 4 2 5 2 6" xfId="3117" xr:uid="{00000000-0005-0000-0000-00002D0C0000}"/>
    <cellStyle name="Normal 4 2 5 2 7" xfId="3118" xr:uid="{00000000-0005-0000-0000-00002E0C0000}"/>
    <cellStyle name="Normal 4 2 5 3" xfId="3119" xr:uid="{00000000-0005-0000-0000-00002F0C0000}"/>
    <cellStyle name="Normal 4 2 5 3 2" xfId="3120" xr:uid="{00000000-0005-0000-0000-0000300C0000}"/>
    <cellStyle name="Normal 4 2 5 3 2 2" xfId="3121" xr:uid="{00000000-0005-0000-0000-0000310C0000}"/>
    <cellStyle name="Normal 4 2 5 3 2 3" xfId="3122" xr:uid="{00000000-0005-0000-0000-0000320C0000}"/>
    <cellStyle name="Normal 4 2 5 3 3" xfId="3123" xr:uid="{00000000-0005-0000-0000-0000330C0000}"/>
    <cellStyle name="Normal 4 2 5 3 3 2" xfId="3124" xr:uid="{00000000-0005-0000-0000-0000340C0000}"/>
    <cellStyle name="Normal 4 2 5 3 4" xfId="3125" xr:uid="{00000000-0005-0000-0000-0000350C0000}"/>
    <cellStyle name="Normal 4 2 5 3 5" xfId="3126" xr:uid="{00000000-0005-0000-0000-0000360C0000}"/>
    <cellStyle name="Normal 4 2 5 3 6" xfId="3127" xr:uid="{00000000-0005-0000-0000-0000370C0000}"/>
    <cellStyle name="Normal 4 2 5 4" xfId="3128" xr:uid="{00000000-0005-0000-0000-0000380C0000}"/>
    <cellStyle name="Normal 4 2 5 4 2" xfId="3129" xr:uid="{00000000-0005-0000-0000-0000390C0000}"/>
    <cellStyle name="Normal 4 2 5 4 3" xfId="3130" xr:uid="{00000000-0005-0000-0000-00003A0C0000}"/>
    <cellStyle name="Normal 4 2 5 5" xfId="3131" xr:uid="{00000000-0005-0000-0000-00003B0C0000}"/>
    <cellStyle name="Normal 4 2 5 5 2" xfId="3132" xr:uid="{00000000-0005-0000-0000-00003C0C0000}"/>
    <cellStyle name="Normal 4 2 5 6" xfId="3133" xr:uid="{00000000-0005-0000-0000-00003D0C0000}"/>
    <cellStyle name="Normal 4 2 5 7" xfId="3134" xr:uid="{00000000-0005-0000-0000-00003E0C0000}"/>
    <cellStyle name="Normal 4 2 5 8" xfId="3135" xr:uid="{00000000-0005-0000-0000-00003F0C0000}"/>
    <cellStyle name="Normal 4 2 5 9" xfId="3136" xr:uid="{00000000-0005-0000-0000-0000400C0000}"/>
    <cellStyle name="Normal 4 2 6" xfId="3137" xr:uid="{00000000-0005-0000-0000-0000410C0000}"/>
    <cellStyle name="Normal 4 2 6 2" xfId="3138" xr:uid="{00000000-0005-0000-0000-0000420C0000}"/>
    <cellStyle name="Normal 4 2 6 2 2" xfId="3139" xr:uid="{00000000-0005-0000-0000-0000430C0000}"/>
    <cellStyle name="Normal 4 2 6 2 2 2" xfId="3140" xr:uid="{00000000-0005-0000-0000-0000440C0000}"/>
    <cellStyle name="Normal 4 2 6 2 2 3" xfId="3141" xr:uid="{00000000-0005-0000-0000-0000450C0000}"/>
    <cellStyle name="Normal 4 2 6 2 3" xfId="3142" xr:uid="{00000000-0005-0000-0000-0000460C0000}"/>
    <cellStyle name="Normal 4 2 6 2 3 2" xfId="3143" xr:uid="{00000000-0005-0000-0000-0000470C0000}"/>
    <cellStyle name="Normal 4 2 6 2 4" xfId="3144" xr:uid="{00000000-0005-0000-0000-0000480C0000}"/>
    <cellStyle name="Normal 4 2 6 2 5" xfId="3145" xr:uid="{00000000-0005-0000-0000-0000490C0000}"/>
    <cellStyle name="Normal 4 2 6 2 6" xfId="3146" xr:uid="{00000000-0005-0000-0000-00004A0C0000}"/>
    <cellStyle name="Normal 4 2 6 2 7" xfId="3147" xr:uid="{00000000-0005-0000-0000-00004B0C0000}"/>
    <cellStyle name="Normal 4 2 6 3" xfId="3148" xr:uid="{00000000-0005-0000-0000-00004C0C0000}"/>
    <cellStyle name="Normal 4 2 6 3 2" xfId="3149" xr:uid="{00000000-0005-0000-0000-00004D0C0000}"/>
    <cellStyle name="Normal 4 2 6 3 3" xfId="3150" xr:uid="{00000000-0005-0000-0000-00004E0C0000}"/>
    <cellStyle name="Normal 4 2 6 3 4" xfId="3151" xr:uid="{00000000-0005-0000-0000-00004F0C0000}"/>
    <cellStyle name="Normal 4 2 6 4" xfId="3152" xr:uid="{00000000-0005-0000-0000-0000500C0000}"/>
    <cellStyle name="Normal 4 2 6 4 2" xfId="3153" xr:uid="{00000000-0005-0000-0000-0000510C0000}"/>
    <cellStyle name="Normal 4 2 6 5" xfId="3154" xr:uid="{00000000-0005-0000-0000-0000520C0000}"/>
    <cellStyle name="Normal 4 2 6 6" xfId="3155" xr:uid="{00000000-0005-0000-0000-0000530C0000}"/>
    <cellStyle name="Normal 4 2 6 7" xfId="3156" xr:uid="{00000000-0005-0000-0000-0000540C0000}"/>
    <cellStyle name="Normal 4 2 6 8" xfId="3157" xr:uid="{00000000-0005-0000-0000-0000550C0000}"/>
    <cellStyle name="Normal 4 2 7" xfId="3158" xr:uid="{00000000-0005-0000-0000-0000560C0000}"/>
    <cellStyle name="Normal 4 2 7 2" xfId="3159" xr:uid="{00000000-0005-0000-0000-0000570C0000}"/>
    <cellStyle name="Normal 4 2 7 2 2" xfId="3160" xr:uid="{00000000-0005-0000-0000-0000580C0000}"/>
    <cellStyle name="Normal 4 2 7 2 2 2" xfId="3161" xr:uid="{00000000-0005-0000-0000-0000590C0000}"/>
    <cellStyle name="Normal 4 2 7 2 2 3" xfId="3162" xr:uid="{00000000-0005-0000-0000-00005A0C0000}"/>
    <cellStyle name="Normal 4 2 7 2 3" xfId="3163" xr:uid="{00000000-0005-0000-0000-00005B0C0000}"/>
    <cellStyle name="Normal 4 2 7 2 3 2" xfId="3164" xr:uid="{00000000-0005-0000-0000-00005C0C0000}"/>
    <cellStyle name="Normal 4 2 7 2 4" xfId="3165" xr:uid="{00000000-0005-0000-0000-00005D0C0000}"/>
    <cellStyle name="Normal 4 2 7 2 5" xfId="3166" xr:uid="{00000000-0005-0000-0000-00005E0C0000}"/>
    <cellStyle name="Normal 4 2 7 2 6" xfId="3167" xr:uid="{00000000-0005-0000-0000-00005F0C0000}"/>
    <cellStyle name="Normal 4 2 7 2 7" xfId="3168" xr:uid="{00000000-0005-0000-0000-0000600C0000}"/>
    <cellStyle name="Normal 4 2 7 3" xfId="3169" xr:uid="{00000000-0005-0000-0000-0000610C0000}"/>
    <cellStyle name="Normal 4 2 7 3 2" xfId="3170" xr:uid="{00000000-0005-0000-0000-0000620C0000}"/>
    <cellStyle name="Normal 4 2 7 3 3" xfId="3171" xr:uid="{00000000-0005-0000-0000-0000630C0000}"/>
    <cellStyle name="Normal 4 2 7 3 4" xfId="3172" xr:uid="{00000000-0005-0000-0000-0000640C0000}"/>
    <cellStyle name="Normal 4 2 7 4" xfId="3173" xr:uid="{00000000-0005-0000-0000-0000650C0000}"/>
    <cellStyle name="Normal 4 2 7 4 2" xfId="3174" xr:uid="{00000000-0005-0000-0000-0000660C0000}"/>
    <cellStyle name="Normal 4 2 7 5" xfId="3175" xr:uid="{00000000-0005-0000-0000-0000670C0000}"/>
    <cellStyle name="Normal 4 2 7 6" xfId="3176" xr:uid="{00000000-0005-0000-0000-0000680C0000}"/>
    <cellStyle name="Normal 4 2 7 7" xfId="3177" xr:uid="{00000000-0005-0000-0000-0000690C0000}"/>
    <cellStyle name="Normal 4 2 7 8" xfId="3178" xr:uid="{00000000-0005-0000-0000-00006A0C0000}"/>
    <cellStyle name="Normal 4 2 8" xfId="3179" xr:uid="{00000000-0005-0000-0000-00006B0C0000}"/>
    <cellStyle name="Normal 4 2 8 2" xfId="3180" xr:uid="{00000000-0005-0000-0000-00006C0C0000}"/>
    <cellStyle name="Normal 4 2 8 2 2" xfId="3181" xr:uid="{00000000-0005-0000-0000-00006D0C0000}"/>
    <cellStyle name="Normal 4 2 8 2 3" xfId="3182" xr:uid="{00000000-0005-0000-0000-00006E0C0000}"/>
    <cellStyle name="Normal 4 2 8 2 4" xfId="3183" xr:uid="{00000000-0005-0000-0000-00006F0C0000}"/>
    <cellStyle name="Normal 4 2 8 3" xfId="3184" xr:uid="{00000000-0005-0000-0000-0000700C0000}"/>
    <cellStyle name="Normal 4 2 8 3 2" xfId="3185" xr:uid="{00000000-0005-0000-0000-0000710C0000}"/>
    <cellStyle name="Normal 4 2 8 4" xfId="3186" xr:uid="{00000000-0005-0000-0000-0000720C0000}"/>
    <cellStyle name="Normal 4 2 8 5" xfId="3187" xr:uid="{00000000-0005-0000-0000-0000730C0000}"/>
    <cellStyle name="Normal 4 2 8 6" xfId="3188" xr:uid="{00000000-0005-0000-0000-0000740C0000}"/>
    <cellStyle name="Normal 4 2 8 7" xfId="3189" xr:uid="{00000000-0005-0000-0000-0000750C0000}"/>
    <cellStyle name="Normal 4 2 9" xfId="3190" xr:uid="{00000000-0005-0000-0000-0000760C0000}"/>
    <cellStyle name="Normal 4 2 9 2" xfId="3191" xr:uid="{00000000-0005-0000-0000-0000770C0000}"/>
    <cellStyle name="Normal 4 2 9 2 2" xfId="3192" xr:uid="{00000000-0005-0000-0000-0000780C0000}"/>
    <cellStyle name="Normal 4 2 9 2 3" xfId="3193" xr:uid="{00000000-0005-0000-0000-0000790C0000}"/>
    <cellStyle name="Normal 4 2 9 3" xfId="3194" xr:uid="{00000000-0005-0000-0000-00007A0C0000}"/>
    <cellStyle name="Normal 4 2 9 4" xfId="3195" xr:uid="{00000000-0005-0000-0000-00007B0C0000}"/>
    <cellStyle name="Normal 4 2 9 5" xfId="3196" xr:uid="{00000000-0005-0000-0000-00007C0C0000}"/>
    <cellStyle name="Normal 4 2 9 6" xfId="3197" xr:uid="{00000000-0005-0000-0000-00007D0C0000}"/>
    <cellStyle name="Normal 4 3" xfId="3198" xr:uid="{00000000-0005-0000-0000-00007E0C0000}"/>
    <cellStyle name="Normal 4 3 2" xfId="3199" xr:uid="{00000000-0005-0000-0000-00007F0C0000}"/>
    <cellStyle name="Normal 4 4" xfId="3200" xr:uid="{00000000-0005-0000-0000-0000800C0000}"/>
    <cellStyle name="Normal 4 4 10" xfId="3201" xr:uid="{00000000-0005-0000-0000-0000810C0000}"/>
    <cellStyle name="Normal 4 4 10 2" xfId="3202" xr:uid="{00000000-0005-0000-0000-0000820C0000}"/>
    <cellStyle name="Normal 4 4 10 3" xfId="3203" xr:uid="{00000000-0005-0000-0000-0000830C0000}"/>
    <cellStyle name="Normal 4 4 11" xfId="3204" xr:uid="{00000000-0005-0000-0000-0000840C0000}"/>
    <cellStyle name="Normal 4 4 12" xfId="3205" xr:uid="{00000000-0005-0000-0000-0000850C0000}"/>
    <cellStyle name="Normal 4 4 13" xfId="3206" xr:uid="{00000000-0005-0000-0000-0000860C0000}"/>
    <cellStyle name="Normal 4 4 14" xfId="3207" xr:uid="{00000000-0005-0000-0000-0000870C0000}"/>
    <cellStyle name="Normal 4 4 2" xfId="3208" xr:uid="{00000000-0005-0000-0000-0000880C0000}"/>
    <cellStyle name="Normal 4 4 2 2" xfId="3209" xr:uid="{00000000-0005-0000-0000-0000890C0000}"/>
    <cellStyle name="Normal 4 4 2 2 2" xfId="3210" xr:uid="{00000000-0005-0000-0000-00008A0C0000}"/>
    <cellStyle name="Normal 4 4 2 2 2 2" xfId="3211" xr:uid="{00000000-0005-0000-0000-00008B0C0000}"/>
    <cellStyle name="Normal 4 4 2 2 2 2 2" xfId="3212" xr:uid="{00000000-0005-0000-0000-00008C0C0000}"/>
    <cellStyle name="Normal 4 4 2 2 2 2 3" xfId="3213" xr:uid="{00000000-0005-0000-0000-00008D0C0000}"/>
    <cellStyle name="Normal 4 4 2 2 2 3" xfId="3214" xr:uid="{00000000-0005-0000-0000-00008E0C0000}"/>
    <cellStyle name="Normal 4 4 2 2 2 3 2" xfId="3215" xr:uid="{00000000-0005-0000-0000-00008F0C0000}"/>
    <cellStyle name="Normal 4 4 2 2 2 4" xfId="3216" xr:uid="{00000000-0005-0000-0000-0000900C0000}"/>
    <cellStyle name="Normal 4 4 2 2 2 5" xfId="3217" xr:uid="{00000000-0005-0000-0000-0000910C0000}"/>
    <cellStyle name="Normal 4 4 2 2 3" xfId="3218" xr:uid="{00000000-0005-0000-0000-0000920C0000}"/>
    <cellStyle name="Normal 4 4 2 2 3 2" xfId="3219" xr:uid="{00000000-0005-0000-0000-0000930C0000}"/>
    <cellStyle name="Normal 4 4 2 2 3 3" xfId="3220" xr:uid="{00000000-0005-0000-0000-0000940C0000}"/>
    <cellStyle name="Normal 4 4 2 2 4" xfId="3221" xr:uid="{00000000-0005-0000-0000-0000950C0000}"/>
    <cellStyle name="Normal 4 4 2 2 4 2" xfId="3222" xr:uid="{00000000-0005-0000-0000-0000960C0000}"/>
    <cellStyle name="Normal 4 4 2 2 5" xfId="3223" xr:uid="{00000000-0005-0000-0000-0000970C0000}"/>
    <cellStyle name="Normal 4 4 2 2 6" xfId="3224" xr:uid="{00000000-0005-0000-0000-0000980C0000}"/>
    <cellStyle name="Normal 4 4 2 2 7" xfId="3225" xr:uid="{00000000-0005-0000-0000-0000990C0000}"/>
    <cellStyle name="Normal 4 4 2 2 8" xfId="3226" xr:uid="{00000000-0005-0000-0000-00009A0C0000}"/>
    <cellStyle name="Normal 4 4 2 3" xfId="3227" xr:uid="{00000000-0005-0000-0000-00009B0C0000}"/>
    <cellStyle name="Normal 4 4 2 3 2" xfId="3228" xr:uid="{00000000-0005-0000-0000-00009C0C0000}"/>
    <cellStyle name="Normal 4 4 2 3 2 2" xfId="3229" xr:uid="{00000000-0005-0000-0000-00009D0C0000}"/>
    <cellStyle name="Normal 4 4 2 3 2 3" xfId="3230" xr:uid="{00000000-0005-0000-0000-00009E0C0000}"/>
    <cellStyle name="Normal 4 4 2 3 3" xfId="3231" xr:uid="{00000000-0005-0000-0000-00009F0C0000}"/>
    <cellStyle name="Normal 4 4 2 3 3 2" xfId="3232" xr:uid="{00000000-0005-0000-0000-0000A00C0000}"/>
    <cellStyle name="Normal 4 4 2 3 4" xfId="3233" xr:uid="{00000000-0005-0000-0000-0000A10C0000}"/>
    <cellStyle name="Normal 4 4 2 3 5" xfId="3234" xr:uid="{00000000-0005-0000-0000-0000A20C0000}"/>
    <cellStyle name="Normal 4 4 2 3 6" xfId="3235" xr:uid="{00000000-0005-0000-0000-0000A30C0000}"/>
    <cellStyle name="Normal 4 4 2 3 7" xfId="3236" xr:uid="{00000000-0005-0000-0000-0000A40C0000}"/>
    <cellStyle name="Normal 4 4 2 4" xfId="3237" xr:uid="{00000000-0005-0000-0000-0000A50C0000}"/>
    <cellStyle name="Normal 4 4 2 4 2" xfId="3238" xr:uid="{00000000-0005-0000-0000-0000A60C0000}"/>
    <cellStyle name="Normal 4 4 2 4 3" xfId="3239" xr:uid="{00000000-0005-0000-0000-0000A70C0000}"/>
    <cellStyle name="Normal 4 4 2 4 4" xfId="3240" xr:uid="{00000000-0005-0000-0000-0000A80C0000}"/>
    <cellStyle name="Normal 4 4 2 5" xfId="3241" xr:uid="{00000000-0005-0000-0000-0000A90C0000}"/>
    <cellStyle name="Normal 4 4 2 5 2" xfId="3242" xr:uid="{00000000-0005-0000-0000-0000AA0C0000}"/>
    <cellStyle name="Normal 4 4 2 6" xfId="3243" xr:uid="{00000000-0005-0000-0000-0000AB0C0000}"/>
    <cellStyle name="Normal 4 4 2 7" xfId="3244" xr:uid="{00000000-0005-0000-0000-0000AC0C0000}"/>
    <cellStyle name="Normal 4 4 2 8" xfId="3245" xr:uid="{00000000-0005-0000-0000-0000AD0C0000}"/>
    <cellStyle name="Normal 4 4 2 9" xfId="3246" xr:uid="{00000000-0005-0000-0000-0000AE0C0000}"/>
    <cellStyle name="Normal 4 4 3" xfId="3247" xr:uid="{00000000-0005-0000-0000-0000AF0C0000}"/>
    <cellStyle name="Normal 4 4 3 2" xfId="3248" xr:uid="{00000000-0005-0000-0000-0000B00C0000}"/>
    <cellStyle name="Normal 4 4 3 2 2" xfId="3249" xr:uid="{00000000-0005-0000-0000-0000B10C0000}"/>
    <cellStyle name="Normal 4 4 3 2 2 2" xfId="3250" xr:uid="{00000000-0005-0000-0000-0000B20C0000}"/>
    <cellStyle name="Normal 4 4 3 2 2 3" xfId="3251" xr:uid="{00000000-0005-0000-0000-0000B30C0000}"/>
    <cellStyle name="Normal 4 4 3 2 3" xfId="3252" xr:uid="{00000000-0005-0000-0000-0000B40C0000}"/>
    <cellStyle name="Normal 4 4 3 2 3 2" xfId="3253" xr:uid="{00000000-0005-0000-0000-0000B50C0000}"/>
    <cellStyle name="Normal 4 4 3 2 4" xfId="3254" xr:uid="{00000000-0005-0000-0000-0000B60C0000}"/>
    <cellStyle name="Normal 4 4 3 2 5" xfId="3255" xr:uid="{00000000-0005-0000-0000-0000B70C0000}"/>
    <cellStyle name="Normal 4 4 3 2 6" xfId="3256" xr:uid="{00000000-0005-0000-0000-0000B80C0000}"/>
    <cellStyle name="Normal 4 4 3 2 7" xfId="3257" xr:uid="{00000000-0005-0000-0000-0000B90C0000}"/>
    <cellStyle name="Normal 4 4 3 3" xfId="3258" xr:uid="{00000000-0005-0000-0000-0000BA0C0000}"/>
    <cellStyle name="Normal 4 4 3 3 2" xfId="3259" xr:uid="{00000000-0005-0000-0000-0000BB0C0000}"/>
    <cellStyle name="Normal 4 4 3 3 2 2" xfId="3260" xr:uid="{00000000-0005-0000-0000-0000BC0C0000}"/>
    <cellStyle name="Normal 4 4 3 3 2 3" xfId="3261" xr:uid="{00000000-0005-0000-0000-0000BD0C0000}"/>
    <cellStyle name="Normal 4 4 3 3 3" xfId="3262" xr:uid="{00000000-0005-0000-0000-0000BE0C0000}"/>
    <cellStyle name="Normal 4 4 3 3 3 2" xfId="3263" xr:uid="{00000000-0005-0000-0000-0000BF0C0000}"/>
    <cellStyle name="Normal 4 4 3 3 4" xfId="3264" xr:uid="{00000000-0005-0000-0000-0000C00C0000}"/>
    <cellStyle name="Normal 4 4 3 3 5" xfId="3265" xr:uid="{00000000-0005-0000-0000-0000C10C0000}"/>
    <cellStyle name="Normal 4 4 3 3 6" xfId="3266" xr:uid="{00000000-0005-0000-0000-0000C20C0000}"/>
    <cellStyle name="Normal 4 4 3 4" xfId="3267" xr:uid="{00000000-0005-0000-0000-0000C30C0000}"/>
    <cellStyle name="Normal 4 4 3 4 2" xfId="3268" xr:uid="{00000000-0005-0000-0000-0000C40C0000}"/>
    <cellStyle name="Normal 4 4 3 4 3" xfId="3269" xr:uid="{00000000-0005-0000-0000-0000C50C0000}"/>
    <cellStyle name="Normal 4 4 3 5" xfId="3270" xr:uid="{00000000-0005-0000-0000-0000C60C0000}"/>
    <cellStyle name="Normal 4 4 3 5 2" xfId="3271" xr:uid="{00000000-0005-0000-0000-0000C70C0000}"/>
    <cellStyle name="Normal 4 4 3 6" xfId="3272" xr:uid="{00000000-0005-0000-0000-0000C80C0000}"/>
    <cellStyle name="Normal 4 4 3 7" xfId="3273" xr:uid="{00000000-0005-0000-0000-0000C90C0000}"/>
    <cellStyle name="Normal 4 4 3 8" xfId="3274" xr:uid="{00000000-0005-0000-0000-0000CA0C0000}"/>
    <cellStyle name="Normal 4 4 3 9" xfId="3275" xr:uid="{00000000-0005-0000-0000-0000CB0C0000}"/>
    <cellStyle name="Normal 4 4 4" xfId="3276" xr:uid="{00000000-0005-0000-0000-0000CC0C0000}"/>
    <cellStyle name="Normal 4 4 4 2" xfId="3277" xr:uid="{00000000-0005-0000-0000-0000CD0C0000}"/>
    <cellStyle name="Normal 4 4 4 2 2" xfId="3278" xr:uid="{00000000-0005-0000-0000-0000CE0C0000}"/>
    <cellStyle name="Normal 4 4 4 2 2 2" xfId="3279" xr:uid="{00000000-0005-0000-0000-0000CF0C0000}"/>
    <cellStyle name="Normal 4 4 4 2 2 3" xfId="3280" xr:uid="{00000000-0005-0000-0000-0000D00C0000}"/>
    <cellStyle name="Normal 4 4 4 2 3" xfId="3281" xr:uid="{00000000-0005-0000-0000-0000D10C0000}"/>
    <cellStyle name="Normal 4 4 4 2 3 2" xfId="3282" xr:uid="{00000000-0005-0000-0000-0000D20C0000}"/>
    <cellStyle name="Normal 4 4 4 2 4" xfId="3283" xr:uid="{00000000-0005-0000-0000-0000D30C0000}"/>
    <cellStyle name="Normal 4 4 4 2 5" xfId="3284" xr:uid="{00000000-0005-0000-0000-0000D40C0000}"/>
    <cellStyle name="Normal 4 4 4 2 6" xfId="3285" xr:uid="{00000000-0005-0000-0000-0000D50C0000}"/>
    <cellStyle name="Normal 4 4 4 2 7" xfId="3286" xr:uid="{00000000-0005-0000-0000-0000D60C0000}"/>
    <cellStyle name="Normal 4 4 4 3" xfId="3287" xr:uid="{00000000-0005-0000-0000-0000D70C0000}"/>
    <cellStyle name="Normal 4 4 4 3 2" xfId="3288" xr:uid="{00000000-0005-0000-0000-0000D80C0000}"/>
    <cellStyle name="Normal 4 4 4 3 3" xfId="3289" xr:uid="{00000000-0005-0000-0000-0000D90C0000}"/>
    <cellStyle name="Normal 4 4 4 3 4" xfId="3290" xr:uid="{00000000-0005-0000-0000-0000DA0C0000}"/>
    <cellStyle name="Normal 4 4 4 4" xfId="3291" xr:uid="{00000000-0005-0000-0000-0000DB0C0000}"/>
    <cellStyle name="Normal 4 4 4 4 2" xfId="3292" xr:uid="{00000000-0005-0000-0000-0000DC0C0000}"/>
    <cellStyle name="Normal 4 4 4 5" xfId="3293" xr:uid="{00000000-0005-0000-0000-0000DD0C0000}"/>
    <cellStyle name="Normal 4 4 4 6" xfId="3294" xr:uid="{00000000-0005-0000-0000-0000DE0C0000}"/>
    <cellStyle name="Normal 4 4 4 7" xfId="3295" xr:uid="{00000000-0005-0000-0000-0000DF0C0000}"/>
    <cellStyle name="Normal 4 4 4 8" xfId="3296" xr:uid="{00000000-0005-0000-0000-0000E00C0000}"/>
    <cellStyle name="Normal 4 4 5" xfId="3297" xr:uid="{00000000-0005-0000-0000-0000E10C0000}"/>
    <cellStyle name="Normal 4 4 5 2" xfId="3298" xr:uid="{00000000-0005-0000-0000-0000E20C0000}"/>
    <cellStyle name="Normal 4 4 5 2 2" xfId="3299" xr:uid="{00000000-0005-0000-0000-0000E30C0000}"/>
    <cellStyle name="Normal 4 4 5 2 3" xfId="3300" xr:uid="{00000000-0005-0000-0000-0000E40C0000}"/>
    <cellStyle name="Normal 4 4 5 2 4" xfId="3301" xr:uid="{00000000-0005-0000-0000-0000E50C0000}"/>
    <cellStyle name="Normal 4 4 5 3" xfId="3302" xr:uid="{00000000-0005-0000-0000-0000E60C0000}"/>
    <cellStyle name="Normal 4 4 5 3 2" xfId="3303" xr:uid="{00000000-0005-0000-0000-0000E70C0000}"/>
    <cellStyle name="Normal 4 4 5 4" xfId="3304" xr:uid="{00000000-0005-0000-0000-0000E80C0000}"/>
    <cellStyle name="Normal 4 4 5 5" xfId="3305" xr:uid="{00000000-0005-0000-0000-0000E90C0000}"/>
    <cellStyle name="Normal 4 4 5 6" xfId="3306" xr:uid="{00000000-0005-0000-0000-0000EA0C0000}"/>
    <cellStyle name="Normal 4 4 5 7" xfId="3307" xr:uid="{00000000-0005-0000-0000-0000EB0C0000}"/>
    <cellStyle name="Normal 4 4 6" xfId="3308" xr:uid="{00000000-0005-0000-0000-0000EC0C0000}"/>
    <cellStyle name="Normal 4 4 6 2" xfId="3309" xr:uid="{00000000-0005-0000-0000-0000ED0C0000}"/>
    <cellStyle name="Normal 4 4 6 2 2" xfId="3310" xr:uid="{00000000-0005-0000-0000-0000EE0C0000}"/>
    <cellStyle name="Normal 4 4 6 2 3" xfId="3311" xr:uid="{00000000-0005-0000-0000-0000EF0C0000}"/>
    <cellStyle name="Normal 4 4 6 2 4" xfId="3312" xr:uid="{00000000-0005-0000-0000-0000F00C0000}"/>
    <cellStyle name="Normal 4 4 6 3" xfId="3313" xr:uid="{00000000-0005-0000-0000-0000F10C0000}"/>
    <cellStyle name="Normal 4 4 6 3 2" xfId="3314" xr:uid="{00000000-0005-0000-0000-0000F20C0000}"/>
    <cellStyle name="Normal 4 4 6 4" xfId="3315" xr:uid="{00000000-0005-0000-0000-0000F30C0000}"/>
    <cellStyle name="Normal 4 4 6 5" xfId="3316" xr:uid="{00000000-0005-0000-0000-0000F40C0000}"/>
    <cellStyle name="Normal 4 4 6 6" xfId="3317" xr:uid="{00000000-0005-0000-0000-0000F50C0000}"/>
    <cellStyle name="Normal 4 4 6 7" xfId="3318" xr:uid="{00000000-0005-0000-0000-0000F60C0000}"/>
    <cellStyle name="Normal 4 4 7" xfId="3319" xr:uid="{00000000-0005-0000-0000-0000F70C0000}"/>
    <cellStyle name="Normal 4 4 7 2" xfId="3320" xr:uid="{00000000-0005-0000-0000-0000F80C0000}"/>
    <cellStyle name="Normal 4 4 7 2 2" xfId="3321" xr:uid="{00000000-0005-0000-0000-0000F90C0000}"/>
    <cellStyle name="Normal 4 4 7 3" xfId="3322" xr:uid="{00000000-0005-0000-0000-0000FA0C0000}"/>
    <cellStyle name="Normal 4 4 7 4" xfId="3323" xr:uid="{00000000-0005-0000-0000-0000FB0C0000}"/>
    <cellStyle name="Normal 4 4 7 5" xfId="3324" xr:uid="{00000000-0005-0000-0000-0000FC0C0000}"/>
    <cellStyle name="Normal 4 4 8" xfId="3325" xr:uid="{00000000-0005-0000-0000-0000FD0C0000}"/>
    <cellStyle name="Normal 4 4 8 2" xfId="3326" xr:uid="{00000000-0005-0000-0000-0000FE0C0000}"/>
    <cellStyle name="Normal 4 4 8 2 2" xfId="3327" xr:uid="{00000000-0005-0000-0000-0000FF0C0000}"/>
    <cellStyle name="Normal 4 4 8 3" xfId="3328" xr:uid="{00000000-0005-0000-0000-0000000D0000}"/>
    <cellStyle name="Normal 4 4 8 4" xfId="3329" xr:uid="{00000000-0005-0000-0000-0000010D0000}"/>
    <cellStyle name="Normal 4 4 8 5" xfId="3330" xr:uid="{00000000-0005-0000-0000-0000020D0000}"/>
    <cellStyle name="Normal 4 4 9" xfId="3331" xr:uid="{00000000-0005-0000-0000-0000030D0000}"/>
    <cellStyle name="Normal 4 4 9 2" xfId="3332" xr:uid="{00000000-0005-0000-0000-0000040D0000}"/>
    <cellStyle name="Normal 4 4 9 3" xfId="3333" xr:uid="{00000000-0005-0000-0000-0000050D0000}"/>
    <cellStyle name="Normal 4 4 9 4" xfId="3334" xr:uid="{00000000-0005-0000-0000-0000060D0000}"/>
    <cellStyle name="Normal 4 4 9 5" xfId="3335" xr:uid="{00000000-0005-0000-0000-0000070D0000}"/>
    <cellStyle name="Normal 4 5" xfId="3336" xr:uid="{00000000-0005-0000-0000-0000080D0000}"/>
    <cellStyle name="Normal 4 5 2" xfId="3337" xr:uid="{00000000-0005-0000-0000-0000090D0000}"/>
    <cellStyle name="Normal 4 5 2 2" xfId="3338" xr:uid="{00000000-0005-0000-0000-00000A0D0000}"/>
    <cellStyle name="Normal 4 5 2 2 2" xfId="3339" xr:uid="{00000000-0005-0000-0000-00000B0D0000}"/>
    <cellStyle name="Normal 4 5 2 2 2 2" xfId="3340" xr:uid="{00000000-0005-0000-0000-00000C0D0000}"/>
    <cellStyle name="Normal 4 5 2 2 2 3" xfId="3341" xr:uid="{00000000-0005-0000-0000-00000D0D0000}"/>
    <cellStyle name="Normal 4 5 2 2 3" xfId="3342" xr:uid="{00000000-0005-0000-0000-00000E0D0000}"/>
    <cellStyle name="Normal 4 5 2 2 3 2" xfId="3343" xr:uid="{00000000-0005-0000-0000-00000F0D0000}"/>
    <cellStyle name="Normal 4 5 2 2 4" xfId="3344" xr:uid="{00000000-0005-0000-0000-0000100D0000}"/>
    <cellStyle name="Normal 4 5 2 2 5" xfId="3345" xr:uid="{00000000-0005-0000-0000-0000110D0000}"/>
    <cellStyle name="Normal 4 5 2 2 6" xfId="3346" xr:uid="{00000000-0005-0000-0000-0000120D0000}"/>
    <cellStyle name="Normal 4 5 2 2 7" xfId="3347" xr:uid="{00000000-0005-0000-0000-0000130D0000}"/>
    <cellStyle name="Normal 4 5 2 3" xfId="3348" xr:uid="{00000000-0005-0000-0000-0000140D0000}"/>
    <cellStyle name="Normal 4 5 2 3 2" xfId="3349" xr:uid="{00000000-0005-0000-0000-0000150D0000}"/>
    <cellStyle name="Normal 4 5 2 3 3" xfId="3350" xr:uid="{00000000-0005-0000-0000-0000160D0000}"/>
    <cellStyle name="Normal 4 5 2 3 4" xfId="3351" xr:uid="{00000000-0005-0000-0000-0000170D0000}"/>
    <cellStyle name="Normal 4 5 2 4" xfId="3352" xr:uid="{00000000-0005-0000-0000-0000180D0000}"/>
    <cellStyle name="Normal 4 5 2 4 2" xfId="3353" xr:uid="{00000000-0005-0000-0000-0000190D0000}"/>
    <cellStyle name="Normal 4 5 2 5" xfId="3354" xr:uid="{00000000-0005-0000-0000-00001A0D0000}"/>
    <cellStyle name="Normal 4 5 2 6" xfId="3355" xr:uid="{00000000-0005-0000-0000-00001B0D0000}"/>
    <cellStyle name="Normal 4 5 2 7" xfId="3356" xr:uid="{00000000-0005-0000-0000-00001C0D0000}"/>
    <cellStyle name="Normal 4 5 2 8" xfId="3357" xr:uid="{00000000-0005-0000-0000-00001D0D0000}"/>
    <cellStyle name="Normal 4 5 3" xfId="3358" xr:uid="{00000000-0005-0000-0000-00001E0D0000}"/>
    <cellStyle name="Normal 4 5 3 2" xfId="3359" xr:uid="{00000000-0005-0000-0000-00001F0D0000}"/>
    <cellStyle name="Normal 4 5 3 2 2" xfId="3360" xr:uid="{00000000-0005-0000-0000-0000200D0000}"/>
    <cellStyle name="Normal 4 5 3 2 3" xfId="3361" xr:uid="{00000000-0005-0000-0000-0000210D0000}"/>
    <cellStyle name="Normal 4 5 3 3" xfId="3362" xr:uid="{00000000-0005-0000-0000-0000220D0000}"/>
    <cellStyle name="Normal 4 5 3 3 2" xfId="3363" xr:uid="{00000000-0005-0000-0000-0000230D0000}"/>
    <cellStyle name="Normal 4 5 3 4" xfId="3364" xr:uid="{00000000-0005-0000-0000-0000240D0000}"/>
    <cellStyle name="Normal 4 5 3 5" xfId="3365" xr:uid="{00000000-0005-0000-0000-0000250D0000}"/>
    <cellStyle name="Normal 4 5 3 6" xfId="3366" xr:uid="{00000000-0005-0000-0000-0000260D0000}"/>
    <cellStyle name="Normal 4 5 3 7" xfId="3367" xr:uid="{00000000-0005-0000-0000-0000270D0000}"/>
    <cellStyle name="Normal 4 5 4" xfId="3368" xr:uid="{00000000-0005-0000-0000-0000280D0000}"/>
    <cellStyle name="Normal 4 5 4 2" xfId="3369" xr:uid="{00000000-0005-0000-0000-0000290D0000}"/>
    <cellStyle name="Normal 4 5 4 3" xfId="3370" xr:uid="{00000000-0005-0000-0000-00002A0D0000}"/>
    <cellStyle name="Normal 4 5 4 4" xfId="3371" xr:uid="{00000000-0005-0000-0000-00002B0D0000}"/>
    <cellStyle name="Normal 4 5 5" xfId="3372" xr:uid="{00000000-0005-0000-0000-00002C0D0000}"/>
    <cellStyle name="Normal 4 5 5 2" xfId="3373" xr:uid="{00000000-0005-0000-0000-00002D0D0000}"/>
    <cellStyle name="Normal 4 5 6" xfId="3374" xr:uid="{00000000-0005-0000-0000-00002E0D0000}"/>
    <cellStyle name="Normal 4 5 7" xfId="3375" xr:uid="{00000000-0005-0000-0000-00002F0D0000}"/>
    <cellStyle name="Normal 4 5 8" xfId="3376" xr:uid="{00000000-0005-0000-0000-0000300D0000}"/>
    <cellStyle name="Normal 4 5 9" xfId="3377" xr:uid="{00000000-0005-0000-0000-0000310D0000}"/>
    <cellStyle name="Normal 4 6" xfId="3378" xr:uid="{00000000-0005-0000-0000-0000320D0000}"/>
    <cellStyle name="Normal 4 6 2" xfId="3379" xr:uid="{00000000-0005-0000-0000-0000330D0000}"/>
    <cellStyle name="Normal 4 6 2 2" xfId="3380" xr:uid="{00000000-0005-0000-0000-0000340D0000}"/>
    <cellStyle name="Normal 4 6 2 2 2" xfId="3381" xr:uid="{00000000-0005-0000-0000-0000350D0000}"/>
    <cellStyle name="Normal 4 6 2 2 2 2" xfId="3382" xr:uid="{00000000-0005-0000-0000-0000360D0000}"/>
    <cellStyle name="Normal 4 6 2 2 2 3" xfId="3383" xr:uid="{00000000-0005-0000-0000-0000370D0000}"/>
    <cellStyle name="Normal 4 6 2 2 3" xfId="3384" xr:uid="{00000000-0005-0000-0000-0000380D0000}"/>
    <cellStyle name="Normal 4 6 2 2 3 2" xfId="3385" xr:uid="{00000000-0005-0000-0000-0000390D0000}"/>
    <cellStyle name="Normal 4 6 2 2 4" xfId="3386" xr:uid="{00000000-0005-0000-0000-00003A0D0000}"/>
    <cellStyle name="Normal 4 6 2 2 5" xfId="3387" xr:uid="{00000000-0005-0000-0000-00003B0D0000}"/>
    <cellStyle name="Normal 4 6 2 3" xfId="3388" xr:uid="{00000000-0005-0000-0000-00003C0D0000}"/>
    <cellStyle name="Normal 4 6 2 3 2" xfId="3389" xr:uid="{00000000-0005-0000-0000-00003D0D0000}"/>
    <cellStyle name="Normal 4 6 2 3 3" xfId="3390" xr:uid="{00000000-0005-0000-0000-00003E0D0000}"/>
    <cellStyle name="Normal 4 6 2 4" xfId="3391" xr:uid="{00000000-0005-0000-0000-00003F0D0000}"/>
    <cellStyle name="Normal 4 6 2 4 2" xfId="3392" xr:uid="{00000000-0005-0000-0000-0000400D0000}"/>
    <cellStyle name="Normal 4 6 2 5" xfId="3393" xr:uid="{00000000-0005-0000-0000-0000410D0000}"/>
    <cellStyle name="Normal 4 6 2 6" xfId="3394" xr:uid="{00000000-0005-0000-0000-0000420D0000}"/>
    <cellStyle name="Normal 4 6 2 7" xfId="3395" xr:uid="{00000000-0005-0000-0000-0000430D0000}"/>
    <cellStyle name="Normal 4 6 2 8" xfId="3396" xr:uid="{00000000-0005-0000-0000-0000440D0000}"/>
    <cellStyle name="Normal 4 6 3" xfId="3397" xr:uid="{00000000-0005-0000-0000-0000450D0000}"/>
    <cellStyle name="Normal 4 6 3 2" xfId="3398" xr:uid="{00000000-0005-0000-0000-0000460D0000}"/>
    <cellStyle name="Normal 4 6 3 2 2" xfId="3399" xr:uid="{00000000-0005-0000-0000-0000470D0000}"/>
    <cellStyle name="Normal 4 6 3 2 3" xfId="3400" xr:uid="{00000000-0005-0000-0000-0000480D0000}"/>
    <cellStyle name="Normal 4 6 3 3" xfId="3401" xr:uid="{00000000-0005-0000-0000-0000490D0000}"/>
    <cellStyle name="Normal 4 6 3 3 2" xfId="3402" xr:uid="{00000000-0005-0000-0000-00004A0D0000}"/>
    <cellStyle name="Normal 4 6 3 4" xfId="3403" xr:uid="{00000000-0005-0000-0000-00004B0D0000}"/>
    <cellStyle name="Normal 4 6 3 5" xfId="3404" xr:uid="{00000000-0005-0000-0000-00004C0D0000}"/>
    <cellStyle name="Normal 4 6 3 6" xfId="3405" xr:uid="{00000000-0005-0000-0000-00004D0D0000}"/>
    <cellStyle name="Normal 4 6 3 7" xfId="3406" xr:uid="{00000000-0005-0000-0000-00004E0D0000}"/>
    <cellStyle name="Normal 4 6 4" xfId="3407" xr:uid="{00000000-0005-0000-0000-00004F0D0000}"/>
    <cellStyle name="Normal 4 6 4 2" xfId="3408" xr:uid="{00000000-0005-0000-0000-0000500D0000}"/>
    <cellStyle name="Normal 4 6 4 3" xfId="3409" xr:uid="{00000000-0005-0000-0000-0000510D0000}"/>
    <cellStyle name="Normal 4 6 4 4" xfId="3410" xr:uid="{00000000-0005-0000-0000-0000520D0000}"/>
    <cellStyle name="Normal 4 6 5" xfId="3411" xr:uid="{00000000-0005-0000-0000-0000530D0000}"/>
    <cellStyle name="Normal 4 6 5 2" xfId="3412" xr:uid="{00000000-0005-0000-0000-0000540D0000}"/>
    <cellStyle name="Normal 4 6 6" xfId="3413" xr:uid="{00000000-0005-0000-0000-0000550D0000}"/>
    <cellStyle name="Normal 4 6 7" xfId="3414" xr:uid="{00000000-0005-0000-0000-0000560D0000}"/>
    <cellStyle name="Normal 4 6 8" xfId="3415" xr:uid="{00000000-0005-0000-0000-0000570D0000}"/>
    <cellStyle name="Normal 4 6 9" xfId="3416" xr:uid="{00000000-0005-0000-0000-0000580D0000}"/>
    <cellStyle name="Normal 4 7" xfId="3417" xr:uid="{00000000-0005-0000-0000-0000590D0000}"/>
    <cellStyle name="Normal 4 7 2" xfId="3418" xr:uid="{00000000-0005-0000-0000-00005A0D0000}"/>
    <cellStyle name="Normal 4 7 2 2" xfId="3419" xr:uid="{00000000-0005-0000-0000-00005B0D0000}"/>
    <cellStyle name="Normal 4 7 2 2 2" xfId="3420" xr:uid="{00000000-0005-0000-0000-00005C0D0000}"/>
    <cellStyle name="Normal 4 7 2 2 3" xfId="3421" xr:uid="{00000000-0005-0000-0000-00005D0D0000}"/>
    <cellStyle name="Normal 4 7 2 3" xfId="3422" xr:uid="{00000000-0005-0000-0000-00005E0D0000}"/>
    <cellStyle name="Normal 4 7 2 3 2" xfId="3423" xr:uid="{00000000-0005-0000-0000-00005F0D0000}"/>
    <cellStyle name="Normal 4 7 2 4" xfId="3424" xr:uid="{00000000-0005-0000-0000-0000600D0000}"/>
    <cellStyle name="Normal 4 7 2 5" xfId="3425" xr:uid="{00000000-0005-0000-0000-0000610D0000}"/>
    <cellStyle name="Normal 4 7 2 6" xfId="3426" xr:uid="{00000000-0005-0000-0000-0000620D0000}"/>
    <cellStyle name="Normal 4 7 2 7" xfId="3427" xr:uid="{00000000-0005-0000-0000-0000630D0000}"/>
    <cellStyle name="Normal 4 7 3" xfId="3428" xr:uid="{00000000-0005-0000-0000-0000640D0000}"/>
    <cellStyle name="Normal 4 7 3 2" xfId="3429" xr:uid="{00000000-0005-0000-0000-0000650D0000}"/>
    <cellStyle name="Normal 4 7 3 2 2" xfId="3430" xr:uid="{00000000-0005-0000-0000-0000660D0000}"/>
    <cellStyle name="Normal 4 7 3 2 3" xfId="3431" xr:uid="{00000000-0005-0000-0000-0000670D0000}"/>
    <cellStyle name="Normal 4 7 3 3" xfId="3432" xr:uid="{00000000-0005-0000-0000-0000680D0000}"/>
    <cellStyle name="Normal 4 7 3 3 2" xfId="3433" xr:uid="{00000000-0005-0000-0000-0000690D0000}"/>
    <cellStyle name="Normal 4 7 3 4" xfId="3434" xr:uid="{00000000-0005-0000-0000-00006A0D0000}"/>
    <cellStyle name="Normal 4 7 3 5" xfId="3435" xr:uid="{00000000-0005-0000-0000-00006B0D0000}"/>
    <cellStyle name="Normal 4 7 3 6" xfId="3436" xr:uid="{00000000-0005-0000-0000-00006C0D0000}"/>
    <cellStyle name="Normal 4 7 4" xfId="3437" xr:uid="{00000000-0005-0000-0000-00006D0D0000}"/>
    <cellStyle name="Normal 4 7 4 2" xfId="3438" xr:uid="{00000000-0005-0000-0000-00006E0D0000}"/>
    <cellStyle name="Normal 4 7 4 3" xfId="3439" xr:uid="{00000000-0005-0000-0000-00006F0D0000}"/>
    <cellStyle name="Normal 4 7 5" xfId="3440" xr:uid="{00000000-0005-0000-0000-0000700D0000}"/>
    <cellStyle name="Normal 4 7 5 2" xfId="3441" xr:uid="{00000000-0005-0000-0000-0000710D0000}"/>
    <cellStyle name="Normal 4 7 6" xfId="3442" xr:uid="{00000000-0005-0000-0000-0000720D0000}"/>
    <cellStyle name="Normal 4 7 7" xfId="3443" xr:uid="{00000000-0005-0000-0000-0000730D0000}"/>
    <cellStyle name="Normal 4 7 8" xfId="3444" xr:uid="{00000000-0005-0000-0000-0000740D0000}"/>
    <cellStyle name="Normal 4 7 9" xfId="3445" xr:uid="{00000000-0005-0000-0000-0000750D0000}"/>
    <cellStyle name="Normal 4 8" xfId="3446" xr:uid="{00000000-0005-0000-0000-0000760D0000}"/>
    <cellStyle name="Normal 4 8 2" xfId="3447" xr:uid="{00000000-0005-0000-0000-0000770D0000}"/>
    <cellStyle name="Normal 4 8 2 2" xfId="3448" xr:uid="{00000000-0005-0000-0000-0000780D0000}"/>
    <cellStyle name="Normal 4 8 2 2 2" xfId="3449" xr:uid="{00000000-0005-0000-0000-0000790D0000}"/>
    <cellStyle name="Normal 4 8 2 2 3" xfId="3450" xr:uid="{00000000-0005-0000-0000-00007A0D0000}"/>
    <cellStyle name="Normal 4 8 2 3" xfId="3451" xr:uid="{00000000-0005-0000-0000-00007B0D0000}"/>
    <cellStyle name="Normal 4 8 2 3 2" xfId="3452" xr:uid="{00000000-0005-0000-0000-00007C0D0000}"/>
    <cellStyle name="Normal 4 8 2 4" xfId="3453" xr:uid="{00000000-0005-0000-0000-00007D0D0000}"/>
    <cellStyle name="Normal 4 8 2 5" xfId="3454" xr:uid="{00000000-0005-0000-0000-00007E0D0000}"/>
    <cellStyle name="Normal 4 8 2 6" xfId="3455" xr:uid="{00000000-0005-0000-0000-00007F0D0000}"/>
    <cellStyle name="Normal 4 8 2 7" xfId="3456" xr:uid="{00000000-0005-0000-0000-0000800D0000}"/>
    <cellStyle name="Normal 4 8 3" xfId="3457" xr:uid="{00000000-0005-0000-0000-0000810D0000}"/>
    <cellStyle name="Normal 4 8 3 2" xfId="3458" xr:uid="{00000000-0005-0000-0000-0000820D0000}"/>
    <cellStyle name="Normal 4 8 3 3" xfId="3459" xr:uid="{00000000-0005-0000-0000-0000830D0000}"/>
    <cellStyle name="Normal 4 8 3 4" xfId="3460" xr:uid="{00000000-0005-0000-0000-0000840D0000}"/>
    <cellStyle name="Normal 4 8 4" xfId="3461" xr:uid="{00000000-0005-0000-0000-0000850D0000}"/>
    <cellStyle name="Normal 4 8 4 2" xfId="3462" xr:uid="{00000000-0005-0000-0000-0000860D0000}"/>
    <cellStyle name="Normal 4 8 5" xfId="3463" xr:uid="{00000000-0005-0000-0000-0000870D0000}"/>
    <cellStyle name="Normal 4 8 6" xfId="3464" xr:uid="{00000000-0005-0000-0000-0000880D0000}"/>
    <cellStyle name="Normal 4 8 7" xfId="3465" xr:uid="{00000000-0005-0000-0000-0000890D0000}"/>
    <cellStyle name="Normal 4 8 8" xfId="3466" xr:uid="{00000000-0005-0000-0000-00008A0D0000}"/>
    <cellStyle name="Normal 4 9" xfId="3467" xr:uid="{00000000-0005-0000-0000-00008B0D0000}"/>
    <cellStyle name="Normal 4 9 2" xfId="3468" xr:uid="{00000000-0005-0000-0000-00008C0D0000}"/>
    <cellStyle name="Normal 4 9 2 2" xfId="3469" xr:uid="{00000000-0005-0000-0000-00008D0D0000}"/>
    <cellStyle name="Normal 4 9 2 2 2" xfId="3470" xr:uid="{00000000-0005-0000-0000-00008E0D0000}"/>
    <cellStyle name="Normal 4 9 2 2 3" xfId="3471" xr:uid="{00000000-0005-0000-0000-00008F0D0000}"/>
    <cellStyle name="Normal 4 9 2 3" xfId="3472" xr:uid="{00000000-0005-0000-0000-0000900D0000}"/>
    <cellStyle name="Normal 4 9 2 3 2" xfId="3473" xr:uid="{00000000-0005-0000-0000-0000910D0000}"/>
    <cellStyle name="Normal 4 9 2 4" xfId="3474" xr:uid="{00000000-0005-0000-0000-0000920D0000}"/>
    <cellStyle name="Normal 4 9 2 5" xfId="3475" xr:uid="{00000000-0005-0000-0000-0000930D0000}"/>
    <cellStyle name="Normal 4 9 2 6" xfId="3476" xr:uid="{00000000-0005-0000-0000-0000940D0000}"/>
    <cellStyle name="Normal 4 9 2 7" xfId="3477" xr:uid="{00000000-0005-0000-0000-0000950D0000}"/>
    <cellStyle name="Normal 4 9 3" xfId="3478" xr:uid="{00000000-0005-0000-0000-0000960D0000}"/>
    <cellStyle name="Normal 4 9 3 2" xfId="3479" xr:uid="{00000000-0005-0000-0000-0000970D0000}"/>
    <cellStyle name="Normal 4 9 3 3" xfId="3480" xr:uid="{00000000-0005-0000-0000-0000980D0000}"/>
    <cellStyle name="Normal 4 9 3 4" xfId="3481" xr:uid="{00000000-0005-0000-0000-0000990D0000}"/>
    <cellStyle name="Normal 4 9 4" xfId="3482" xr:uid="{00000000-0005-0000-0000-00009A0D0000}"/>
    <cellStyle name="Normal 4 9 4 2" xfId="3483" xr:uid="{00000000-0005-0000-0000-00009B0D0000}"/>
    <cellStyle name="Normal 4 9 5" xfId="3484" xr:uid="{00000000-0005-0000-0000-00009C0D0000}"/>
    <cellStyle name="Normal 4 9 6" xfId="3485" xr:uid="{00000000-0005-0000-0000-00009D0D0000}"/>
    <cellStyle name="Normal 4 9 7" xfId="3486" xr:uid="{00000000-0005-0000-0000-00009E0D0000}"/>
    <cellStyle name="Normal 4 9 8" xfId="3487" xr:uid="{00000000-0005-0000-0000-00009F0D0000}"/>
    <cellStyle name="Normal 5" xfId="3488" xr:uid="{00000000-0005-0000-0000-0000A00D0000}"/>
    <cellStyle name="Normal 5 2" xfId="3489" xr:uid="{00000000-0005-0000-0000-0000A10D0000}"/>
    <cellStyle name="Normal 5 2 2" xfId="3490" xr:uid="{00000000-0005-0000-0000-0000A20D0000}"/>
    <cellStyle name="Normal 5 2 2 2" xfId="3491" xr:uid="{00000000-0005-0000-0000-0000A30D0000}"/>
    <cellStyle name="Normal 5 2 2 3" xfId="3492" xr:uid="{00000000-0005-0000-0000-0000A40D0000}"/>
    <cellStyle name="Normal 5 2 2 3 2" xfId="3493" xr:uid="{00000000-0005-0000-0000-0000A50D0000}"/>
    <cellStyle name="Normal 5 2 2 3 3" xfId="3494" xr:uid="{00000000-0005-0000-0000-0000A60D0000}"/>
    <cellStyle name="Normal 5 2 2 3 3 2" xfId="3495" xr:uid="{00000000-0005-0000-0000-0000A70D0000}"/>
    <cellStyle name="Normal 5 2 2 3 3 2 2" xfId="3496" xr:uid="{00000000-0005-0000-0000-0000A80D0000}"/>
    <cellStyle name="Normal 5 2 2 3 3 2 3" xfId="3497" xr:uid="{00000000-0005-0000-0000-0000A90D0000}"/>
    <cellStyle name="Normal 5 2 2 3 3 2 3 2" xfId="3498" xr:uid="{00000000-0005-0000-0000-0000AA0D0000}"/>
    <cellStyle name="Normal 5 2 2 3 3 2 3 2 2" xfId="3499" xr:uid="{00000000-0005-0000-0000-0000AB0D0000}"/>
    <cellStyle name="Normal 5 2 2 3 3 2 3 2 3" xfId="3500" xr:uid="{00000000-0005-0000-0000-0000AC0D0000}"/>
    <cellStyle name="Normal 5 2 2 3 3 2 3 2 3 2" xfId="3501" xr:uid="{00000000-0005-0000-0000-0000AD0D0000}"/>
    <cellStyle name="Normal 5 2 2 3 3 2 3 2 3 3" xfId="3502" xr:uid="{00000000-0005-0000-0000-0000AE0D0000}"/>
    <cellStyle name="Normal 5 2 2 3 3 2 3 3" xfId="3503" xr:uid="{00000000-0005-0000-0000-0000AF0D0000}"/>
    <cellStyle name="Normal 5 2 2 3 3 2 3 4" xfId="3504" xr:uid="{00000000-0005-0000-0000-0000B00D0000}"/>
    <cellStyle name="Normal 5 2 2 3 3 2 3 5" xfId="3505" xr:uid="{00000000-0005-0000-0000-0000B10D0000}"/>
    <cellStyle name="Normal 5 2 2 3 3 2 3 5 2" xfId="3506" xr:uid="{00000000-0005-0000-0000-0000B20D0000}"/>
    <cellStyle name="Normal 5 2 2 3 3 2 3 6" xfId="3507" xr:uid="{00000000-0005-0000-0000-0000B30D0000}"/>
    <cellStyle name="Normal 5 2 2 3 3 2 4" xfId="3508" xr:uid="{00000000-0005-0000-0000-0000B40D0000}"/>
    <cellStyle name="Normal 5 2 2 3 3 2 4 2" xfId="3509" xr:uid="{00000000-0005-0000-0000-0000B50D0000}"/>
    <cellStyle name="Normal 5 2 2 3 3 2 5" xfId="3510" xr:uid="{00000000-0005-0000-0000-0000B60D0000}"/>
    <cellStyle name="Normal 5 2 2 3 3 2 5 2" xfId="3511" xr:uid="{00000000-0005-0000-0000-0000B70D0000}"/>
    <cellStyle name="Normal 5 2 2 3 3 2 6" xfId="3512" xr:uid="{00000000-0005-0000-0000-0000B80D0000}"/>
    <cellStyle name="Normal 5 2 2 3 3 3" xfId="3513" xr:uid="{00000000-0005-0000-0000-0000B90D0000}"/>
    <cellStyle name="Normal 5 2 2 3 3 4" xfId="3514" xr:uid="{00000000-0005-0000-0000-0000BA0D0000}"/>
    <cellStyle name="Normal 5 2 2 3 3 4 2" xfId="3515" xr:uid="{00000000-0005-0000-0000-0000BB0D0000}"/>
    <cellStyle name="Normal 5 2 2 3 3 4 2 2" xfId="3516" xr:uid="{00000000-0005-0000-0000-0000BC0D0000}"/>
    <cellStyle name="Normal 5 2 2 3 3 4 2 2 2" xfId="3517" xr:uid="{00000000-0005-0000-0000-0000BD0D0000}"/>
    <cellStyle name="Normal 5 2 2 3 3 4 2 2 2 2" xfId="3518" xr:uid="{00000000-0005-0000-0000-0000BE0D0000}"/>
    <cellStyle name="Normal 5 2 2 3 3 4 2 2 2 3" xfId="3519" xr:uid="{00000000-0005-0000-0000-0000BF0D0000}"/>
    <cellStyle name="Normal 5 2 2 3 3 4 2 2 3" xfId="3520" xr:uid="{00000000-0005-0000-0000-0000C00D0000}"/>
    <cellStyle name="Normal 5 2 2 3 3 4 2 3" xfId="3521" xr:uid="{00000000-0005-0000-0000-0000C10D0000}"/>
    <cellStyle name="Normal 5 2 2 3 3 4 2 3 2" xfId="3522" xr:uid="{00000000-0005-0000-0000-0000C20D0000}"/>
    <cellStyle name="Normal 5 2 2 3 3 4 2 3 3" xfId="3523" xr:uid="{00000000-0005-0000-0000-0000C30D0000}"/>
    <cellStyle name="Normal 5 2 2 3 3 4 2 3 3 2" xfId="3524" xr:uid="{00000000-0005-0000-0000-0000C40D0000}"/>
    <cellStyle name="Normal 5 2 2 3 3 4 2 3 4" xfId="3525" xr:uid="{00000000-0005-0000-0000-0000C50D0000}"/>
    <cellStyle name="Normal 5 2 2 3 3 4 3" xfId="3526" xr:uid="{00000000-0005-0000-0000-0000C60D0000}"/>
    <cellStyle name="Normal 5 2 2 3 3 4 4" xfId="3527" xr:uid="{00000000-0005-0000-0000-0000C70D0000}"/>
    <cellStyle name="Normal 5 2 2 3 3 4 5" xfId="3528" xr:uid="{00000000-0005-0000-0000-0000C80D0000}"/>
    <cellStyle name="Normal 5 2 2 3 3 4 5 2" xfId="3529" xr:uid="{00000000-0005-0000-0000-0000C90D0000}"/>
    <cellStyle name="Normal 5 2 2 3 3 4 6" xfId="3530" xr:uid="{00000000-0005-0000-0000-0000CA0D0000}"/>
    <cellStyle name="Normal 5 2 2 3 3 5" xfId="3531" xr:uid="{00000000-0005-0000-0000-0000CB0D0000}"/>
    <cellStyle name="Normal 5 2 2 3 3 5 2" xfId="3532" xr:uid="{00000000-0005-0000-0000-0000CC0D0000}"/>
    <cellStyle name="Normal 5 2 2 3 3 5 3" xfId="3533" xr:uid="{00000000-0005-0000-0000-0000CD0D0000}"/>
    <cellStyle name="Normal 5 2 2 3 4" xfId="3534" xr:uid="{00000000-0005-0000-0000-0000CE0D0000}"/>
    <cellStyle name="Normal 5 2 2 3 4 2" xfId="3535" xr:uid="{00000000-0005-0000-0000-0000CF0D0000}"/>
    <cellStyle name="Normal 5 2 2 3 4 3" xfId="3536" xr:uid="{00000000-0005-0000-0000-0000D00D0000}"/>
    <cellStyle name="Normal 5 2 2 3 4 3 2" xfId="3537" xr:uid="{00000000-0005-0000-0000-0000D10D0000}"/>
    <cellStyle name="Normal 5 2 2 3 4 3 2 2" xfId="3538" xr:uid="{00000000-0005-0000-0000-0000D20D0000}"/>
    <cellStyle name="Normal 5 2 2 3 4 3 2 3" xfId="3539" xr:uid="{00000000-0005-0000-0000-0000D30D0000}"/>
    <cellStyle name="Normal 5 2 2 3 4 3 2 3 2" xfId="3540" xr:uid="{00000000-0005-0000-0000-0000D40D0000}"/>
    <cellStyle name="Normal 5 2 2 3 4 3 2 3 3" xfId="3541" xr:uid="{00000000-0005-0000-0000-0000D50D0000}"/>
    <cellStyle name="Normal 5 2 2 3 4 3 3" xfId="3542" xr:uid="{00000000-0005-0000-0000-0000D60D0000}"/>
    <cellStyle name="Normal 5 2 2 3 4 3 4" xfId="3543" xr:uid="{00000000-0005-0000-0000-0000D70D0000}"/>
    <cellStyle name="Normal 5 2 2 3 4 3 5" xfId="3544" xr:uid="{00000000-0005-0000-0000-0000D80D0000}"/>
    <cellStyle name="Normal 5 2 2 3 4 3 5 2" xfId="3545" xr:uid="{00000000-0005-0000-0000-0000D90D0000}"/>
    <cellStyle name="Normal 5 2 2 3 4 3 6" xfId="3546" xr:uid="{00000000-0005-0000-0000-0000DA0D0000}"/>
    <cellStyle name="Normal 5 2 2 3 4 4" xfId="3547" xr:uid="{00000000-0005-0000-0000-0000DB0D0000}"/>
    <cellStyle name="Normal 5 2 2 3 4 4 2" xfId="3548" xr:uid="{00000000-0005-0000-0000-0000DC0D0000}"/>
    <cellStyle name="Normal 5 2 2 3 4 4 3" xfId="3549" xr:uid="{00000000-0005-0000-0000-0000DD0D0000}"/>
    <cellStyle name="Normal 5 2 2 3 4 5" xfId="3550" xr:uid="{00000000-0005-0000-0000-0000DE0D0000}"/>
    <cellStyle name="Normal 5 2 2 3 4 5 2" xfId="3551" xr:uid="{00000000-0005-0000-0000-0000DF0D0000}"/>
    <cellStyle name="Normal 5 2 2 3 4 6" xfId="3552" xr:uid="{00000000-0005-0000-0000-0000E00D0000}"/>
    <cellStyle name="Normal 5 2 2 3 5" xfId="3553" xr:uid="{00000000-0005-0000-0000-0000E10D0000}"/>
    <cellStyle name="Normal 5 2 2 4" xfId="3554" xr:uid="{00000000-0005-0000-0000-0000E20D0000}"/>
    <cellStyle name="Normal 5 2 2 4 2" xfId="3555" xr:uid="{00000000-0005-0000-0000-0000E30D0000}"/>
    <cellStyle name="Normal 5 2 2 4 3" xfId="3556" xr:uid="{00000000-0005-0000-0000-0000E40D0000}"/>
    <cellStyle name="Normal 5 2 2 4 3 2" xfId="3557" xr:uid="{00000000-0005-0000-0000-0000E50D0000}"/>
    <cellStyle name="Normal 5 2 2 4 3 2 2" xfId="3558" xr:uid="{00000000-0005-0000-0000-0000E60D0000}"/>
    <cellStyle name="Normal 5 2 2 4 3 2 3" xfId="3559" xr:uid="{00000000-0005-0000-0000-0000E70D0000}"/>
    <cellStyle name="Normal 5 2 2 4 3 2 3 2" xfId="3560" xr:uid="{00000000-0005-0000-0000-0000E80D0000}"/>
    <cellStyle name="Normal 5 2 2 4 3 2 3 3" xfId="3561" xr:uid="{00000000-0005-0000-0000-0000E90D0000}"/>
    <cellStyle name="Normal 5 2 2 4 3 3" xfId="3562" xr:uid="{00000000-0005-0000-0000-0000EA0D0000}"/>
    <cellStyle name="Normal 5 2 2 4 3 4" xfId="3563" xr:uid="{00000000-0005-0000-0000-0000EB0D0000}"/>
    <cellStyle name="Normal 5 2 2 4 3 5" xfId="3564" xr:uid="{00000000-0005-0000-0000-0000EC0D0000}"/>
    <cellStyle name="Normal 5 2 2 4 3 5 2" xfId="3565" xr:uid="{00000000-0005-0000-0000-0000ED0D0000}"/>
    <cellStyle name="Normal 5 2 2 4 3 5 3" xfId="3566" xr:uid="{00000000-0005-0000-0000-0000EE0D0000}"/>
    <cellStyle name="Normal 5 2 2 4 3 6" xfId="3567" xr:uid="{00000000-0005-0000-0000-0000EF0D0000}"/>
    <cellStyle name="Normal 5 2 2 4 4" xfId="3568" xr:uid="{00000000-0005-0000-0000-0000F00D0000}"/>
    <cellStyle name="Normal 5 2 2 4 4 2" xfId="3569" xr:uid="{00000000-0005-0000-0000-0000F10D0000}"/>
    <cellStyle name="Normal 5 2 2 4 4 3" xfId="3570" xr:uid="{00000000-0005-0000-0000-0000F20D0000}"/>
    <cellStyle name="Normal 5 2 2 4 5" xfId="3571" xr:uid="{00000000-0005-0000-0000-0000F30D0000}"/>
    <cellStyle name="Normal 5 2 2 4 5 2" xfId="3572" xr:uid="{00000000-0005-0000-0000-0000F40D0000}"/>
    <cellStyle name="Normal 5 2 2 4 6" xfId="3573" xr:uid="{00000000-0005-0000-0000-0000F50D0000}"/>
    <cellStyle name="Normal 5 2 3" xfId="3574" xr:uid="{00000000-0005-0000-0000-0000F60D0000}"/>
    <cellStyle name="Normal 5 2 3 2" xfId="3575" xr:uid="{00000000-0005-0000-0000-0000F70D0000}"/>
    <cellStyle name="Normal 5 2 3 3" xfId="3576" xr:uid="{00000000-0005-0000-0000-0000F80D0000}"/>
    <cellStyle name="Normal 5 2 3 4" xfId="3577" xr:uid="{00000000-0005-0000-0000-0000F90D0000}"/>
    <cellStyle name="Normal 5 2 4" xfId="3578" xr:uid="{00000000-0005-0000-0000-0000FA0D0000}"/>
    <cellStyle name="Normal 5 2 4 2" xfId="3579" xr:uid="{00000000-0005-0000-0000-0000FB0D0000}"/>
    <cellStyle name="Normal 5 2 4 3" xfId="3580" xr:uid="{00000000-0005-0000-0000-0000FC0D0000}"/>
    <cellStyle name="Normal 5 2 4 3 2" xfId="3581" xr:uid="{00000000-0005-0000-0000-0000FD0D0000}"/>
    <cellStyle name="Normal 5 2 4 3 2 2" xfId="3582" xr:uid="{00000000-0005-0000-0000-0000FE0D0000}"/>
    <cellStyle name="Normal 5 2 4 3 2 3" xfId="3583" xr:uid="{00000000-0005-0000-0000-0000FF0D0000}"/>
    <cellStyle name="Normal 5 2 4 3 2 3 2" xfId="3584" xr:uid="{00000000-0005-0000-0000-0000000E0000}"/>
    <cellStyle name="Normal 5 2 4 3 2 3 2 2" xfId="3585" xr:uid="{00000000-0005-0000-0000-0000010E0000}"/>
    <cellStyle name="Normal 5 2 4 3 2 3 2 3" xfId="3586" xr:uid="{00000000-0005-0000-0000-0000020E0000}"/>
    <cellStyle name="Normal 5 2 4 3 2 3 2 3 2" xfId="3587" xr:uid="{00000000-0005-0000-0000-0000030E0000}"/>
    <cellStyle name="Normal 5 2 4 3 2 3 2 3 3" xfId="3588" xr:uid="{00000000-0005-0000-0000-0000040E0000}"/>
    <cellStyle name="Normal 5 2 4 3 2 3 3" xfId="3589" xr:uid="{00000000-0005-0000-0000-0000050E0000}"/>
    <cellStyle name="Normal 5 2 4 3 2 3 4" xfId="3590" xr:uid="{00000000-0005-0000-0000-0000060E0000}"/>
    <cellStyle name="Normal 5 2 4 3 2 3 5" xfId="3591" xr:uid="{00000000-0005-0000-0000-0000070E0000}"/>
    <cellStyle name="Normal 5 2 4 3 2 3 5 2" xfId="3592" xr:uid="{00000000-0005-0000-0000-0000080E0000}"/>
    <cellStyle name="Normal 5 2 4 3 2 3 6" xfId="3593" xr:uid="{00000000-0005-0000-0000-0000090E0000}"/>
    <cellStyle name="Normal 5 2 4 3 2 4" xfId="3594" xr:uid="{00000000-0005-0000-0000-00000A0E0000}"/>
    <cellStyle name="Normal 5 2 4 3 2 4 2" xfId="3595" xr:uid="{00000000-0005-0000-0000-00000B0E0000}"/>
    <cellStyle name="Normal 5 2 4 3 2 5" xfId="3596" xr:uid="{00000000-0005-0000-0000-00000C0E0000}"/>
    <cellStyle name="Normal 5 2 4 3 2 5 2" xfId="3597" xr:uid="{00000000-0005-0000-0000-00000D0E0000}"/>
    <cellStyle name="Normal 5 2 4 3 2 6" xfId="3598" xr:uid="{00000000-0005-0000-0000-00000E0E0000}"/>
    <cellStyle name="Normal 5 2 4 3 3" xfId="3599" xr:uid="{00000000-0005-0000-0000-00000F0E0000}"/>
    <cellStyle name="Normal 5 2 4 3 4" xfId="3600" xr:uid="{00000000-0005-0000-0000-0000100E0000}"/>
    <cellStyle name="Normal 5 2 4 3 4 2" xfId="3601" xr:uid="{00000000-0005-0000-0000-0000110E0000}"/>
    <cellStyle name="Normal 5 2 4 3 4 2 2" xfId="3602" xr:uid="{00000000-0005-0000-0000-0000120E0000}"/>
    <cellStyle name="Normal 5 2 4 3 4 2 2 2" xfId="3603" xr:uid="{00000000-0005-0000-0000-0000130E0000}"/>
    <cellStyle name="Normal 5 2 4 3 4 2 2 2 2" xfId="3604" xr:uid="{00000000-0005-0000-0000-0000140E0000}"/>
    <cellStyle name="Normal 5 2 4 3 4 2 2 2 3" xfId="3605" xr:uid="{00000000-0005-0000-0000-0000150E0000}"/>
    <cellStyle name="Normal 5 2 4 3 4 2 2 3" xfId="3606" xr:uid="{00000000-0005-0000-0000-0000160E0000}"/>
    <cellStyle name="Normal 5 2 4 3 4 2 3" xfId="3607" xr:uid="{00000000-0005-0000-0000-0000170E0000}"/>
    <cellStyle name="Normal 5 2 4 3 4 2 3 2" xfId="3608" xr:uid="{00000000-0005-0000-0000-0000180E0000}"/>
    <cellStyle name="Normal 5 2 4 3 4 2 3 3" xfId="3609" xr:uid="{00000000-0005-0000-0000-0000190E0000}"/>
    <cellStyle name="Normal 5 2 4 3 4 2 3 3 2" xfId="3610" xr:uid="{00000000-0005-0000-0000-00001A0E0000}"/>
    <cellStyle name="Normal 5 2 4 3 4 2 3 4" xfId="3611" xr:uid="{00000000-0005-0000-0000-00001B0E0000}"/>
    <cellStyle name="Normal 5 2 4 3 4 3" xfId="3612" xr:uid="{00000000-0005-0000-0000-00001C0E0000}"/>
    <cellStyle name="Normal 5 2 4 3 4 4" xfId="3613" xr:uid="{00000000-0005-0000-0000-00001D0E0000}"/>
    <cellStyle name="Normal 5 2 4 3 4 5" xfId="3614" xr:uid="{00000000-0005-0000-0000-00001E0E0000}"/>
    <cellStyle name="Normal 5 2 4 3 4 5 2" xfId="3615" xr:uid="{00000000-0005-0000-0000-00001F0E0000}"/>
    <cellStyle name="Normal 5 2 4 3 4 6" xfId="3616" xr:uid="{00000000-0005-0000-0000-0000200E0000}"/>
    <cellStyle name="Normal 5 2 4 3 5" xfId="3617" xr:uid="{00000000-0005-0000-0000-0000210E0000}"/>
    <cellStyle name="Normal 5 2 4 3 5 2" xfId="3618" xr:uid="{00000000-0005-0000-0000-0000220E0000}"/>
    <cellStyle name="Normal 5 2 4 3 5 3" xfId="3619" xr:uid="{00000000-0005-0000-0000-0000230E0000}"/>
    <cellStyle name="Normal 5 2 4 4" xfId="3620" xr:uid="{00000000-0005-0000-0000-0000240E0000}"/>
    <cellStyle name="Normal 5 2 4 4 2" xfId="3621" xr:uid="{00000000-0005-0000-0000-0000250E0000}"/>
    <cellStyle name="Normal 5 2 4 4 3" xfId="3622" xr:uid="{00000000-0005-0000-0000-0000260E0000}"/>
    <cellStyle name="Normal 5 2 4 4 3 2" xfId="3623" xr:uid="{00000000-0005-0000-0000-0000270E0000}"/>
    <cellStyle name="Normal 5 2 4 4 3 2 2" xfId="3624" xr:uid="{00000000-0005-0000-0000-0000280E0000}"/>
    <cellStyle name="Normal 5 2 4 4 3 2 3" xfId="3625" xr:uid="{00000000-0005-0000-0000-0000290E0000}"/>
    <cellStyle name="Normal 5 2 4 4 3 2 3 2" xfId="3626" xr:uid="{00000000-0005-0000-0000-00002A0E0000}"/>
    <cellStyle name="Normal 5 2 4 4 3 2 3 3" xfId="3627" xr:uid="{00000000-0005-0000-0000-00002B0E0000}"/>
    <cellStyle name="Normal 5 2 4 4 3 3" xfId="3628" xr:uid="{00000000-0005-0000-0000-00002C0E0000}"/>
    <cellStyle name="Normal 5 2 4 4 3 4" xfId="3629" xr:uid="{00000000-0005-0000-0000-00002D0E0000}"/>
    <cellStyle name="Normal 5 2 4 4 3 5" xfId="3630" xr:uid="{00000000-0005-0000-0000-00002E0E0000}"/>
    <cellStyle name="Normal 5 2 4 4 3 5 2" xfId="3631" xr:uid="{00000000-0005-0000-0000-00002F0E0000}"/>
    <cellStyle name="Normal 5 2 4 4 3 6" xfId="3632" xr:uid="{00000000-0005-0000-0000-0000300E0000}"/>
    <cellStyle name="Normal 5 2 4 4 4" xfId="3633" xr:uid="{00000000-0005-0000-0000-0000310E0000}"/>
    <cellStyle name="Normal 5 2 4 4 4 2" xfId="3634" xr:uid="{00000000-0005-0000-0000-0000320E0000}"/>
    <cellStyle name="Normal 5 2 4 4 4 3" xfId="3635" xr:uid="{00000000-0005-0000-0000-0000330E0000}"/>
    <cellStyle name="Normal 5 2 4 4 5" xfId="3636" xr:uid="{00000000-0005-0000-0000-0000340E0000}"/>
    <cellStyle name="Normal 5 2 4 4 5 2" xfId="3637" xr:uid="{00000000-0005-0000-0000-0000350E0000}"/>
    <cellStyle name="Normal 5 2 4 4 5 3" xfId="3638" xr:uid="{00000000-0005-0000-0000-0000360E0000}"/>
    <cellStyle name="Normal 5 2 4 4 6" xfId="3639" xr:uid="{00000000-0005-0000-0000-0000370E0000}"/>
    <cellStyle name="Normal 5 2 4 4 7" xfId="3640" xr:uid="{00000000-0005-0000-0000-0000380E0000}"/>
    <cellStyle name="Normal 5 2 4 5" xfId="3641" xr:uid="{00000000-0005-0000-0000-0000390E0000}"/>
    <cellStyle name="Normal 5 2 4 5 2" xfId="3642" xr:uid="{00000000-0005-0000-0000-00003A0E0000}"/>
    <cellStyle name="Normal 5 2 4 5 3" xfId="3643" xr:uid="{00000000-0005-0000-0000-00003B0E0000}"/>
    <cellStyle name="Normal 5 2 4 5 4" xfId="3644" xr:uid="{00000000-0005-0000-0000-00003C0E0000}"/>
    <cellStyle name="Normal 5 2 4 6" xfId="3645" xr:uid="{00000000-0005-0000-0000-00003D0E0000}"/>
    <cellStyle name="Normal 5 2 5" xfId="3646" xr:uid="{00000000-0005-0000-0000-00003E0E0000}"/>
    <cellStyle name="Normal 5 2 6" xfId="3647" xr:uid="{00000000-0005-0000-0000-00003F0E0000}"/>
    <cellStyle name="Normal 5 2 6 2" xfId="3648" xr:uid="{00000000-0005-0000-0000-0000400E0000}"/>
    <cellStyle name="Normal 5 2 6 3" xfId="3649" xr:uid="{00000000-0005-0000-0000-0000410E0000}"/>
    <cellStyle name="Normal 5 2 6 3 2" xfId="3650" xr:uid="{00000000-0005-0000-0000-0000420E0000}"/>
    <cellStyle name="Normal 5 2 6 3 2 2" xfId="3651" xr:uid="{00000000-0005-0000-0000-0000430E0000}"/>
    <cellStyle name="Normal 5 2 6 3 2 3" xfId="3652" xr:uid="{00000000-0005-0000-0000-0000440E0000}"/>
    <cellStyle name="Normal 5 2 6 3 2 3 2" xfId="3653" xr:uid="{00000000-0005-0000-0000-0000450E0000}"/>
    <cellStyle name="Normal 5 2 6 3 2 3 3" xfId="3654" xr:uid="{00000000-0005-0000-0000-0000460E0000}"/>
    <cellStyle name="Normal 5 2 6 3 3" xfId="3655" xr:uid="{00000000-0005-0000-0000-0000470E0000}"/>
    <cellStyle name="Normal 5 2 6 3 4" xfId="3656" xr:uid="{00000000-0005-0000-0000-0000480E0000}"/>
    <cellStyle name="Normal 5 2 6 3 5" xfId="3657" xr:uid="{00000000-0005-0000-0000-0000490E0000}"/>
    <cellStyle name="Normal 5 2 6 3 5 2" xfId="3658" xr:uid="{00000000-0005-0000-0000-00004A0E0000}"/>
    <cellStyle name="Normal 5 2 6 3 6" xfId="3659" xr:uid="{00000000-0005-0000-0000-00004B0E0000}"/>
    <cellStyle name="Normal 5 2 6 4" xfId="3660" xr:uid="{00000000-0005-0000-0000-00004C0E0000}"/>
    <cellStyle name="Normal 5 2 6 5" xfId="3661" xr:uid="{00000000-0005-0000-0000-00004D0E0000}"/>
    <cellStyle name="Normal 5 2 6 5 2" xfId="3662" xr:uid="{00000000-0005-0000-0000-00004E0E0000}"/>
    <cellStyle name="Normal 5 2 6 6" xfId="3663" xr:uid="{00000000-0005-0000-0000-00004F0E0000}"/>
    <cellStyle name="Normal 5 2 7" xfId="3664" xr:uid="{00000000-0005-0000-0000-0000500E0000}"/>
    <cellStyle name="Normal 5 2 7 2" xfId="3665" xr:uid="{00000000-0005-0000-0000-0000510E0000}"/>
    <cellStyle name="Normal 5 2 7 3" xfId="3666" xr:uid="{00000000-0005-0000-0000-0000520E0000}"/>
    <cellStyle name="Normal 5 2 7 4" xfId="3667" xr:uid="{00000000-0005-0000-0000-0000530E0000}"/>
    <cellStyle name="Normal 5 2 7 5" xfId="3668" xr:uid="{00000000-0005-0000-0000-0000540E0000}"/>
    <cellStyle name="Normal 5 3" xfId="3669" xr:uid="{00000000-0005-0000-0000-0000550E0000}"/>
    <cellStyle name="Normal 5 3 2" xfId="3670" xr:uid="{00000000-0005-0000-0000-0000560E0000}"/>
    <cellStyle name="Normal 5 3 3" xfId="3671" xr:uid="{00000000-0005-0000-0000-0000570E0000}"/>
    <cellStyle name="Normal 5 3 3 2" xfId="3672" xr:uid="{00000000-0005-0000-0000-0000580E0000}"/>
    <cellStyle name="Normal 5 3 3 2 2" xfId="3673" xr:uid="{00000000-0005-0000-0000-0000590E0000}"/>
    <cellStyle name="Normal 5 3 3 2 3" xfId="3674" xr:uid="{00000000-0005-0000-0000-00005A0E0000}"/>
    <cellStyle name="Normal 5 3 3 2 3 2" xfId="3675" xr:uid="{00000000-0005-0000-0000-00005B0E0000}"/>
    <cellStyle name="Normal 5 3 3 2 3 2 2" xfId="3676" xr:uid="{00000000-0005-0000-0000-00005C0E0000}"/>
    <cellStyle name="Normal 5 3 3 2 3 2 3" xfId="3677" xr:uid="{00000000-0005-0000-0000-00005D0E0000}"/>
    <cellStyle name="Normal 5 3 3 2 3 2 3 2" xfId="3678" xr:uid="{00000000-0005-0000-0000-00005E0E0000}"/>
    <cellStyle name="Normal 5 3 3 2 3 2 3 3" xfId="3679" xr:uid="{00000000-0005-0000-0000-00005F0E0000}"/>
    <cellStyle name="Normal 5 3 3 2 3 3" xfId="3680" xr:uid="{00000000-0005-0000-0000-0000600E0000}"/>
    <cellStyle name="Normal 5 3 3 2 3 4" xfId="3681" xr:uid="{00000000-0005-0000-0000-0000610E0000}"/>
    <cellStyle name="Normal 5 3 3 2 3 5" xfId="3682" xr:uid="{00000000-0005-0000-0000-0000620E0000}"/>
    <cellStyle name="Normal 5 3 3 2 3 5 2" xfId="3683" xr:uid="{00000000-0005-0000-0000-0000630E0000}"/>
    <cellStyle name="Normal 5 3 3 2 3 6" xfId="3684" xr:uid="{00000000-0005-0000-0000-0000640E0000}"/>
    <cellStyle name="Normal 5 3 3 2 4" xfId="3685" xr:uid="{00000000-0005-0000-0000-0000650E0000}"/>
    <cellStyle name="Normal 5 3 3 2 4 2" xfId="3686" xr:uid="{00000000-0005-0000-0000-0000660E0000}"/>
    <cellStyle name="Normal 5 3 3 2 4 3" xfId="3687" xr:uid="{00000000-0005-0000-0000-0000670E0000}"/>
    <cellStyle name="Normal 5 3 3 2 4 4" xfId="3688" xr:uid="{00000000-0005-0000-0000-0000680E0000}"/>
    <cellStyle name="Normal 5 3 3 2 5" xfId="3689" xr:uid="{00000000-0005-0000-0000-0000690E0000}"/>
    <cellStyle name="Normal 5 3 3 2 5 2" xfId="3690" xr:uid="{00000000-0005-0000-0000-00006A0E0000}"/>
    <cellStyle name="Normal 5 3 3 2 6" xfId="3691" xr:uid="{00000000-0005-0000-0000-00006B0E0000}"/>
    <cellStyle name="Normal 5 3 3 3" xfId="3692" xr:uid="{00000000-0005-0000-0000-00006C0E0000}"/>
    <cellStyle name="Normal 5 3 3 3 2" xfId="3693" xr:uid="{00000000-0005-0000-0000-00006D0E0000}"/>
    <cellStyle name="Normal 5 3 3 3 3" xfId="3694" xr:uid="{00000000-0005-0000-0000-00006E0E0000}"/>
    <cellStyle name="Normal 5 3 3 4" xfId="3695" xr:uid="{00000000-0005-0000-0000-00006F0E0000}"/>
    <cellStyle name="Normal 5 3 3 4 2" xfId="3696" xr:uid="{00000000-0005-0000-0000-0000700E0000}"/>
    <cellStyle name="Normal 5 3 3 4 2 2" xfId="3697" xr:uid="{00000000-0005-0000-0000-0000710E0000}"/>
    <cellStyle name="Normal 5 3 3 4 2 2 2" xfId="3698" xr:uid="{00000000-0005-0000-0000-0000720E0000}"/>
    <cellStyle name="Normal 5 3 3 4 2 2 2 2" xfId="3699" xr:uid="{00000000-0005-0000-0000-0000730E0000}"/>
    <cellStyle name="Normal 5 3 3 4 2 2 2 3" xfId="3700" xr:uid="{00000000-0005-0000-0000-0000740E0000}"/>
    <cellStyle name="Normal 5 3 3 4 2 2 3" xfId="3701" xr:uid="{00000000-0005-0000-0000-0000750E0000}"/>
    <cellStyle name="Normal 5 3 3 4 2 3" xfId="3702" xr:uid="{00000000-0005-0000-0000-0000760E0000}"/>
    <cellStyle name="Normal 5 3 3 4 2 3 2" xfId="3703" xr:uid="{00000000-0005-0000-0000-0000770E0000}"/>
    <cellStyle name="Normal 5 3 3 4 2 3 3" xfId="3704" xr:uid="{00000000-0005-0000-0000-0000780E0000}"/>
    <cellStyle name="Normal 5 3 3 4 2 3 3 2" xfId="3705" xr:uid="{00000000-0005-0000-0000-0000790E0000}"/>
    <cellStyle name="Normal 5 3 3 4 2 3 4" xfId="3706" xr:uid="{00000000-0005-0000-0000-00007A0E0000}"/>
    <cellStyle name="Normal 5 3 3 4 3" xfId="3707" xr:uid="{00000000-0005-0000-0000-00007B0E0000}"/>
    <cellStyle name="Normal 5 3 3 4 4" xfId="3708" xr:uid="{00000000-0005-0000-0000-00007C0E0000}"/>
    <cellStyle name="Normal 5 3 3 4 5" xfId="3709" xr:uid="{00000000-0005-0000-0000-00007D0E0000}"/>
    <cellStyle name="Normal 5 3 3 4 5 2" xfId="3710" xr:uid="{00000000-0005-0000-0000-00007E0E0000}"/>
    <cellStyle name="Normal 5 3 3 4 6" xfId="3711" xr:uid="{00000000-0005-0000-0000-00007F0E0000}"/>
    <cellStyle name="Normal 5 3 3 5" xfId="3712" xr:uid="{00000000-0005-0000-0000-0000800E0000}"/>
    <cellStyle name="Normal 5 3 3 5 2" xfId="3713" xr:uid="{00000000-0005-0000-0000-0000810E0000}"/>
    <cellStyle name="Normal 5 3 3 5 3" xfId="3714" xr:uid="{00000000-0005-0000-0000-0000820E0000}"/>
    <cellStyle name="Normal 5 3 3 6" xfId="3715" xr:uid="{00000000-0005-0000-0000-0000830E0000}"/>
    <cellStyle name="Normal 5 3 3 6 2" xfId="3716" xr:uid="{00000000-0005-0000-0000-0000840E0000}"/>
    <cellStyle name="Normal 5 3 3 6 3" xfId="3717" xr:uid="{00000000-0005-0000-0000-0000850E0000}"/>
    <cellStyle name="Normal 5 3 4" xfId="3718" xr:uid="{00000000-0005-0000-0000-0000860E0000}"/>
    <cellStyle name="Normal 5 3 4 2" xfId="3719" xr:uid="{00000000-0005-0000-0000-0000870E0000}"/>
    <cellStyle name="Normal 5 3 4 3" xfId="3720" xr:uid="{00000000-0005-0000-0000-0000880E0000}"/>
    <cellStyle name="Normal 5 3 4 3 2" xfId="3721" xr:uid="{00000000-0005-0000-0000-0000890E0000}"/>
    <cellStyle name="Normal 5 3 4 3 2 2" xfId="3722" xr:uid="{00000000-0005-0000-0000-00008A0E0000}"/>
    <cellStyle name="Normal 5 3 4 3 2 3" xfId="3723" xr:uid="{00000000-0005-0000-0000-00008B0E0000}"/>
    <cellStyle name="Normal 5 3 4 3 2 3 2" xfId="3724" xr:uid="{00000000-0005-0000-0000-00008C0E0000}"/>
    <cellStyle name="Normal 5 3 4 3 2 3 3" xfId="3725" xr:uid="{00000000-0005-0000-0000-00008D0E0000}"/>
    <cellStyle name="Normal 5 3 4 3 3" xfId="3726" xr:uid="{00000000-0005-0000-0000-00008E0E0000}"/>
    <cellStyle name="Normal 5 3 4 3 4" xfId="3727" xr:uid="{00000000-0005-0000-0000-00008F0E0000}"/>
    <cellStyle name="Normal 5 3 4 3 5" xfId="3728" xr:uid="{00000000-0005-0000-0000-0000900E0000}"/>
    <cellStyle name="Normal 5 3 4 3 5 2" xfId="3729" xr:uid="{00000000-0005-0000-0000-0000910E0000}"/>
    <cellStyle name="Normal 5 3 4 3 6" xfId="3730" xr:uid="{00000000-0005-0000-0000-0000920E0000}"/>
    <cellStyle name="Normal 5 3 4 4" xfId="3731" xr:uid="{00000000-0005-0000-0000-0000930E0000}"/>
    <cellStyle name="Normal 5 3 4 4 2" xfId="3732" xr:uid="{00000000-0005-0000-0000-0000940E0000}"/>
    <cellStyle name="Normal 5 3 4 4 3" xfId="3733" xr:uid="{00000000-0005-0000-0000-0000950E0000}"/>
    <cellStyle name="Normal 5 3 4 5" xfId="3734" xr:uid="{00000000-0005-0000-0000-0000960E0000}"/>
    <cellStyle name="Normal 5 3 4 5 2" xfId="3735" xr:uid="{00000000-0005-0000-0000-0000970E0000}"/>
    <cellStyle name="Normal 5 3 4 6" xfId="3736" xr:uid="{00000000-0005-0000-0000-0000980E0000}"/>
    <cellStyle name="Normal 5 3 5" xfId="3737" xr:uid="{00000000-0005-0000-0000-0000990E0000}"/>
    <cellStyle name="Normal 5 4" xfId="3738" xr:uid="{00000000-0005-0000-0000-00009A0E0000}"/>
    <cellStyle name="Normal 5 4 2" xfId="3739" xr:uid="{00000000-0005-0000-0000-00009B0E0000}"/>
    <cellStyle name="Normal 5 4 3" xfId="3740" xr:uid="{00000000-0005-0000-0000-00009C0E0000}"/>
    <cellStyle name="Normal 5 4 3 2" xfId="3741" xr:uid="{00000000-0005-0000-0000-00009D0E0000}"/>
    <cellStyle name="Normal 5 4 3 3" xfId="3742" xr:uid="{00000000-0005-0000-0000-00009E0E0000}"/>
    <cellStyle name="Normal 5 5" xfId="3743" xr:uid="{00000000-0005-0000-0000-00009F0E0000}"/>
    <cellStyle name="Normal 5 5 10" xfId="3744" xr:uid="{00000000-0005-0000-0000-0000A00E0000}"/>
    <cellStyle name="Normal 5 5 10 2" xfId="3745" xr:uid="{00000000-0005-0000-0000-0000A10E0000}"/>
    <cellStyle name="Normal 5 5 10 2 2" xfId="3746" xr:uid="{00000000-0005-0000-0000-0000A20E0000}"/>
    <cellStyle name="Normal 5 5 10 2 3" xfId="3747" xr:uid="{00000000-0005-0000-0000-0000A30E0000}"/>
    <cellStyle name="Normal 5 5 10 2 3 2" xfId="3748" xr:uid="{00000000-0005-0000-0000-0000A40E0000}"/>
    <cellStyle name="Normal 5 5 10 2 3 3" xfId="3749" xr:uid="{00000000-0005-0000-0000-0000A50E0000}"/>
    <cellStyle name="Normal 5 5 10 3" xfId="3750" xr:uid="{00000000-0005-0000-0000-0000A60E0000}"/>
    <cellStyle name="Normal 5 5 10 4" xfId="3751" xr:uid="{00000000-0005-0000-0000-0000A70E0000}"/>
    <cellStyle name="Normal 5 5 10 5" xfId="3752" xr:uid="{00000000-0005-0000-0000-0000A80E0000}"/>
    <cellStyle name="Normal 5 5 10 5 2" xfId="3753" xr:uid="{00000000-0005-0000-0000-0000A90E0000}"/>
    <cellStyle name="Normal 5 5 10 6" xfId="3754" xr:uid="{00000000-0005-0000-0000-0000AA0E0000}"/>
    <cellStyle name="Normal 5 5 11" xfId="3755" xr:uid="{00000000-0005-0000-0000-0000AB0E0000}"/>
    <cellStyle name="Normal 5 5 11 2" xfId="3756" xr:uid="{00000000-0005-0000-0000-0000AC0E0000}"/>
    <cellStyle name="Normal 5 5 11 2 2" xfId="3757" xr:uid="{00000000-0005-0000-0000-0000AD0E0000}"/>
    <cellStyle name="Normal 5 5 11 3" xfId="3758" xr:uid="{00000000-0005-0000-0000-0000AE0E0000}"/>
    <cellStyle name="Normal 5 5 11 4" xfId="3759" xr:uid="{00000000-0005-0000-0000-0000AF0E0000}"/>
    <cellStyle name="Normal 5 5 11 5" xfId="3760" xr:uid="{00000000-0005-0000-0000-0000B00E0000}"/>
    <cellStyle name="Normal 5 5 12" xfId="3761" xr:uid="{00000000-0005-0000-0000-0000B10E0000}"/>
    <cellStyle name="Normal 5 5 12 2" xfId="3762" xr:uid="{00000000-0005-0000-0000-0000B20E0000}"/>
    <cellStyle name="Normal 5 5 12 3" xfId="3763" xr:uid="{00000000-0005-0000-0000-0000B30E0000}"/>
    <cellStyle name="Normal 5 5 12 3 2" xfId="3764" xr:uid="{00000000-0005-0000-0000-0000B40E0000}"/>
    <cellStyle name="Normal 5 5 12 3 3" xfId="3765" xr:uid="{00000000-0005-0000-0000-0000B50E0000}"/>
    <cellStyle name="Normal 5 5 12 4" xfId="3766" xr:uid="{00000000-0005-0000-0000-0000B60E0000}"/>
    <cellStyle name="Normal 5 5 12 4 2" xfId="3767" xr:uid="{00000000-0005-0000-0000-0000B70E0000}"/>
    <cellStyle name="Normal 5 5 12 4 3" xfId="3768" xr:uid="{00000000-0005-0000-0000-0000B80E0000}"/>
    <cellStyle name="Normal 5 5 12 5" xfId="3769" xr:uid="{00000000-0005-0000-0000-0000B90E0000}"/>
    <cellStyle name="Normal 5 5 12 6" xfId="3770" xr:uid="{00000000-0005-0000-0000-0000BA0E0000}"/>
    <cellStyle name="Normal 5 5 12 7" xfId="3771" xr:uid="{00000000-0005-0000-0000-0000BB0E0000}"/>
    <cellStyle name="Normal 5 5 12 8" xfId="3772" xr:uid="{00000000-0005-0000-0000-0000BC0E0000}"/>
    <cellStyle name="Normal 5 5 13" xfId="3773" xr:uid="{00000000-0005-0000-0000-0000BD0E0000}"/>
    <cellStyle name="Normal 5 5 13 2" xfId="3774" xr:uid="{00000000-0005-0000-0000-0000BE0E0000}"/>
    <cellStyle name="Normal 5 5 14" xfId="3775" xr:uid="{00000000-0005-0000-0000-0000BF0E0000}"/>
    <cellStyle name="Normal 5 5 14 2" xfId="3776" xr:uid="{00000000-0005-0000-0000-0000C00E0000}"/>
    <cellStyle name="Normal 5 5 14 3" xfId="3777" xr:uid="{00000000-0005-0000-0000-0000C10E0000}"/>
    <cellStyle name="Normal 5 5 15" xfId="3778" xr:uid="{00000000-0005-0000-0000-0000C20E0000}"/>
    <cellStyle name="Normal 5 5 16" xfId="3779" xr:uid="{00000000-0005-0000-0000-0000C30E0000}"/>
    <cellStyle name="Normal 5 5 17" xfId="3780" xr:uid="{00000000-0005-0000-0000-0000C40E0000}"/>
    <cellStyle name="Normal 5 5 18" xfId="3781" xr:uid="{00000000-0005-0000-0000-0000C50E0000}"/>
    <cellStyle name="Normal 5 5 2" xfId="3782" xr:uid="{00000000-0005-0000-0000-0000C60E0000}"/>
    <cellStyle name="Normal 5 5 2 2" xfId="3783" xr:uid="{00000000-0005-0000-0000-0000C70E0000}"/>
    <cellStyle name="Normal 5 5 2 2 2" xfId="3784" xr:uid="{00000000-0005-0000-0000-0000C80E0000}"/>
    <cellStyle name="Normal 5 5 2 2 2 2" xfId="3785" xr:uid="{00000000-0005-0000-0000-0000C90E0000}"/>
    <cellStyle name="Normal 5 5 2 2 2 2 2" xfId="3786" xr:uid="{00000000-0005-0000-0000-0000CA0E0000}"/>
    <cellStyle name="Normal 5 5 2 2 2 2 3" xfId="3787" xr:uid="{00000000-0005-0000-0000-0000CB0E0000}"/>
    <cellStyle name="Normal 5 5 2 2 2 3" xfId="3788" xr:uid="{00000000-0005-0000-0000-0000CC0E0000}"/>
    <cellStyle name="Normal 5 5 2 2 2 3 2" xfId="3789" xr:uid="{00000000-0005-0000-0000-0000CD0E0000}"/>
    <cellStyle name="Normal 5 5 2 2 2 4" xfId="3790" xr:uid="{00000000-0005-0000-0000-0000CE0E0000}"/>
    <cellStyle name="Normal 5 5 2 2 2 5" xfId="3791" xr:uid="{00000000-0005-0000-0000-0000CF0E0000}"/>
    <cellStyle name="Normal 5 5 2 2 2 6" xfId="3792" xr:uid="{00000000-0005-0000-0000-0000D00E0000}"/>
    <cellStyle name="Normal 5 5 2 2 2 7" xfId="3793" xr:uid="{00000000-0005-0000-0000-0000D10E0000}"/>
    <cellStyle name="Normal 5 5 2 2 3" xfId="3794" xr:uid="{00000000-0005-0000-0000-0000D20E0000}"/>
    <cellStyle name="Normal 5 5 2 2 3 2" xfId="3795" xr:uid="{00000000-0005-0000-0000-0000D30E0000}"/>
    <cellStyle name="Normal 5 5 2 2 3 3" xfId="3796" xr:uid="{00000000-0005-0000-0000-0000D40E0000}"/>
    <cellStyle name="Normal 5 5 2 2 3 4" xfId="3797" xr:uid="{00000000-0005-0000-0000-0000D50E0000}"/>
    <cellStyle name="Normal 5 5 2 2 4" xfId="3798" xr:uid="{00000000-0005-0000-0000-0000D60E0000}"/>
    <cellStyle name="Normal 5 5 2 2 4 2" xfId="3799" xr:uid="{00000000-0005-0000-0000-0000D70E0000}"/>
    <cellStyle name="Normal 5 5 2 2 5" xfId="3800" xr:uid="{00000000-0005-0000-0000-0000D80E0000}"/>
    <cellStyle name="Normal 5 5 2 2 6" xfId="3801" xr:uid="{00000000-0005-0000-0000-0000D90E0000}"/>
    <cellStyle name="Normal 5 5 2 2 7" xfId="3802" xr:uid="{00000000-0005-0000-0000-0000DA0E0000}"/>
    <cellStyle name="Normal 5 5 2 2 8" xfId="3803" xr:uid="{00000000-0005-0000-0000-0000DB0E0000}"/>
    <cellStyle name="Normal 5 5 2 3" xfId="3804" xr:uid="{00000000-0005-0000-0000-0000DC0E0000}"/>
    <cellStyle name="Normal 5 5 2 3 2" xfId="3805" xr:uid="{00000000-0005-0000-0000-0000DD0E0000}"/>
    <cellStyle name="Normal 5 5 2 3 2 2" xfId="3806" xr:uid="{00000000-0005-0000-0000-0000DE0E0000}"/>
    <cellStyle name="Normal 5 5 2 3 2 3" xfId="3807" xr:uid="{00000000-0005-0000-0000-0000DF0E0000}"/>
    <cellStyle name="Normal 5 5 2 3 3" xfId="3808" xr:uid="{00000000-0005-0000-0000-0000E00E0000}"/>
    <cellStyle name="Normal 5 5 2 3 4" xfId="3809" xr:uid="{00000000-0005-0000-0000-0000E10E0000}"/>
    <cellStyle name="Normal 5 5 2 3 4 2" xfId="3810" xr:uid="{00000000-0005-0000-0000-0000E20E0000}"/>
    <cellStyle name="Normal 5 5 2 3 5" xfId="3811" xr:uid="{00000000-0005-0000-0000-0000E30E0000}"/>
    <cellStyle name="Normal 5 5 2 4" xfId="3812" xr:uid="{00000000-0005-0000-0000-0000E40E0000}"/>
    <cellStyle name="Normal 5 5 2 4 2" xfId="3813" xr:uid="{00000000-0005-0000-0000-0000E50E0000}"/>
    <cellStyle name="Normal 5 5 2 4 2 2" xfId="3814" xr:uid="{00000000-0005-0000-0000-0000E60E0000}"/>
    <cellStyle name="Normal 5 5 2 4 3" xfId="3815" xr:uid="{00000000-0005-0000-0000-0000E70E0000}"/>
    <cellStyle name="Normal 5 5 2 4 4" xfId="3816" xr:uid="{00000000-0005-0000-0000-0000E80E0000}"/>
    <cellStyle name="Normal 5 5 2 4 5" xfId="3817" xr:uid="{00000000-0005-0000-0000-0000E90E0000}"/>
    <cellStyle name="Normal 5 5 2 5" xfId="3818" xr:uid="{00000000-0005-0000-0000-0000EA0E0000}"/>
    <cellStyle name="Normal 5 5 2 5 2" xfId="3819" xr:uid="{00000000-0005-0000-0000-0000EB0E0000}"/>
    <cellStyle name="Normal 5 5 2 6" xfId="3820" xr:uid="{00000000-0005-0000-0000-0000EC0E0000}"/>
    <cellStyle name="Normal 5 5 2 6 2" xfId="3821" xr:uid="{00000000-0005-0000-0000-0000ED0E0000}"/>
    <cellStyle name="Normal 5 5 2 7" xfId="3822" xr:uid="{00000000-0005-0000-0000-0000EE0E0000}"/>
    <cellStyle name="Normal 5 5 2 7 2" xfId="3823" xr:uid="{00000000-0005-0000-0000-0000EF0E0000}"/>
    <cellStyle name="Normal 5 5 2 7 3" xfId="3824" xr:uid="{00000000-0005-0000-0000-0000F00E0000}"/>
    <cellStyle name="Normal 5 5 2 7 4" xfId="3825" xr:uid="{00000000-0005-0000-0000-0000F10E0000}"/>
    <cellStyle name="Normal 5 5 2 8" xfId="3826" xr:uid="{00000000-0005-0000-0000-0000F20E0000}"/>
    <cellStyle name="Normal 5 5 3" xfId="3827" xr:uid="{00000000-0005-0000-0000-0000F30E0000}"/>
    <cellStyle name="Normal 5 5 3 2" xfId="3828" xr:uid="{00000000-0005-0000-0000-0000F40E0000}"/>
    <cellStyle name="Normal 5 5 3 2 2" xfId="3829" xr:uid="{00000000-0005-0000-0000-0000F50E0000}"/>
    <cellStyle name="Normal 5 5 3 2 2 2" xfId="3830" xr:uid="{00000000-0005-0000-0000-0000F60E0000}"/>
    <cellStyle name="Normal 5 5 3 2 2 3" xfId="3831" xr:uid="{00000000-0005-0000-0000-0000F70E0000}"/>
    <cellStyle name="Normal 5 5 3 2 2 3 2" xfId="3832" xr:uid="{00000000-0005-0000-0000-0000F80E0000}"/>
    <cellStyle name="Normal 5 5 3 2 2 4" xfId="3833" xr:uid="{00000000-0005-0000-0000-0000F90E0000}"/>
    <cellStyle name="Normal 5 5 3 2 3" xfId="3834" xr:uid="{00000000-0005-0000-0000-0000FA0E0000}"/>
    <cellStyle name="Normal 5 5 3 2 3 2" xfId="3835" xr:uid="{00000000-0005-0000-0000-0000FB0E0000}"/>
    <cellStyle name="Normal 5 5 3 2 4" xfId="3836" xr:uid="{00000000-0005-0000-0000-0000FC0E0000}"/>
    <cellStyle name="Normal 5 5 3 2 5" xfId="3837" xr:uid="{00000000-0005-0000-0000-0000FD0E0000}"/>
    <cellStyle name="Normal 5 5 3 2 6" xfId="3838" xr:uid="{00000000-0005-0000-0000-0000FE0E0000}"/>
    <cellStyle name="Normal 5 5 3 2 7" xfId="3839" xr:uid="{00000000-0005-0000-0000-0000FF0E0000}"/>
    <cellStyle name="Normal 5 5 3 3" xfId="3840" xr:uid="{00000000-0005-0000-0000-0000000F0000}"/>
    <cellStyle name="Normal 5 5 3 3 2" xfId="3841" xr:uid="{00000000-0005-0000-0000-0000010F0000}"/>
    <cellStyle name="Normal 5 5 3 3 2 2" xfId="3842" xr:uid="{00000000-0005-0000-0000-0000020F0000}"/>
    <cellStyle name="Normal 5 5 3 3 2 2 2" xfId="3843" xr:uid="{00000000-0005-0000-0000-0000030F0000}"/>
    <cellStyle name="Normal 5 5 3 3 2 2 3" xfId="3844" xr:uid="{00000000-0005-0000-0000-0000040F0000}"/>
    <cellStyle name="Normal 5 5 3 3 2 2 4" xfId="3845" xr:uid="{00000000-0005-0000-0000-0000050F0000}"/>
    <cellStyle name="Normal 5 5 3 3 2 3" xfId="3846" xr:uid="{00000000-0005-0000-0000-0000060F0000}"/>
    <cellStyle name="Normal 5 5 3 3 2 4" xfId="3847" xr:uid="{00000000-0005-0000-0000-0000070F0000}"/>
    <cellStyle name="Normal 5 5 3 3 2 4 2" xfId="3848" xr:uid="{00000000-0005-0000-0000-0000080F0000}"/>
    <cellStyle name="Normal 5 5 3 3 2 5" xfId="3849" xr:uid="{00000000-0005-0000-0000-0000090F0000}"/>
    <cellStyle name="Normal 5 5 3 3 2 5 2" xfId="3850" xr:uid="{00000000-0005-0000-0000-00000A0F0000}"/>
    <cellStyle name="Normal 5 5 3 3 2 5 3" xfId="3851" xr:uid="{00000000-0005-0000-0000-00000B0F0000}"/>
    <cellStyle name="Normal 5 5 3 3 3" xfId="3852" xr:uid="{00000000-0005-0000-0000-00000C0F0000}"/>
    <cellStyle name="Normal 5 5 3 3 3 2" xfId="3853" xr:uid="{00000000-0005-0000-0000-00000D0F0000}"/>
    <cellStyle name="Normal 5 5 3 3 3 3" xfId="3854" xr:uid="{00000000-0005-0000-0000-00000E0F0000}"/>
    <cellStyle name="Normal 5 5 3 3 3 4" xfId="3855" xr:uid="{00000000-0005-0000-0000-00000F0F0000}"/>
    <cellStyle name="Normal 5 5 3 3 3 5" xfId="3856" xr:uid="{00000000-0005-0000-0000-0000100F0000}"/>
    <cellStyle name="Normal 5 5 3 3 4" xfId="3857" xr:uid="{00000000-0005-0000-0000-0000110F0000}"/>
    <cellStyle name="Normal 5 5 3 3 5" xfId="3858" xr:uid="{00000000-0005-0000-0000-0000120F0000}"/>
    <cellStyle name="Normal 5 5 3 3 6" xfId="3859" xr:uid="{00000000-0005-0000-0000-0000130F0000}"/>
    <cellStyle name="Normal 5 5 3 3 6 2" xfId="3860" xr:uid="{00000000-0005-0000-0000-0000140F0000}"/>
    <cellStyle name="Normal 5 5 3 3 7" xfId="3861" xr:uid="{00000000-0005-0000-0000-0000150F0000}"/>
    <cellStyle name="Normal 5 5 3 4" xfId="3862" xr:uid="{00000000-0005-0000-0000-0000160F0000}"/>
    <cellStyle name="Normal 5 5 3 4 2" xfId="3863" xr:uid="{00000000-0005-0000-0000-0000170F0000}"/>
    <cellStyle name="Normal 5 5 3 4 3" xfId="3864" xr:uid="{00000000-0005-0000-0000-0000180F0000}"/>
    <cellStyle name="Normal 5 5 3 4 4" xfId="3865" xr:uid="{00000000-0005-0000-0000-0000190F0000}"/>
    <cellStyle name="Normal 5 5 3 5" xfId="3866" xr:uid="{00000000-0005-0000-0000-00001A0F0000}"/>
    <cellStyle name="Normal 5 5 3 5 2" xfId="3867" xr:uid="{00000000-0005-0000-0000-00001B0F0000}"/>
    <cellStyle name="Normal 5 5 3 6" xfId="3868" xr:uid="{00000000-0005-0000-0000-00001C0F0000}"/>
    <cellStyle name="Normal 5 5 3 7" xfId="3869" xr:uid="{00000000-0005-0000-0000-00001D0F0000}"/>
    <cellStyle name="Normal 5 5 3 8" xfId="3870" xr:uid="{00000000-0005-0000-0000-00001E0F0000}"/>
    <cellStyle name="Normal 5 5 3 9" xfId="3871" xr:uid="{00000000-0005-0000-0000-00001F0F0000}"/>
    <cellStyle name="Normal 5 5 4" xfId="3872" xr:uid="{00000000-0005-0000-0000-0000200F0000}"/>
    <cellStyle name="Normal 5 5 4 2" xfId="3873" xr:uid="{00000000-0005-0000-0000-0000210F0000}"/>
    <cellStyle name="Normal 5 5 4 2 2" xfId="3874" xr:uid="{00000000-0005-0000-0000-0000220F0000}"/>
    <cellStyle name="Normal 5 5 4 2 2 2" xfId="3875" xr:uid="{00000000-0005-0000-0000-0000230F0000}"/>
    <cellStyle name="Normal 5 5 4 2 2 3" xfId="3876" xr:uid="{00000000-0005-0000-0000-0000240F0000}"/>
    <cellStyle name="Normal 5 5 4 2 3" xfId="3877" xr:uid="{00000000-0005-0000-0000-0000250F0000}"/>
    <cellStyle name="Normal 5 5 4 2 3 2" xfId="3878" xr:uid="{00000000-0005-0000-0000-0000260F0000}"/>
    <cellStyle name="Normal 5 5 4 2 4" xfId="3879" xr:uid="{00000000-0005-0000-0000-0000270F0000}"/>
    <cellStyle name="Normal 5 5 4 2 5" xfId="3880" xr:uid="{00000000-0005-0000-0000-0000280F0000}"/>
    <cellStyle name="Normal 5 5 4 2 5 2" xfId="3881" xr:uid="{00000000-0005-0000-0000-0000290F0000}"/>
    <cellStyle name="Normal 5 5 4 2 6" xfId="3882" xr:uid="{00000000-0005-0000-0000-00002A0F0000}"/>
    <cellStyle name="Normal 5 5 4 2 7" xfId="3883" xr:uid="{00000000-0005-0000-0000-00002B0F0000}"/>
    <cellStyle name="Normal 5 5 4 3" xfId="3884" xr:uid="{00000000-0005-0000-0000-00002C0F0000}"/>
    <cellStyle name="Normal 5 5 4 3 2" xfId="3885" xr:uid="{00000000-0005-0000-0000-00002D0F0000}"/>
    <cellStyle name="Normal 5 5 4 3 3" xfId="3886" xr:uid="{00000000-0005-0000-0000-00002E0F0000}"/>
    <cellStyle name="Normal 5 5 4 3 3 2" xfId="3887" xr:uid="{00000000-0005-0000-0000-00002F0F0000}"/>
    <cellStyle name="Normal 5 5 4 3 4" xfId="3888" xr:uid="{00000000-0005-0000-0000-0000300F0000}"/>
    <cellStyle name="Normal 5 5 4 4" xfId="3889" xr:uid="{00000000-0005-0000-0000-0000310F0000}"/>
    <cellStyle name="Normal 5 5 4 4 2" xfId="3890" xr:uid="{00000000-0005-0000-0000-0000320F0000}"/>
    <cellStyle name="Normal 5 5 4 5" xfId="3891" xr:uid="{00000000-0005-0000-0000-0000330F0000}"/>
    <cellStyle name="Normal 5 5 4 6" xfId="3892" xr:uid="{00000000-0005-0000-0000-0000340F0000}"/>
    <cellStyle name="Normal 5 5 4 7" xfId="3893" xr:uid="{00000000-0005-0000-0000-0000350F0000}"/>
    <cellStyle name="Normal 5 5 4 8" xfId="3894" xr:uid="{00000000-0005-0000-0000-0000360F0000}"/>
    <cellStyle name="Normal 5 5 5" xfId="3895" xr:uid="{00000000-0005-0000-0000-0000370F0000}"/>
    <cellStyle name="Normal 5 5 5 2" xfId="3896" xr:uid="{00000000-0005-0000-0000-0000380F0000}"/>
    <cellStyle name="Normal 5 5 5 2 2" xfId="3897" xr:uid="{00000000-0005-0000-0000-0000390F0000}"/>
    <cellStyle name="Normal 5 5 5 2 3" xfId="3898" xr:uid="{00000000-0005-0000-0000-00003A0F0000}"/>
    <cellStyle name="Normal 5 5 5 2 4" xfId="3899" xr:uid="{00000000-0005-0000-0000-00003B0F0000}"/>
    <cellStyle name="Normal 5 5 5 3" xfId="3900" xr:uid="{00000000-0005-0000-0000-00003C0F0000}"/>
    <cellStyle name="Normal 5 5 5 3 2" xfId="3901" xr:uid="{00000000-0005-0000-0000-00003D0F0000}"/>
    <cellStyle name="Normal 5 5 5 4" xfId="3902" xr:uid="{00000000-0005-0000-0000-00003E0F0000}"/>
    <cellStyle name="Normal 5 5 5 5" xfId="3903" xr:uid="{00000000-0005-0000-0000-00003F0F0000}"/>
    <cellStyle name="Normal 5 5 5 6" xfId="3904" xr:uid="{00000000-0005-0000-0000-0000400F0000}"/>
    <cellStyle name="Normal 5 5 5 7" xfId="3905" xr:uid="{00000000-0005-0000-0000-0000410F0000}"/>
    <cellStyle name="Normal 5 5 6" xfId="3906" xr:uid="{00000000-0005-0000-0000-0000420F0000}"/>
    <cellStyle name="Normal 5 5 6 2" xfId="3907" xr:uid="{00000000-0005-0000-0000-0000430F0000}"/>
    <cellStyle name="Normal 5 5 6 2 2" xfId="3908" xr:uid="{00000000-0005-0000-0000-0000440F0000}"/>
    <cellStyle name="Normal 5 5 6 2 3" xfId="3909" xr:uid="{00000000-0005-0000-0000-0000450F0000}"/>
    <cellStyle name="Normal 5 5 6 2 4" xfId="3910" xr:uid="{00000000-0005-0000-0000-0000460F0000}"/>
    <cellStyle name="Normal 5 5 6 3" xfId="3911" xr:uid="{00000000-0005-0000-0000-0000470F0000}"/>
    <cellStyle name="Normal 5 5 6 3 2" xfId="3912" xr:uid="{00000000-0005-0000-0000-0000480F0000}"/>
    <cellStyle name="Normal 5 5 6 4" xfId="3913" xr:uid="{00000000-0005-0000-0000-0000490F0000}"/>
    <cellStyle name="Normal 5 5 6 5" xfId="3914" xr:uid="{00000000-0005-0000-0000-00004A0F0000}"/>
    <cellStyle name="Normal 5 5 6 6" xfId="3915" xr:uid="{00000000-0005-0000-0000-00004B0F0000}"/>
    <cellStyle name="Normal 5 5 6 7" xfId="3916" xr:uid="{00000000-0005-0000-0000-00004C0F0000}"/>
    <cellStyle name="Normal 5 5 7" xfId="3917" xr:uid="{00000000-0005-0000-0000-00004D0F0000}"/>
    <cellStyle name="Normal 5 5 7 2" xfId="3918" xr:uid="{00000000-0005-0000-0000-00004E0F0000}"/>
    <cellStyle name="Normal 5 5 7 2 2" xfId="3919" xr:uid="{00000000-0005-0000-0000-00004F0F0000}"/>
    <cellStyle name="Normal 5 5 7 3" xfId="3920" xr:uid="{00000000-0005-0000-0000-0000500F0000}"/>
    <cellStyle name="Normal 5 5 7 4" xfId="3921" xr:uid="{00000000-0005-0000-0000-0000510F0000}"/>
    <cellStyle name="Normal 5 5 7 5" xfId="3922" xr:uid="{00000000-0005-0000-0000-0000520F0000}"/>
    <cellStyle name="Normal 5 5 8" xfId="3923" xr:uid="{00000000-0005-0000-0000-0000530F0000}"/>
    <cellStyle name="Normal 5 5 8 2" xfId="3924" xr:uid="{00000000-0005-0000-0000-0000540F0000}"/>
    <cellStyle name="Normal 5 5 8 2 2" xfId="3925" xr:uid="{00000000-0005-0000-0000-0000550F0000}"/>
    <cellStyle name="Normal 5 5 8 3" xfId="3926" xr:uid="{00000000-0005-0000-0000-0000560F0000}"/>
    <cellStyle name="Normal 5 5 8 4" xfId="3927" xr:uid="{00000000-0005-0000-0000-0000570F0000}"/>
    <cellStyle name="Normal 5 5 8 5" xfId="3928" xr:uid="{00000000-0005-0000-0000-0000580F0000}"/>
    <cellStyle name="Normal 5 5 9" xfId="3929" xr:uid="{00000000-0005-0000-0000-0000590F0000}"/>
    <cellStyle name="Normal 5 5 9 2" xfId="3930" xr:uid="{00000000-0005-0000-0000-00005A0F0000}"/>
    <cellStyle name="Normal 5 5 9 3" xfId="3931" xr:uid="{00000000-0005-0000-0000-00005B0F0000}"/>
    <cellStyle name="Normal 6" xfId="3932" xr:uid="{00000000-0005-0000-0000-00005C0F0000}"/>
    <cellStyle name="Normal 6 2" xfId="3933" xr:uid="{00000000-0005-0000-0000-00005D0F0000}"/>
    <cellStyle name="Normal 6 2 2" xfId="3934" xr:uid="{00000000-0005-0000-0000-00005E0F0000}"/>
    <cellStyle name="Normal 6 2 3" xfId="3935" xr:uid="{00000000-0005-0000-0000-00005F0F0000}"/>
    <cellStyle name="Normal 6 2 4" xfId="3936" xr:uid="{00000000-0005-0000-0000-0000600F0000}"/>
    <cellStyle name="Normal 6 2 4 2" xfId="3937" xr:uid="{00000000-0005-0000-0000-0000610F0000}"/>
    <cellStyle name="Normal 6 2 4 2 2" xfId="3938" xr:uid="{00000000-0005-0000-0000-0000620F0000}"/>
    <cellStyle name="Normal 6 2 4 2 3" xfId="3939" xr:uid="{00000000-0005-0000-0000-0000630F0000}"/>
    <cellStyle name="Normal 6 2 4 3" xfId="3940" xr:uid="{00000000-0005-0000-0000-0000640F0000}"/>
    <cellStyle name="Normal 6 2 5" xfId="3941" xr:uid="{00000000-0005-0000-0000-0000650F0000}"/>
    <cellStyle name="Normal 6 3" xfId="3942" xr:uid="{00000000-0005-0000-0000-0000660F0000}"/>
    <cellStyle name="Normal 6 3 2" xfId="3943" xr:uid="{00000000-0005-0000-0000-0000670F0000}"/>
    <cellStyle name="Normal 6 3 3" xfId="3944" xr:uid="{00000000-0005-0000-0000-0000680F0000}"/>
    <cellStyle name="Normal 6 3 3 2" xfId="3945" xr:uid="{00000000-0005-0000-0000-0000690F0000}"/>
    <cellStyle name="Normal 6 3 3 3" xfId="3946" xr:uid="{00000000-0005-0000-0000-00006A0F0000}"/>
    <cellStyle name="Normal 6 3 3 3 2" xfId="3947" xr:uid="{00000000-0005-0000-0000-00006B0F0000}"/>
    <cellStyle name="Normal 6 3 3 3 2 2" xfId="3948" xr:uid="{00000000-0005-0000-0000-00006C0F0000}"/>
    <cellStyle name="Normal 6 3 3 3 2 3" xfId="3949" xr:uid="{00000000-0005-0000-0000-00006D0F0000}"/>
    <cellStyle name="Normal 6 3 3 3 2 3 2" xfId="3950" xr:uid="{00000000-0005-0000-0000-00006E0F0000}"/>
    <cellStyle name="Normal 6 3 3 3 2 3 2 2" xfId="3951" xr:uid="{00000000-0005-0000-0000-00006F0F0000}"/>
    <cellStyle name="Normal 6 3 3 3 2 3 2 3" xfId="3952" xr:uid="{00000000-0005-0000-0000-0000700F0000}"/>
    <cellStyle name="Normal 6 3 3 3 2 3 2 3 2" xfId="3953" xr:uid="{00000000-0005-0000-0000-0000710F0000}"/>
    <cellStyle name="Normal 6 3 3 3 2 3 2 3 3" xfId="3954" xr:uid="{00000000-0005-0000-0000-0000720F0000}"/>
    <cellStyle name="Normal 6 3 3 3 2 3 3" xfId="3955" xr:uid="{00000000-0005-0000-0000-0000730F0000}"/>
    <cellStyle name="Normal 6 3 3 3 2 3 4" xfId="3956" xr:uid="{00000000-0005-0000-0000-0000740F0000}"/>
    <cellStyle name="Normal 6 3 3 3 2 3 5" xfId="3957" xr:uid="{00000000-0005-0000-0000-0000750F0000}"/>
    <cellStyle name="Normal 6 3 3 3 2 3 5 2" xfId="3958" xr:uid="{00000000-0005-0000-0000-0000760F0000}"/>
    <cellStyle name="Normal 6 3 3 3 2 3 6" xfId="3959" xr:uid="{00000000-0005-0000-0000-0000770F0000}"/>
    <cellStyle name="Normal 6 3 3 3 2 4" xfId="3960" xr:uid="{00000000-0005-0000-0000-0000780F0000}"/>
    <cellStyle name="Normal 6 3 3 3 2 4 2" xfId="3961" xr:uid="{00000000-0005-0000-0000-0000790F0000}"/>
    <cellStyle name="Normal 6 3 3 3 2 5" xfId="3962" xr:uid="{00000000-0005-0000-0000-00007A0F0000}"/>
    <cellStyle name="Normal 6 3 3 3 2 5 2" xfId="3963" xr:uid="{00000000-0005-0000-0000-00007B0F0000}"/>
    <cellStyle name="Normal 6 3 3 3 2 6" xfId="3964" xr:uid="{00000000-0005-0000-0000-00007C0F0000}"/>
    <cellStyle name="Normal 6 3 3 3 3" xfId="3965" xr:uid="{00000000-0005-0000-0000-00007D0F0000}"/>
    <cellStyle name="Normal 6 3 3 3 4" xfId="3966" xr:uid="{00000000-0005-0000-0000-00007E0F0000}"/>
    <cellStyle name="Normal 6 3 3 3 4 2" xfId="3967" xr:uid="{00000000-0005-0000-0000-00007F0F0000}"/>
    <cellStyle name="Normal 6 3 3 3 4 2 2" xfId="3968" xr:uid="{00000000-0005-0000-0000-0000800F0000}"/>
    <cellStyle name="Normal 6 3 3 3 4 2 2 2" xfId="3969" xr:uid="{00000000-0005-0000-0000-0000810F0000}"/>
    <cellStyle name="Normal 6 3 3 3 4 2 2 2 2" xfId="3970" xr:uid="{00000000-0005-0000-0000-0000820F0000}"/>
    <cellStyle name="Normal 6 3 3 3 4 2 2 2 3" xfId="3971" xr:uid="{00000000-0005-0000-0000-0000830F0000}"/>
    <cellStyle name="Normal 6 3 3 3 4 2 2 3" xfId="3972" xr:uid="{00000000-0005-0000-0000-0000840F0000}"/>
    <cellStyle name="Normal 6 3 3 3 4 2 3" xfId="3973" xr:uid="{00000000-0005-0000-0000-0000850F0000}"/>
    <cellStyle name="Normal 6 3 3 3 4 2 3 2" xfId="3974" xr:uid="{00000000-0005-0000-0000-0000860F0000}"/>
    <cellStyle name="Normal 6 3 3 3 4 2 3 3" xfId="3975" xr:uid="{00000000-0005-0000-0000-0000870F0000}"/>
    <cellStyle name="Normal 6 3 3 3 4 2 3 3 2" xfId="3976" xr:uid="{00000000-0005-0000-0000-0000880F0000}"/>
    <cellStyle name="Normal 6 3 3 3 4 2 3 4" xfId="3977" xr:uid="{00000000-0005-0000-0000-0000890F0000}"/>
    <cellStyle name="Normal 6 3 3 3 4 3" xfId="3978" xr:uid="{00000000-0005-0000-0000-00008A0F0000}"/>
    <cellStyle name="Normal 6 3 3 3 4 4" xfId="3979" xr:uid="{00000000-0005-0000-0000-00008B0F0000}"/>
    <cellStyle name="Normal 6 3 3 3 4 5" xfId="3980" xr:uid="{00000000-0005-0000-0000-00008C0F0000}"/>
    <cellStyle name="Normal 6 3 3 3 4 5 2" xfId="3981" xr:uid="{00000000-0005-0000-0000-00008D0F0000}"/>
    <cellStyle name="Normal 6 3 3 3 4 6" xfId="3982" xr:uid="{00000000-0005-0000-0000-00008E0F0000}"/>
    <cellStyle name="Normal 6 3 3 3 5" xfId="3983" xr:uid="{00000000-0005-0000-0000-00008F0F0000}"/>
    <cellStyle name="Normal 6 3 3 3 5 2" xfId="3984" xr:uid="{00000000-0005-0000-0000-0000900F0000}"/>
    <cellStyle name="Normal 6 3 3 3 5 3" xfId="3985" xr:uid="{00000000-0005-0000-0000-0000910F0000}"/>
    <cellStyle name="Normal 6 3 3 4" xfId="3986" xr:uid="{00000000-0005-0000-0000-0000920F0000}"/>
    <cellStyle name="Normal 6 3 3 4 2" xfId="3987" xr:uid="{00000000-0005-0000-0000-0000930F0000}"/>
    <cellStyle name="Normal 6 3 3 4 3" xfId="3988" xr:uid="{00000000-0005-0000-0000-0000940F0000}"/>
    <cellStyle name="Normal 6 3 3 4 3 2" xfId="3989" xr:uid="{00000000-0005-0000-0000-0000950F0000}"/>
    <cellStyle name="Normal 6 3 3 4 3 2 2" xfId="3990" xr:uid="{00000000-0005-0000-0000-0000960F0000}"/>
    <cellStyle name="Normal 6 3 3 4 3 2 3" xfId="3991" xr:uid="{00000000-0005-0000-0000-0000970F0000}"/>
    <cellStyle name="Normal 6 3 3 4 3 2 3 2" xfId="3992" xr:uid="{00000000-0005-0000-0000-0000980F0000}"/>
    <cellStyle name="Normal 6 3 3 4 3 2 3 3" xfId="3993" xr:uid="{00000000-0005-0000-0000-0000990F0000}"/>
    <cellStyle name="Normal 6 3 3 4 3 3" xfId="3994" xr:uid="{00000000-0005-0000-0000-00009A0F0000}"/>
    <cellStyle name="Normal 6 3 3 4 3 4" xfId="3995" xr:uid="{00000000-0005-0000-0000-00009B0F0000}"/>
    <cellStyle name="Normal 6 3 3 4 3 5" xfId="3996" xr:uid="{00000000-0005-0000-0000-00009C0F0000}"/>
    <cellStyle name="Normal 6 3 3 4 3 5 2" xfId="3997" xr:uid="{00000000-0005-0000-0000-00009D0F0000}"/>
    <cellStyle name="Normal 6 3 3 4 3 6" xfId="3998" xr:uid="{00000000-0005-0000-0000-00009E0F0000}"/>
    <cellStyle name="Normal 6 3 3 4 4" xfId="3999" xr:uid="{00000000-0005-0000-0000-00009F0F0000}"/>
    <cellStyle name="Normal 6 3 3 4 4 2" xfId="4000" xr:uid="{00000000-0005-0000-0000-0000A00F0000}"/>
    <cellStyle name="Normal 6 3 3 4 4 3" xfId="4001" xr:uid="{00000000-0005-0000-0000-0000A10F0000}"/>
    <cellStyle name="Normal 6 3 3 4 5" xfId="4002" xr:uid="{00000000-0005-0000-0000-0000A20F0000}"/>
    <cellStyle name="Normal 6 3 3 4 5 2" xfId="4003" xr:uid="{00000000-0005-0000-0000-0000A30F0000}"/>
    <cellStyle name="Normal 6 3 3 4 6" xfId="4004" xr:uid="{00000000-0005-0000-0000-0000A40F0000}"/>
    <cellStyle name="Normal 6 3 3 5" xfId="4005" xr:uid="{00000000-0005-0000-0000-0000A50F0000}"/>
    <cellStyle name="Normal 6 3 4" xfId="4006" xr:uid="{00000000-0005-0000-0000-0000A60F0000}"/>
    <cellStyle name="Normal 6 3 4 2" xfId="4007" xr:uid="{00000000-0005-0000-0000-0000A70F0000}"/>
    <cellStyle name="Normal 6 3 4 3" xfId="4008" xr:uid="{00000000-0005-0000-0000-0000A80F0000}"/>
    <cellStyle name="Normal 6 3 4 3 2" xfId="4009" xr:uid="{00000000-0005-0000-0000-0000A90F0000}"/>
    <cellStyle name="Normal 6 3 4 3 2 2" xfId="4010" xr:uid="{00000000-0005-0000-0000-0000AA0F0000}"/>
    <cellStyle name="Normal 6 3 4 3 2 3" xfId="4011" xr:uid="{00000000-0005-0000-0000-0000AB0F0000}"/>
    <cellStyle name="Normal 6 3 4 3 2 3 2" xfId="4012" xr:uid="{00000000-0005-0000-0000-0000AC0F0000}"/>
    <cellStyle name="Normal 6 3 4 3 2 3 3" xfId="4013" xr:uid="{00000000-0005-0000-0000-0000AD0F0000}"/>
    <cellStyle name="Normal 6 3 4 3 3" xfId="4014" xr:uid="{00000000-0005-0000-0000-0000AE0F0000}"/>
    <cellStyle name="Normal 6 3 4 3 4" xfId="4015" xr:uid="{00000000-0005-0000-0000-0000AF0F0000}"/>
    <cellStyle name="Normal 6 3 4 3 5" xfId="4016" xr:uid="{00000000-0005-0000-0000-0000B00F0000}"/>
    <cellStyle name="Normal 6 3 4 3 5 2" xfId="4017" xr:uid="{00000000-0005-0000-0000-0000B10F0000}"/>
    <cellStyle name="Normal 6 3 4 3 6" xfId="4018" xr:uid="{00000000-0005-0000-0000-0000B20F0000}"/>
    <cellStyle name="Normal 6 3 4 4" xfId="4019" xr:uid="{00000000-0005-0000-0000-0000B30F0000}"/>
    <cellStyle name="Normal 6 3 4 5" xfId="4020" xr:uid="{00000000-0005-0000-0000-0000B40F0000}"/>
    <cellStyle name="Normal 6 3 4 5 2" xfId="4021" xr:uid="{00000000-0005-0000-0000-0000B50F0000}"/>
    <cellStyle name="Normal 6 3 4 6" xfId="4022" xr:uid="{00000000-0005-0000-0000-0000B60F0000}"/>
    <cellStyle name="Normal 6 4" xfId="4023" xr:uid="{00000000-0005-0000-0000-0000B70F0000}"/>
    <cellStyle name="Normal 6 5" xfId="4024" xr:uid="{00000000-0005-0000-0000-0000B80F0000}"/>
    <cellStyle name="Normal 6 5 2" xfId="4025" xr:uid="{00000000-0005-0000-0000-0000B90F0000}"/>
    <cellStyle name="Normal 6 5 3" xfId="4026" xr:uid="{00000000-0005-0000-0000-0000BA0F0000}"/>
    <cellStyle name="Normal 6 5 3 2" xfId="4027" xr:uid="{00000000-0005-0000-0000-0000BB0F0000}"/>
    <cellStyle name="Normal 6 5 3 2 2" xfId="4028" xr:uid="{00000000-0005-0000-0000-0000BC0F0000}"/>
    <cellStyle name="Normal 6 5 3 2 3" xfId="4029" xr:uid="{00000000-0005-0000-0000-0000BD0F0000}"/>
    <cellStyle name="Normal 6 5 3 2 3 2" xfId="4030" xr:uid="{00000000-0005-0000-0000-0000BE0F0000}"/>
    <cellStyle name="Normal 6 5 3 2 3 2 2" xfId="4031" xr:uid="{00000000-0005-0000-0000-0000BF0F0000}"/>
    <cellStyle name="Normal 6 5 3 2 3 2 3" xfId="4032" xr:uid="{00000000-0005-0000-0000-0000C00F0000}"/>
    <cellStyle name="Normal 6 5 3 2 3 2 3 2" xfId="4033" xr:uid="{00000000-0005-0000-0000-0000C10F0000}"/>
    <cellStyle name="Normal 6 5 3 2 3 2 3 3" xfId="4034" xr:uid="{00000000-0005-0000-0000-0000C20F0000}"/>
    <cellStyle name="Normal 6 5 3 2 3 3" xfId="4035" xr:uid="{00000000-0005-0000-0000-0000C30F0000}"/>
    <cellStyle name="Normal 6 5 3 2 3 4" xfId="4036" xr:uid="{00000000-0005-0000-0000-0000C40F0000}"/>
    <cellStyle name="Normal 6 5 3 2 3 5" xfId="4037" xr:uid="{00000000-0005-0000-0000-0000C50F0000}"/>
    <cellStyle name="Normal 6 5 3 2 3 5 2" xfId="4038" xr:uid="{00000000-0005-0000-0000-0000C60F0000}"/>
    <cellStyle name="Normal 6 5 3 2 3 6" xfId="4039" xr:uid="{00000000-0005-0000-0000-0000C70F0000}"/>
    <cellStyle name="Normal 6 5 3 2 4" xfId="4040" xr:uid="{00000000-0005-0000-0000-0000C80F0000}"/>
    <cellStyle name="Normal 6 5 3 2 4 2" xfId="4041" xr:uid="{00000000-0005-0000-0000-0000C90F0000}"/>
    <cellStyle name="Normal 6 5 3 2 5" xfId="4042" xr:uid="{00000000-0005-0000-0000-0000CA0F0000}"/>
    <cellStyle name="Normal 6 5 3 2 5 2" xfId="4043" xr:uid="{00000000-0005-0000-0000-0000CB0F0000}"/>
    <cellStyle name="Normal 6 5 3 2 6" xfId="4044" xr:uid="{00000000-0005-0000-0000-0000CC0F0000}"/>
    <cellStyle name="Normal 6 5 3 3" xfId="4045" xr:uid="{00000000-0005-0000-0000-0000CD0F0000}"/>
    <cellStyle name="Normal 6 5 3 4" xfId="4046" xr:uid="{00000000-0005-0000-0000-0000CE0F0000}"/>
    <cellStyle name="Normal 6 5 3 4 2" xfId="4047" xr:uid="{00000000-0005-0000-0000-0000CF0F0000}"/>
    <cellStyle name="Normal 6 5 3 4 2 2" xfId="4048" xr:uid="{00000000-0005-0000-0000-0000D00F0000}"/>
    <cellStyle name="Normal 6 5 3 4 2 2 2" xfId="4049" xr:uid="{00000000-0005-0000-0000-0000D10F0000}"/>
    <cellStyle name="Normal 6 5 3 4 2 2 2 2" xfId="4050" xr:uid="{00000000-0005-0000-0000-0000D20F0000}"/>
    <cellStyle name="Normal 6 5 3 4 2 2 2 3" xfId="4051" xr:uid="{00000000-0005-0000-0000-0000D30F0000}"/>
    <cellStyle name="Normal 6 5 3 4 2 2 3" xfId="4052" xr:uid="{00000000-0005-0000-0000-0000D40F0000}"/>
    <cellStyle name="Normal 6 5 3 4 2 3" xfId="4053" xr:uid="{00000000-0005-0000-0000-0000D50F0000}"/>
    <cellStyle name="Normal 6 5 3 4 2 3 2" xfId="4054" xr:uid="{00000000-0005-0000-0000-0000D60F0000}"/>
    <cellStyle name="Normal 6 5 3 4 2 3 3" xfId="4055" xr:uid="{00000000-0005-0000-0000-0000D70F0000}"/>
    <cellStyle name="Normal 6 5 3 4 2 3 3 2" xfId="4056" xr:uid="{00000000-0005-0000-0000-0000D80F0000}"/>
    <cellStyle name="Normal 6 5 3 4 2 3 4" xfId="4057" xr:uid="{00000000-0005-0000-0000-0000D90F0000}"/>
    <cellStyle name="Normal 6 5 3 4 3" xfId="4058" xr:uid="{00000000-0005-0000-0000-0000DA0F0000}"/>
    <cellStyle name="Normal 6 5 3 4 4" xfId="4059" xr:uid="{00000000-0005-0000-0000-0000DB0F0000}"/>
    <cellStyle name="Normal 6 5 3 4 5" xfId="4060" xr:uid="{00000000-0005-0000-0000-0000DC0F0000}"/>
    <cellStyle name="Normal 6 5 3 4 5 2" xfId="4061" xr:uid="{00000000-0005-0000-0000-0000DD0F0000}"/>
    <cellStyle name="Normal 6 5 3 4 6" xfId="4062" xr:uid="{00000000-0005-0000-0000-0000DE0F0000}"/>
    <cellStyle name="Normal 6 5 3 5" xfId="4063" xr:uid="{00000000-0005-0000-0000-0000DF0F0000}"/>
    <cellStyle name="Normal 6 5 3 5 2" xfId="4064" xr:uid="{00000000-0005-0000-0000-0000E00F0000}"/>
    <cellStyle name="Normal 6 5 3 5 3" xfId="4065" xr:uid="{00000000-0005-0000-0000-0000E10F0000}"/>
    <cellStyle name="Normal 6 5 4" xfId="4066" xr:uid="{00000000-0005-0000-0000-0000E20F0000}"/>
    <cellStyle name="Normal 6 5 4 2" xfId="4067" xr:uid="{00000000-0005-0000-0000-0000E30F0000}"/>
    <cellStyle name="Normal 6 5 4 3" xfId="4068" xr:uid="{00000000-0005-0000-0000-0000E40F0000}"/>
    <cellStyle name="Normal 6 5 4 3 2" xfId="4069" xr:uid="{00000000-0005-0000-0000-0000E50F0000}"/>
    <cellStyle name="Normal 6 5 4 3 2 2" xfId="4070" xr:uid="{00000000-0005-0000-0000-0000E60F0000}"/>
    <cellStyle name="Normal 6 5 4 3 2 3" xfId="4071" xr:uid="{00000000-0005-0000-0000-0000E70F0000}"/>
    <cellStyle name="Normal 6 5 4 3 2 3 2" xfId="4072" xr:uid="{00000000-0005-0000-0000-0000E80F0000}"/>
    <cellStyle name="Normal 6 5 4 3 2 3 3" xfId="4073" xr:uid="{00000000-0005-0000-0000-0000E90F0000}"/>
    <cellStyle name="Normal 6 5 4 3 3" xfId="4074" xr:uid="{00000000-0005-0000-0000-0000EA0F0000}"/>
    <cellStyle name="Normal 6 5 4 3 4" xfId="4075" xr:uid="{00000000-0005-0000-0000-0000EB0F0000}"/>
    <cellStyle name="Normal 6 5 4 3 5" xfId="4076" xr:uid="{00000000-0005-0000-0000-0000EC0F0000}"/>
    <cellStyle name="Normal 6 5 4 3 5 2" xfId="4077" xr:uid="{00000000-0005-0000-0000-0000ED0F0000}"/>
    <cellStyle name="Normal 6 5 4 3 6" xfId="4078" xr:uid="{00000000-0005-0000-0000-0000EE0F0000}"/>
    <cellStyle name="Normal 6 5 4 4" xfId="4079" xr:uid="{00000000-0005-0000-0000-0000EF0F0000}"/>
    <cellStyle name="Normal 6 5 4 4 2" xfId="4080" xr:uid="{00000000-0005-0000-0000-0000F00F0000}"/>
    <cellStyle name="Normal 6 5 4 4 3" xfId="4081" xr:uid="{00000000-0005-0000-0000-0000F10F0000}"/>
    <cellStyle name="Normal 6 5 4 5" xfId="4082" xr:uid="{00000000-0005-0000-0000-0000F20F0000}"/>
    <cellStyle name="Normal 6 5 4 5 2" xfId="4083" xr:uid="{00000000-0005-0000-0000-0000F30F0000}"/>
    <cellStyle name="Normal 6 5 4 6" xfId="4084" xr:uid="{00000000-0005-0000-0000-0000F40F0000}"/>
    <cellStyle name="Normal 6 5 5" xfId="4085" xr:uid="{00000000-0005-0000-0000-0000F50F0000}"/>
    <cellStyle name="Normal 6 6" xfId="4086" xr:uid="{00000000-0005-0000-0000-0000F60F0000}"/>
    <cellStyle name="Normal 6 6 2" xfId="4087" xr:uid="{00000000-0005-0000-0000-0000F70F0000}"/>
    <cellStyle name="Normal 6 6 3" xfId="4088" xr:uid="{00000000-0005-0000-0000-0000F80F0000}"/>
    <cellStyle name="Normal 6 6 3 2" xfId="4089" xr:uid="{00000000-0005-0000-0000-0000F90F0000}"/>
    <cellStyle name="Normal 6 6 3 3" xfId="4090" xr:uid="{00000000-0005-0000-0000-0000FA0F0000}"/>
    <cellStyle name="Normal 6 6 3 3 2" xfId="4091" xr:uid="{00000000-0005-0000-0000-0000FB0F0000}"/>
    <cellStyle name="Normal 6 6 3 3 3" xfId="4092" xr:uid="{00000000-0005-0000-0000-0000FC0F0000}"/>
    <cellStyle name="Normal 6 6 3 3 3 2" xfId="4093" xr:uid="{00000000-0005-0000-0000-0000FD0F0000}"/>
    <cellStyle name="Normal 6 6 3 3 4" xfId="4094" xr:uid="{00000000-0005-0000-0000-0000FE0F0000}"/>
    <cellStyle name="Normal 6 6 3 4" xfId="4095" xr:uid="{00000000-0005-0000-0000-0000FF0F0000}"/>
    <cellStyle name="Normal 6 6 3 4 2" xfId="4096" xr:uid="{00000000-0005-0000-0000-000000100000}"/>
    <cellStyle name="Normal 6 6 3 4 3" xfId="4097" xr:uid="{00000000-0005-0000-0000-000001100000}"/>
    <cellStyle name="Normal 6 6 4" xfId="4098" xr:uid="{00000000-0005-0000-0000-000002100000}"/>
    <cellStyle name="Normal 6 6 4 2" xfId="4099" xr:uid="{00000000-0005-0000-0000-000003100000}"/>
    <cellStyle name="Normal 6 6 4 2 2" xfId="4100" xr:uid="{00000000-0005-0000-0000-000004100000}"/>
    <cellStyle name="Normal 6 6 4 2 3" xfId="4101" xr:uid="{00000000-0005-0000-0000-000005100000}"/>
    <cellStyle name="Normal 6 6 4 2 3 2" xfId="4102" xr:uid="{00000000-0005-0000-0000-000006100000}"/>
    <cellStyle name="Normal 6 6 4 2 3 3" xfId="4103" xr:uid="{00000000-0005-0000-0000-000007100000}"/>
    <cellStyle name="Normal 6 6 4 3" xfId="4104" xr:uid="{00000000-0005-0000-0000-000008100000}"/>
    <cellStyle name="Normal 6 6 4 4" xfId="4105" xr:uid="{00000000-0005-0000-0000-000009100000}"/>
    <cellStyle name="Normal 6 6 4 5" xfId="4106" xr:uid="{00000000-0005-0000-0000-00000A100000}"/>
    <cellStyle name="Normal 6 6 4 5 2" xfId="4107" xr:uid="{00000000-0005-0000-0000-00000B100000}"/>
    <cellStyle name="Normal 6 6 4 6" xfId="4108" xr:uid="{00000000-0005-0000-0000-00000C100000}"/>
    <cellStyle name="Normal 6 6 5" xfId="4109" xr:uid="{00000000-0005-0000-0000-00000D100000}"/>
    <cellStyle name="Normal 6 6 6" xfId="4110" xr:uid="{00000000-0005-0000-0000-00000E100000}"/>
    <cellStyle name="Normal 6 6 6 2" xfId="4111" xr:uid="{00000000-0005-0000-0000-00000F100000}"/>
    <cellStyle name="Normal 6 6 6 3" xfId="4112" xr:uid="{00000000-0005-0000-0000-000010100000}"/>
    <cellStyle name="Normal 6 6 6 3 2" xfId="4113" xr:uid="{00000000-0005-0000-0000-000011100000}"/>
    <cellStyle name="Normal 6 6 6 4" xfId="4114" xr:uid="{00000000-0005-0000-0000-000012100000}"/>
    <cellStyle name="Normal 6 6 6 5" xfId="4115" xr:uid="{00000000-0005-0000-0000-000013100000}"/>
    <cellStyle name="Normal 6 6 7" xfId="4116" xr:uid="{00000000-0005-0000-0000-000014100000}"/>
    <cellStyle name="Normal 6 6 7 2" xfId="4117" xr:uid="{00000000-0005-0000-0000-000015100000}"/>
    <cellStyle name="Normal 6 6 7 3" xfId="4118" xr:uid="{00000000-0005-0000-0000-000016100000}"/>
    <cellStyle name="Normal 6 6 8" xfId="4119" xr:uid="{00000000-0005-0000-0000-000017100000}"/>
    <cellStyle name="Normal 6 6 9" xfId="4120" xr:uid="{00000000-0005-0000-0000-000018100000}"/>
    <cellStyle name="Normal 7" xfId="4121" xr:uid="{00000000-0005-0000-0000-000019100000}"/>
    <cellStyle name="Normal 7 10" xfId="4122" xr:uid="{00000000-0005-0000-0000-00001A100000}"/>
    <cellStyle name="Normal 7 10 2" xfId="4123" xr:uid="{00000000-0005-0000-0000-00001B100000}"/>
    <cellStyle name="Normal 7 10 2 2" xfId="4124" xr:uid="{00000000-0005-0000-0000-00001C100000}"/>
    <cellStyle name="Normal 7 10 2 3" xfId="4125" xr:uid="{00000000-0005-0000-0000-00001D100000}"/>
    <cellStyle name="Normal 7 10 2 4" xfId="4126" xr:uid="{00000000-0005-0000-0000-00001E100000}"/>
    <cellStyle name="Normal 7 10 3" xfId="4127" xr:uid="{00000000-0005-0000-0000-00001F100000}"/>
    <cellStyle name="Normal 7 10 3 2" xfId="4128" xr:uid="{00000000-0005-0000-0000-000020100000}"/>
    <cellStyle name="Normal 7 10 4" xfId="4129" xr:uid="{00000000-0005-0000-0000-000021100000}"/>
    <cellStyle name="Normal 7 10 5" xfId="4130" xr:uid="{00000000-0005-0000-0000-000022100000}"/>
    <cellStyle name="Normal 7 10 6" xfId="4131" xr:uid="{00000000-0005-0000-0000-000023100000}"/>
    <cellStyle name="Normal 7 10 7" xfId="4132" xr:uid="{00000000-0005-0000-0000-000024100000}"/>
    <cellStyle name="Normal 7 11" xfId="4133" xr:uid="{00000000-0005-0000-0000-000025100000}"/>
    <cellStyle name="Normal 7 11 2" xfId="4134" xr:uid="{00000000-0005-0000-0000-000026100000}"/>
    <cellStyle name="Normal 7 11 2 2" xfId="4135" xr:uid="{00000000-0005-0000-0000-000027100000}"/>
    <cellStyle name="Normal 7 11 2 3" xfId="4136" xr:uid="{00000000-0005-0000-0000-000028100000}"/>
    <cellStyle name="Normal 7 11 2 4" xfId="4137" xr:uid="{00000000-0005-0000-0000-000029100000}"/>
    <cellStyle name="Normal 7 11 3" xfId="4138" xr:uid="{00000000-0005-0000-0000-00002A100000}"/>
    <cellStyle name="Normal 7 11 3 2" xfId="4139" xr:uid="{00000000-0005-0000-0000-00002B100000}"/>
    <cellStyle name="Normal 7 11 4" xfId="4140" xr:uid="{00000000-0005-0000-0000-00002C100000}"/>
    <cellStyle name="Normal 7 11 5" xfId="4141" xr:uid="{00000000-0005-0000-0000-00002D100000}"/>
    <cellStyle name="Normal 7 11 6" xfId="4142" xr:uid="{00000000-0005-0000-0000-00002E100000}"/>
    <cellStyle name="Normal 7 11 7" xfId="4143" xr:uid="{00000000-0005-0000-0000-00002F100000}"/>
    <cellStyle name="Normal 7 12" xfId="4144" xr:uid="{00000000-0005-0000-0000-000030100000}"/>
    <cellStyle name="Normal 7 12 2" xfId="4145" xr:uid="{00000000-0005-0000-0000-000031100000}"/>
    <cellStyle name="Normal 7 12 2 2" xfId="4146" xr:uid="{00000000-0005-0000-0000-000032100000}"/>
    <cellStyle name="Normal 7 12 2 3" xfId="4147" xr:uid="{00000000-0005-0000-0000-000033100000}"/>
    <cellStyle name="Normal 7 12 3" xfId="4148" xr:uid="{00000000-0005-0000-0000-000034100000}"/>
    <cellStyle name="Normal 7 12 4" xfId="4149" xr:uid="{00000000-0005-0000-0000-000035100000}"/>
    <cellStyle name="Normal 7 12 5" xfId="4150" xr:uid="{00000000-0005-0000-0000-000036100000}"/>
    <cellStyle name="Normal 7 12 6" xfId="4151" xr:uid="{00000000-0005-0000-0000-000037100000}"/>
    <cellStyle name="Normal 7 13" xfId="4152" xr:uid="{00000000-0005-0000-0000-000038100000}"/>
    <cellStyle name="Normal 7 13 2" xfId="4153" xr:uid="{00000000-0005-0000-0000-000039100000}"/>
    <cellStyle name="Normal 7 13 2 2" xfId="4154" xr:uid="{00000000-0005-0000-0000-00003A100000}"/>
    <cellStyle name="Normal 7 13 3" xfId="4155" xr:uid="{00000000-0005-0000-0000-00003B100000}"/>
    <cellStyle name="Normal 7 13 4" xfId="4156" xr:uid="{00000000-0005-0000-0000-00003C100000}"/>
    <cellStyle name="Normal 7 13 5" xfId="4157" xr:uid="{00000000-0005-0000-0000-00003D100000}"/>
    <cellStyle name="Normal 7 14" xfId="4158" xr:uid="{00000000-0005-0000-0000-00003E100000}"/>
    <cellStyle name="Normal 7 14 2" xfId="4159" xr:uid="{00000000-0005-0000-0000-00003F100000}"/>
    <cellStyle name="Normal 7 15" xfId="4160" xr:uid="{00000000-0005-0000-0000-000040100000}"/>
    <cellStyle name="Normal 7 16" xfId="4161" xr:uid="{00000000-0005-0000-0000-000041100000}"/>
    <cellStyle name="Normal 7 17" xfId="4162" xr:uid="{00000000-0005-0000-0000-000042100000}"/>
    <cellStyle name="Normal 7 2" xfId="4163" xr:uid="{00000000-0005-0000-0000-000043100000}"/>
    <cellStyle name="Normal 7 2 2" xfId="4164" xr:uid="{00000000-0005-0000-0000-000044100000}"/>
    <cellStyle name="Normal 7 3" xfId="4165" xr:uid="{00000000-0005-0000-0000-000045100000}"/>
    <cellStyle name="Normal 7 3 2" xfId="4166" xr:uid="{00000000-0005-0000-0000-000046100000}"/>
    <cellStyle name="Normal 7 3 3" xfId="4167" xr:uid="{00000000-0005-0000-0000-000047100000}"/>
    <cellStyle name="Normal 7 3 3 2" xfId="4168" xr:uid="{00000000-0005-0000-0000-000048100000}"/>
    <cellStyle name="Normal 7 3 3 2 2" xfId="4169" xr:uid="{00000000-0005-0000-0000-000049100000}"/>
    <cellStyle name="Normal 7 3 3 2 3" xfId="4170" xr:uid="{00000000-0005-0000-0000-00004A100000}"/>
    <cellStyle name="Normal 7 3 3 2 3 2" xfId="4171" xr:uid="{00000000-0005-0000-0000-00004B100000}"/>
    <cellStyle name="Normal 7 3 3 2 3 2 2" xfId="4172" xr:uid="{00000000-0005-0000-0000-00004C100000}"/>
    <cellStyle name="Normal 7 3 3 2 3 2 3" xfId="4173" xr:uid="{00000000-0005-0000-0000-00004D100000}"/>
    <cellStyle name="Normal 7 3 3 2 3 2 3 2" xfId="4174" xr:uid="{00000000-0005-0000-0000-00004E100000}"/>
    <cellStyle name="Normal 7 3 3 2 3 2 3 3" xfId="4175" xr:uid="{00000000-0005-0000-0000-00004F100000}"/>
    <cellStyle name="Normal 7 3 3 2 3 3" xfId="4176" xr:uid="{00000000-0005-0000-0000-000050100000}"/>
    <cellStyle name="Normal 7 3 3 2 3 4" xfId="4177" xr:uid="{00000000-0005-0000-0000-000051100000}"/>
    <cellStyle name="Normal 7 3 3 2 3 5" xfId="4178" xr:uid="{00000000-0005-0000-0000-000052100000}"/>
    <cellStyle name="Normal 7 3 3 2 3 5 2" xfId="4179" xr:uid="{00000000-0005-0000-0000-000053100000}"/>
    <cellStyle name="Normal 7 3 3 2 3 6" xfId="4180" xr:uid="{00000000-0005-0000-0000-000054100000}"/>
    <cellStyle name="Normal 7 3 3 2 4" xfId="4181" xr:uid="{00000000-0005-0000-0000-000055100000}"/>
    <cellStyle name="Normal 7 3 3 2 4 2" xfId="4182" xr:uid="{00000000-0005-0000-0000-000056100000}"/>
    <cellStyle name="Normal 7 3 3 2 5" xfId="4183" xr:uid="{00000000-0005-0000-0000-000057100000}"/>
    <cellStyle name="Normal 7 3 3 2 5 2" xfId="4184" xr:uid="{00000000-0005-0000-0000-000058100000}"/>
    <cellStyle name="Normal 7 3 3 2 6" xfId="4185" xr:uid="{00000000-0005-0000-0000-000059100000}"/>
    <cellStyle name="Normal 7 3 3 3" xfId="4186" xr:uid="{00000000-0005-0000-0000-00005A100000}"/>
    <cellStyle name="Normal 7 3 3 4" xfId="4187" xr:uid="{00000000-0005-0000-0000-00005B100000}"/>
    <cellStyle name="Normal 7 3 3 4 2" xfId="4188" xr:uid="{00000000-0005-0000-0000-00005C100000}"/>
    <cellStyle name="Normal 7 3 3 4 2 2" xfId="4189" xr:uid="{00000000-0005-0000-0000-00005D100000}"/>
    <cellStyle name="Normal 7 3 3 4 2 2 2" xfId="4190" xr:uid="{00000000-0005-0000-0000-00005E100000}"/>
    <cellStyle name="Normal 7 3 3 4 2 2 2 2" xfId="4191" xr:uid="{00000000-0005-0000-0000-00005F100000}"/>
    <cellStyle name="Normal 7 3 3 4 2 2 2 3" xfId="4192" xr:uid="{00000000-0005-0000-0000-000060100000}"/>
    <cellStyle name="Normal 7 3 3 4 2 2 3" xfId="4193" xr:uid="{00000000-0005-0000-0000-000061100000}"/>
    <cellStyle name="Normal 7 3 3 4 2 3" xfId="4194" xr:uid="{00000000-0005-0000-0000-000062100000}"/>
    <cellStyle name="Normal 7 3 3 4 2 3 2" xfId="4195" xr:uid="{00000000-0005-0000-0000-000063100000}"/>
    <cellStyle name="Normal 7 3 3 4 2 3 3" xfId="4196" xr:uid="{00000000-0005-0000-0000-000064100000}"/>
    <cellStyle name="Normal 7 3 3 4 2 3 3 2" xfId="4197" xr:uid="{00000000-0005-0000-0000-000065100000}"/>
    <cellStyle name="Normal 7 3 3 4 2 3 4" xfId="4198" xr:uid="{00000000-0005-0000-0000-000066100000}"/>
    <cellStyle name="Normal 7 3 3 4 3" xfId="4199" xr:uid="{00000000-0005-0000-0000-000067100000}"/>
    <cellStyle name="Normal 7 3 3 4 4" xfId="4200" xr:uid="{00000000-0005-0000-0000-000068100000}"/>
    <cellStyle name="Normal 7 3 3 4 5" xfId="4201" xr:uid="{00000000-0005-0000-0000-000069100000}"/>
    <cellStyle name="Normal 7 3 3 4 5 2" xfId="4202" xr:uid="{00000000-0005-0000-0000-00006A100000}"/>
    <cellStyle name="Normal 7 3 3 4 6" xfId="4203" xr:uid="{00000000-0005-0000-0000-00006B100000}"/>
    <cellStyle name="Normal 7 3 3 5" xfId="4204" xr:uid="{00000000-0005-0000-0000-00006C100000}"/>
    <cellStyle name="Normal 7 3 3 5 2" xfId="4205" xr:uid="{00000000-0005-0000-0000-00006D100000}"/>
    <cellStyle name="Normal 7 3 3 5 3" xfId="4206" xr:uid="{00000000-0005-0000-0000-00006E100000}"/>
    <cellStyle name="Normal 7 3 4" xfId="4207" xr:uid="{00000000-0005-0000-0000-00006F100000}"/>
    <cellStyle name="Normal 7 3 4 2" xfId="4208" xr:uid="{00000000-0005-0000-0000-000070100000}"/>
    <cellStyle name="Normal 7 3 4 3" xfId="4209" xr:uid="{00000000-0005-0000-0000-000071100000}"/>
    <cellStyle name="Normal 7 3 4 3 2" xfId="4210" xr:uid="{00000000-0005-0000-0000-000072100000}"/>
    <cellStyle name="Normal 7 3 4 3 2 2" xfId="4211" xr:uid="{00000000-0005-0000-0000-000073100000}"/>
    <cellStyle name="Normal 7 3 4 3 2 3" xfId="4212" xr:uid="{00000000-0005-0000-0000-000074100000}"/>
    <cellStyle name="Normal 7 3 4 3 2 3 2" xfId="4213" xr:uid="{00000000-0005-0000-0000-000075100000}"/>
    <cellStyle name="Normal 7 3 4 3 2 3 3" xfId="4214" xr:uid="{00000000-0005-0000-0000-000076100000}"/>
    <cellStyle name="Normal 7 3 4 3 3" xfId="4215" xr:uid="{00000000-0005-0000-0000-000077100000}"/>
    <cellStyle name="Normal 7 3 4 3 4" xfId="4216" xr:uid="{00000000-0005-0000-0000-000078100000}"/>
    <cellStyle name="Normal 7 3 4 3 5" xfId="4217" xr:uid="{00000000-0005-0000-0000-000079100000}"/>
    <cellStyle name="Normal 7 3 4 3 5 2" xfId="4218" xr:uid="{00000000-0005-0000-0000-00007A100000}"/>
    <cellStyle name="Normal 7 3 4 3 6" xfId="4219" xr:uid="{00000000-0005-0000-0000-00007B100000}"/>
    <cellStyle name="Normal 7 3 4 4" xfId="4220" xr:uid="{00000000-0005-0000-0000-00007C100000}"/>
    <cellStyle name="Normal 7 3 4 4 2" xfId="4221" xr:uid="{00000000-0005-0000-0000-00007D100000}"/>
    <cellStyle name="Normal 7 3 4 4 3" xfId="4222" xr:uid="{00000000-0005-0000-0000-00007E100000}"/>
    <cellStyle name="Normal 7 3 4 5" xfId="4223" xr:uid="{00000000-0005-0000-0000-00007F100000}"/>
    <cellStyle name="Normal 7 3 4 5 2" xfId="4224" xr:uid="{00000000-0005-0000-0000-000080100000}"/>
    <cellStyle name="Normal 7 3 4 6" xfId="4225" xr:uid="{00000000-0005-0000-0000-000081100000}"/>
    <cellStyle name="Normal 7 3 5" xfId="4226" xr:uid="{00000000-0005-0000-0000-000082100000}"/>
    <cellStyle name="Normal 7 4" xfId="4227" xr:uid="{00000000-0005-0000-0000-000083100000}"/>
    <cellStyle name="Normal 7 4 10" xfId="4228" xr:uid="{00000000-0005-0000-0000-000084100000}"/>
    <cellStyle name="Normal 7 4 10 2" xfId="4229" xr:uid="{00000000-0005-0000-0000-000085100000}"/>
    <cellStyle name="Normal 7 4 10 2 2" xfId="4230" xr:uid="{00000000-0005-0000-0000-000086100000}"/>
    <cellStyle name="Normal 7 4 10 3" xfId="4231" xr:uid="{00000000-0005-0000-0000-000087100000}"/>
    <cellStyle name="Normal 7 4 10 4" xfId="4232" xr:uid="{00000000-0005-0000-0000-000088100000}"/>
    <cellStyle name="Normal 7 4 10 5" xfId="4233" xr:uid="{00000000-0005-0000-0000-000089100000}"/>
    <cellStyle name="Normal 7 4 11" xfId="4234" xr:uid="{00000000-0005-0000-0000-00008A100000}"/>
    <cellStyle name="Normal 7 4 11 2" xfId="4235" xr:uid="{00000000-0005-0000-0000-00008B100000}"/>
    <cellStyle name="Normal 7 4 11 3" xfId="4236" xr:uid="{00000000-0005-0000-0000-00008C100000}"/>
    <cellStyle name="Normal 7 4 11 4" xfId="4237" xr:uid="{00000000-0005-0000-0000-00008D100000}"/>
    <cellStyle name="Normal 7 4 11 5" xfId="4238" xr:uid="{00000000-0005-0000-0000-00008E100000}"/>
    <cellStyle name="Normal 7 4 12" xfId="4239" xr:uid="{00000000-0005-0000-0000-00008F100000}"/>
    <cellStyle name="Normal 7 4 12 2" xfId="4240" xr:uid="{00000000-0005-0000-0000-000090100000}"/>
    <cellStyle name="Normal 7 4 12 3" xfId="4241" xr:uid="{00000000-0005-0000-0000-000091100000}"/>
    <cellStyle name="Normal 7 4 13" xfId="4242" xr:uid="{00000000-0005-0000-0000-000092100000}"/>
    <cellStyle name="Normal 7 4 14" xfId="4243" xr:uid="{00000000-0005-0000-0000-000093100000}"/>
    <cellStyle name="Normal 7 4 15" xfId="4244" xr:uid="{00000000-0005-0000-0000-000094100000}"/>
    <cellStyle name="Normal 7 4 16" xfId="4245" xr:uid="{00000000-0005-0000-0000-000095100000}"/>
    <cellStyle name="Normal 7 4 2" xfId="4246" xr:uid="{00000000-0005-0000-0000-000096100000}"/>
    <cellStyle name="Normal 7 4 2 10" xfId="4247" xr:uid="{00000000-0005-0000-0000-000097100000}"/>
    <cellStyle name="Normal 7 4 2 10 2" xfId="4248" xr:uid="{00000000-0005-0000-0000-000098100000}"/>
    <cellStyle name="Normal 7 4 2 10 3" xfId="4249" xr:uid="{00000000-0005-0000-0000-000099100000}"/>
    <cellStyle name="Normal 7 4 2 11" xfId="4250" xr:uid="{00000000-0005-0000-0000-00009A100000}"/>
    <cellStyle name="Normal 7 4 2 12" xfId="4251" xr:uid="{00000000-0005-0000-0000-00009B100000}"/>
    <cellStyle name="Normal 7 4 2 13" xfId="4252" xr:uid="{00000000-0005-0000-0000-00009C100000}"/>
    <cellStyle name="Normal 7 4 2 14" xfId="4253" xr:uid="{00000000-0005-0000-0000-00009D100000}"/>
    <cellStyle name="Normal 7 4 2 2" xfId="4254" xr:uid="{00000000-0005-0000-0000-00009E100000}"/>
    <cellStyle name="Normal 7 4 2 2 2" xfId="4255" xr:uid="{00000000-0005-0000-0000-00009F100000}"/>
    <cellStyle name="Normal 7 4 2 2 2 2" xfId="4256" xr:uid="{00000000-0005-0000-0000-0000A0100000}"/>
    <cellStyle name="Normal 7 4 2 2 2 2 2" xfId="4257" xr:uid="{00000000-0005-0000-0000-0000A1100000}"/>
    <cellStyle name="Normal 7 4 2 2 2 2 2 2" xfId="4258" xr:uid="{00000000-0005-0000-0000-0000A2100000}"/>
    <cellStyle name="Normal 7 4 2 2 2 2 2 3" xfId="4259" xr:uid="{00000000-0005-0000-0000-0000A3100000}"/>
    <cellStyle name="Normal 7 4 2 2 2 2 3" xfId="4260" xr:uid="{00000000-0005-0000-0000-0000A4100000}"/>
    <cellStyle name="Normal 7 4 2 2 2 2 3 2" xfId="4261" xr:uid="{00000000-0005-0000-0000-0000A5100000}"/>
    <cellStyle name="Normal 7 4 2 2 2 2 4" xfId="4262" xr:uid="{00000000-0005-0000-0000-0000A6100000}"/>
    <cellStyle name="Normal 7 4 2 2 2 2 5" xfId="4263" xr:uid="{00000000-0005-0000-0000-0000A7100000}"/>
    <cellStyle name="Normal 7 4 2 2 2 3" xfId="4264" xr:uid="{00000000-0005-0000-0000-0000A8100000}"/>
    <cellStyle name="Normal 7 4 2 2 2 3 2" xfId="4265" xr:uid="{00000000-0005-0000-0000-0000A9100000}"/>
    <cellStyle name="Normal 7 4 2 2 2 3 3" xfId="4266" xr:uid="{00000000-0005-0000-0000-0000AA100000}"/>
    <cellStyle name="Normal 7 4 2 2 2 4" xfId="4267" xr:uid="{00000000-0005-0000-0000-0000AB100000}"/>
    <cellStyle name="Normal 7 4 2 2 2 4 2" xfId="4268" xr:uid="{00000000-0005-0000-0000-0000AC100000}"/>
    <cellStyle name="Normal 7 4 2 2 2 5" xfId="4269" xr:uid="{00000000-0005-0000-0000-0000AD100000}"/>
    <cellStyle name="Normal 7 4 2 2 2 6" xfId="4270" xr:uid="{00000000-0005-0000-0000-0000AE100000}"/>
    <cellStyle name="Normal 7 4 2 2 2 7" xfId="4271" xr:uid="{00000000-0005-0000-0000-0000AF100000}"/>
    <cellStyle name="Normal 7 4 2 2 2 8" xfId="4272" xr:uid="{00000000-0005-0000-0000-0000B0100000}"/>
    <cellStyle name="Normal 7 4 2 2 3" xfId="4273" xr:uid="{00000000-0005-0000-0000-0000B1100000}"/>
    <cellStyle name="Normal 7 4 2 2 3 2" xfId="4274" xr:uid="{00000000-0005-0000-0000-0000B2100000}"/>
    <cellStyle name="Normal 7 4 2 2 3 2 2" xfId="4275" xr:uid="{00000000-0005-0000-0000-0000B3100000}"/>
    <cellStyle name="Normal 7 4 2 2 3 2 3" xfId="4276" xr:uid="{00000000-0005-0000-0000-0000B4100000}"/>
    <cellStyle name="Normal 7 4 2 2 3 3" xfId="4277" xr:uid="{00000000-0005-0000-0000-0000B5100000}"/>
    <cellStyle name="Normal 7 4 2 2 3 3 2" xfId="4278" xr:uid="{00000000-0005-0000-0000-0000B6100000}"/>
    <cellStyle name="Normal 7 4 2 2 3 4" xfId="4279" xr:uid="{00000000-0005-0000-0000-0000B7100000}"/>
    <cellStyle name="Normal 7 4 2 2 3 5" xfId="4280" xr:uid="{00000000-0005-0000-0000-0000B8100000}"/>
    <cellStyle name="Normal 7 4 2 2 3 6" xfId="4281" xr:uid="{00000000-0005-0000-0000-0000B9100000}"/>
    <cellStyle name="Normal 7 4 2 2 3 7" xfId="4282" xr:uid="{00000000-0005-0000-0000-0000BA100000}"/>
    <cellStyle name="Normal 7 4 2 2 4" xfId="4283" xr:uid="{00000000-0005-0000-0000-0000BB100000}"/>
    <cellStyle name="Normal 7 4 2 2 4 2" xfId="4284" xr:uid="{00000000-0005-0000-0000-0000BC100000}"/>
    <cellStyle name="Normal 7 4 2 2 4 3" xfId="4285" xr:uid="{00000000-0005-0000-0000-0000BD100000}"/>
    <cellStyle name="Normal 7 4 2 2 4 4" xfId="4286" xr:uid="{00000000-0005-0000-0000-0000BE100000}"/>
    <cellStyle name="Normal 7 4 2 2 5" xfId="4287" xr:uid="{00000000-0005-0000-0000-0000BF100000}"/>
    <cellStyle name="Normal 7 4 2 2 5 2" xfId="4288" xr:uid="{00000000-0005-0000-0000-0000C0100000}"/>
    <cellStyle name="Normal 7 4 2 2 6" xfId="4289" xr:uid="{00000000-0005-0000-0000-0000C1100000}"/>
    <cellStyle name="Normal 7 4 2 2 7" xfId="4290" xr:uid="{00000000-0005-0000-0000-0000C2100000}"/>
    <cellStyle name="Normal 7 4 2 2 8" xfId="4291" xr:uid="{00000000-0005-0000-0000-0000C3100000}"/>
    <cellStyle name="Normal 7 4 2 2 9" xfId="4292" xr:uid="{00000000-0005-0000-0000-0000C4100000}"/>
    <cellStyle name="Normal 7 4 2 3" xfId="4293" xr:uid="{00000000-0005-0000-0000-0000C5100000}"/>
    <cellStyle name="Normal 7 4 2 3 2" xfId="4294" xr:uid="{00000000-0005-0000-0000-0000C6100000}"/>
    <cellStyle name="Normal 7 4 2 3 2 2" xfId="4295" xr:uid="{00000000-0005-0000-0000-0000C7100000}"/>
    <cellStyle name="Normal 7 4 2 3 2 2 2" xfId="4296" xr:uid="{00000000-0005-0000-0000-0000C8100000}"/>
    <cellStyle name="Normal 7 4 2 3 2 2 3" xfId="4297" xr:uid="{00000000-0005-0000-0000-0000C9100000}"/>
    <cellStyle name="Normal 7 4 2 3 2 3" xfId="4298" xr:uid="{00000000-0005-0000-0000-0000CA100000}"/>
    <cellStyle name="Normal 7 4 2 3 2 3 2" xfId="4299" xr:uid="{00000000-0005-0000-0000-0000CB100000}"/>
    <cellStyle name="Normal 7 4 2 3 2 4" xfId="4300" xr:uid="{00000000-0005-0000-0000-0000CC100000}"/>
    <cellStyle name="Normal 7 4 2 3 2 5" xfId="4301" xr:uid="{00000000-0005-0000-0000-0000CD100000}"/>
    <cellStyle name="Normal 7 4 2 3 2 6" xfId="4302" xr:uid="{00000000-0005-0000-0000-0000CE100000}"/>
    <cellStyle name="Normal 7 4 2 3 2 7" xfId="4303" xr:uid="{00000000-0005-0000-0000-0000CF100000}"/>
    <cellStyle name="Normal 7 4 2 3 3" xfId="4304" xr:uid="{00000000-0005-0000-0000-0000D0100000}"/>
    <cellStyle name="Normal 7 4 2 3 3 2" xfId="4305" xr:uid="{00000000-0005-0000-0000-0000D1100000}"/>
    <cellStyle name="Normal 7 4 2 3 3 2 2" xfId="4306" xr:uid="{00000000-0005-0000-0000-0000D2100000}"/>
    <cellStyle name="Normal 7 4 2 3 3 2 3" xfId="4307" xr:uid="{00000000-0005-0000-0000-0000D3100000}"/>
    <cellStyle name="Normal 7 4 2 3 3 3" xfId="4308" xr:uid="{00000000-0005-0000-0000-0000D4100000}"/>
    <cellStyle name="Normal 7 4 2 3 3 3 2" xfId="4309" xr:uid="{00000000-0005-0000-0000-0000D5100000}"/>
    <cellStyle name="Normal 7 4 2 3 3 4" xfId="4310" xr:uid="{00000000-0005-0000-0000-0000D6100000}"/>
    <cellStyle name="Normal 7 4 2 3 3 5" xfId="4311" xr:uid="{00000000-0005-0000-0000-0000D7100000}"/>
    <cellStyle name="Normal 7 4 2 3 3 6" xfId="4312" xr:uid="{00000000-0005-0000-0000-0000D8100000}"/>
    <cellStyle name="Normal 7 4 2 3 4" xfId="4313" xr:uid="{00000000-0005-0000-0000-0000D9100000}"/>
    <cellStyle name="Normal 7 4 2 3 4 2" xfId="4314" xr:uid="{00000000-0005-0000-0000-0000DA100000}"/>
    <cellStyle name="Normal 7 4 2 3 4 3" xfId="4315" xr:uid="{00000000-0005-0000-0000-0000DB100000}"/>
    <cellStyle name="Normal 7 4 2 3 5" xfId="4316" xr:uid="{00000000-0005-0000-0000-0000DC100000}"/>
    <cellStyle name="Normal 7 4 2 3 5 2" xfId="4317" xr:uid="{00000000-0005-0000-0000-0000DD100000}"/>
    <cellStyle name="Normal 7 4 2 3 6" xfId="4318" xr:uid="{00000000-0005-0000-0000-0000DE100000}"/>
    <cellStyle name="Normal 7 4 2 3 7" xfId="4319" xr:uid="{00000000-0005-0000-0000-0000DF100000}"/>
    <cellStyle name="Normal 7 4 2 3 8" xfId="4320" xr:uid="{00000000-0005-0000-0000-0000E0100000}"/>
    <cellStyle name="Normal 7 4 2 3 9" xfId="4321" xr:uid="{00000000-0005-0000-0000-0000E1100000}"/>
    <cellStyle name="Normal 7 4 2 4" xfId="4322" xr:uid="{00000000-0005-0000-0000-0000E2100000}"/>
    <cellStyle name="Normal 7 4 2 4 2" xfId="4323" xr:uid="{00000000-0005-0000-0000-0000E3100000}"/>
    <cellStyle name="Normal 7 4 2 4 2 2" xfId="4324" xr:uid="{00000000-0005-0000-0000-0000E4100000}"/>
    <cellStyle name="Normal 7 4 2 4 2 2 2" xfId="4325" xr:uid="{00000000-0005-0000-0000-0000E5100000}"/>
    <cellStyle name="Normal 7 4 2 4 2 2 3" xfId="4326" xr:uid="{00000000-0005-0000-0000-0000E6100000}"/>
    <cellStyle name="Normal 7 4 2 4 2 3" xfId="4327" xr:uid="{00000000-0005-0000-0000-0000E7100000}"/>
    <cellStyle name="Normal 7 4 2 4 2 3 2" xfId="4328" xr:uid="{00000000-0005-0000-0000-0000E8100000}"/>
    <cellStyle name="Normal 7 4 2 4 2 4" xfId="4329" xr:uid="{00000000-0005-0000-0000-0000E9100000}"/>
    <cellStyle name="Normal 7 4 2 4 2 5" xfId="4330" xr:uid="{00000000-0005-0000-0000-0000EA100000}"/>
    <cellStyle name="Normal 7 4 2 4 2 6" xfId="4331" xr:uid="{00000000-0005-0000-0000-0000EB100000}"/>
    <cellStyle name="Normal 7 4 2 4 2 7" xfId="4332" xr:uid="{00000000-0005-0000-0000-0000EC100000}"/>
    <cellStyle name="Normal 7 4 2 4 3" xfId="4333" xr:uid="{00000000-0005-0000-0000-0000ED100000}"/>
    <cellStyle name="Normal 7 4 2 4 3 2" xfId="4334" xr:uid="{00000000-0005-0000-0000-0000EE100000}"/>
    <cellStyle name="Normal 7 4 2 4 3 3" xfId="4335" xr:uid="{00000000-0005-0000-0000-0000EF100000}"/>
    <cellStyle name="Normal 7 4 2 4 3 4" xfId="4336" xr:uid="{00000000-0005-0000-0000-0000F0100000}"/>
    <cellStyle name="Normal 7 4 2 4 4" xfId="4337" xr:uid="{00000000-0005-0000-0000-0000F1100000}"/>
    <cellStyle name="Normal 7 4 2 4 4 2" xfId="4338" xr:uid="{00000000-0005-0000-0000-0000F2100000}"/>
    <cellStyle name="Normal 7 4 2 4 5" xfId="4339" xr:uid="{00000000-0005-0000-0000-0000F3100000}"/>
    <cellStyle name="Normal 7 4 2 4 6" xfId="4340" xr:uid="{00000000-0005-0000-0000-0000F4100000}"/>
    <cellStyle name="Normal 7 4 2 4 7" xfId="4341" xr:uid="{00000000-0005-0000-0000-0000F5100000}"/>
    <cellStyle name="Normal 7 4 2 4 8" xfId="4342" xr:uid="{00000000-0005-0000-0000-0000F6100000}"/>
    <cellStyle name="Normal 7 4 2 5" xfId="4343" xr:uid="{00000000-0005-0000-0000-0000F7100000}"/>
    <cellStyle name="Normal 7 4 2 5 2" xfId="4344" xr:uid="{00000000-0005-0000-0000-0000F8100000}"/>
    <cellStyle name="Normal 7 4 2 5 2 2" xfId="4345" xr:uid="{00000000-0005-0000-0000-0000F9100000}"/>
    <cellStyle name="Normal 7 4 2 5 2 3" xfId="4346" xr:uid="{00000000-0005-0000-0000-0000FA100000}"/>
    <cellStyle name="Normal 7 4 2 5 2 4" xfId="4347" xr:uid="{00000000-0005-0000-0000-0000FB100000}"/>
    <cellStyle name="Normal 7 4 2 5 3" xfId="4348" xr:uid="{00000000-0005-0000-0000-0000FC100000}"/>
    <cellStyle name="Normal 7 4 2 5 3 2" xfId="4349" xr:uid="{00000000-0005-0000-0000-0000FD100000}"/>
    <cellStyle name="Normal 7 4 2 5 4" xfId="4350" xr:uid="{00000000-0005-0000-0000-0000FE100000}"/>
    <cellStyle name="Normal 7 4 2 5 5" xfId="4351" xr:uid="{00000000-0005-0000-0000-0000FF100000}"/>
    <cellStyle name="Normal 7 4 2 5 6" xfId="4352" xr:uid="{00000000-0005-0000-0000-000000110000}"/>
    <cellStyle name="Normal 7 4 2 5 7" xfId="4353" xr:uid="{00000000-0005-0000-0000-000001110000}"/>
    <cellStyle name="Normal 7 4 2 6" xfId="4354" xr:uid="{00000000-0005-0000-0000-000002110000}"/>
    <cellStyle name="Normal 7 4 2 6 2" xfId="4355" xr:uid="{00000000-0005-0000-0000-000003110000}"/>
    <cellStyle name="Normal 7 4 2 6 2 2" xfId="4356" xr:uid="{00000000-0005-0000-0000-000004110000}"/>
    <cellStyle name="Normal 7 4 2 6 2 3" xfId="4357" xr:uid="{00000000-0005-0000-0000-000005110000}"/>
    <cellStyle name="Normal 7 4 2 6 2 4" xfId="4358" xr:uid="{00000000-0005-0000-0000-000006110000}"/>
    <cellStyle name="Normal 7 4 2 6 3" xfId="4359" xr:uid="{00000000-0005-0000-0000-000007110000}"/>
    <cellStyle name="Normal 7 4 2 6 3 2" xfId="4360" xr:uid="{00000000-0005-0000-0000-000008110000}"/>
    <cellStyle name="Normal 7 4 2 6 4" xfId="4361" xr:uid="{00000000-0005-0000-0000-000009110000}"/>
    <cellStyle name="Normal 7 4 2 6 5" xfId="4362" xr:uid="{00000000-0005-0000-0000-00000A110000}"/>
    <cellStyle name="Normal 7 4 2 6 6" xfId="4363" xr:uid="{00000000-0005-0000-0000-00000B110000}"/>
    <cellStyle name="Normal 7 4 2 6 7" xfId="4364" xr:uid="{00000000-0005-0000-0000-00000C110000}"/>
    <cellStyle name="Normal 7 4 2 7" xfId="4365" xr:uid="{00000000-0005-0000-0000-00000D110000}"/>
    <cellStyle name="Normal 7 4 2 7 2" xfId="4366" xr:uid="{00000000-0005-0000-0000-00000E110000}"/>
    <cellStyle name="Normal 7 4 2 7 2 2" xfId="4367" xr:uid="{00000000-0005-0000-0000-00000F110000}"/>
    <cellStyle name="Normal 7 4 2 7 3" xfId="4368" xr:uid="{00000000-0005-0000-0000-000010110000}"/>
    <cellStyle name="Normal 7 4 2 7 4" xfId="4369" xr:uid="{00000000-0005-0000-0000-000011110000}"/>
    <cellStyle name="Normal 7 4 2 7 5" xfId="4370" xr:uid="{00000000-0005-0000-0000-000012110000}"/>
    <cellStyle name="Normal 7 4 2 8" xfId="4371" xr:uid="{00000000-0005-0000-0000-000013110000}"/>
    <cellStyle name="Normal 7 4 2 8 2" xfId="4372" xr:uid="{00000000-0005-0000-0000-000014110000}"/>
    <cellStyle name="Normal 7 4 2 8 2 2" xfId="4373" xr:uid="{00000000-0005-0000-0000-000015110000}"/>
    <cellStyle name="Normal 7 4 2 8 3" xfId="4374" xr:uid="{00000000-0005-0000-0000-000016110000}"/>
    <cellStyle name="Normal 7 4 2 8 4" xfId="4375" xr:uid="{00000000-0005-0000-0000-000017110000}"/>
    <cellStyle name="Normal 7 4 2 8 5" xfId="4376" xr:uid="{00000000-0005-0000-0000-000018110000}"/>
    <cellStyle name="Normal 7 4 2 9" xfId="4377" xr:uid="{00000000-0005-0000-0000-000019110000}"/>
    <cellStyle name="Normal 7 4 2 9 2" xfId="4378" xr:uid="{00000000-0005-0000-0000-00001A110000}"/>
    <cellStyle name="Normal 7 4 2 9 3" xfId="4379" xr:uid="{00000000-0005-0000-0000-00001B110000}"/>
    <cellStyle name="Normal 7 4 2 9 4" xfId="4380" xr:uid="{00000000-0005-0000-0000-00001C110000}"/>
    <cellStyle name="Normal 7 4 2 9 5" xfId="4381" xr:uid="{00000000-0005-0000-0000-00001D110000}"/>
    <cellStyle name="Normal 7 4 3" xfId="4382" xr:uid="{00000000-0005-0000-0000-00001E110000}"/>
    <cellStyle name="Normal 7 4 3 2" xfId="4383" xr:uid="{00000000-0005-0000-0000-00001F110000}"/>
    <cellStyle name="Normal 7 4 3 2 2" xfId="4384" xr:uid="{00000000-0005-0000-0000-000020110000}"/>
    <cellStyle name="Normal 7 4 3 2 2 2" xfId="4385" xr:uid="{00000000-0005-0000-0000-000021110000}"/>
    <cellStyle name="Normal 7 4 3 2 2 2 2" xfId="4386" xr:uid="{00000000-0005-0000-0000-000022110000}"/>
    <cellStyle name="Normal 7 4 3 2 2 2 3" xfId="4387" xr:uid="{00000000-0005-0000-0000-000023110000}"/>
    <cellStyle name="Normal 7 4 3 2 2 3" xfId="4388" xr:uid="{00000000-0005-0000-0000-000024110000}"/>
    <cellStyle name="Normal 7 4 3 2 2 3 2" xfId="4389" xr:uid="{00000000-0005-0000-0000-000025110000}"/>
    <cellStyle name="Normal 7 4 3 2 2 4" xfId="4390" xr:uid="{00000000-0005-0000-0000-000026110000}"/>
    <cellStyle name="Normal 7 4 3 2 2 5" xfId="4391" xr:uid="{00000000-0005-0000-0000-000027110000}"/>
    <cellStyle name="Normal 7 4 3 2 2 6" xfId="4392" xr:uid="{00000000-0005-0000-0000-000028110000}"/>
    <cellStyle name="Normal 7 4 3 2 2 7" xfId="4393" xr:uid="{00000000-0005-0000-0000-000029110000}"/>
    <cellStyle name="Normal 7 4 3 2 3" xfId="4394" xr:uid="{00000000-0005-0000-0000-00002A110000}"/>
    <cellStyle name="Normal 7 4 3 2 3 2" xfId="4395" xr:uid="{00000000-0005-0000-0000-00002B110000}"/>
    <cellStyle name="Normal 7 4 3 2 3 3" xfId="4396" xr:uid="{00000000-0005-0000-0000-00002C110000}"/>
    <cellStyle name="Normal 7 4 3 2 3 4" xfId="4397" xr:uid="{00000000-0005-0000-0000-00002D110000}"/>
    <cellStyle name="Normal 7 4 3 2 4" xfId="4398" xr:uid="{00000000-0005-0000-0000-00002E110000}"/>
    <cellStyle name="Normal 7 4 3 2 4 2" xfId="4399" xr:uid="{00000000-0005-0000-0000-00002F110000}"/>
    <cellStyle name="Normal 7 4 3 2 5" xfId="4400" xr:uid="{00000000-0005-0000-0000-000030110000}"/>
    <cellStyle name="Normal 7 4 3 2 6" xfId="4401" xr:uid="{00000000-0005-0000-0000-000031110000}"/>
    <cellStyle name="Normal 7 4 3 2 7" xfId="4402" xr:uid="{00000000-0005-0000-0000-000032110000}"/>
    <cellStyle name="Normal 7 4 3 2 8" xfId="4403" xr:uid="{00000000-0005-0000-0000-000033110000}"/>
    <cellStyle name="Normal 7 4 3 3" xfId="4404" xr:uid="{00000000-0005-0000-0000-000034110000}"/>
    <cellStyle name="Normal 7 4 3 3 2" xfId="4405" xr:uid="{00000000-0005-0000-0000-000035110000}"/>
    <cellStyle name="Normal 7 4 3 3 2 2" xfId="4406" xr:uid="{00000000-0005-0000-0000-000036110000}"/>
    <cellStyle name="Normal 7 4 3 3 2 3" xfId="4407" xr:uid="{00000000-0005-0000-0000-000037110000}"/>
    <cellStyle name="Normal 7 4 3 3 3" xfId="4408" xr:uid="{00000000-0005-0000-0000-000038110000}"/>
    <cellStyle name="Normal 7 4 3 3 3 2" xfId="4409" xr:uid="{00000000-0005-0000-0000-000039110000}"/>
    <cellStyle name="Normal 7 4 3 3 4" xfId="4410" xr:uid="{00000000-0005-0000-0000-00003A110000}"/>
    <cellStyle name="Normal 7 4 3 3 5" xfId="4411" xr:uid="{00000000-0005-0000-0000-00003B110000}"/>
    <cellStyle name="Normal 7 4 3 3 6" xfId="4412" xr:uid="{00000000-0005-0000-0000-00003C110000}"/>
    <cellStyle name="Normal 7 4 3 3 7" xfId="4413" xr:uid="{00000000-0005-0000-0000-00003D110000}"/>
    <cellStyle name="Normal 7 4 3 4" xfId="4414" xr:uid="{00000000-0005-0000-0000-00003E110000}"/>
    <cellStyle name="Normal 7 4 3 4 2" xfId="4415" xr:uid="{00000000-0005-0000-0000-00003F110000}"/>
    <cellStyle name="Normal 7 4 3 4 3" xfId="4416" xr:uid="{00000000-0005-0000-0000-000040110000}"/>
    <cellStyle name="Normal 7 4 3 4 4" xfId="4417" xr:uid="{00000000-0005-0000-0000-000041110000}"/>
    <cellStyle name="Normal 7 4 3 5" xfId="4418" xr:uid="{00000000-0005-0000-0000-000042110000}"/>
    <cellStyle name="Normal 7 4 3 5 2" xfId="4419" xr:uid="{00000000-0005-0000-0000-000043110000}"/>
    <cellStyle name="Normal 7 4 3 6" xfId="4420" xr:uid="{00000000-0005-0000-0000-000044110000}"/>
    <cellStyle name="Normal 7 4 3 7" xfId="4421" xr:uid="{00000000-0005-0000-0000-000045110000}"/>
    <cellStyle name="Normal 7 4 3 8" xfId="4422" xr:uid="{00000000-0005-0000-0000-000046110000}"/>
    <cellStyle name="Normal 7 4 3 9" xfId="4423" xr:uid="{00000000-0005-0000-0000-000047110000}"/>
    <cellStyle name="Normal 7 4 4" xfId="4424" xr:uid="{00000000-0005-0000-0000-000048110000}"/>
    <cellStyle name="Normal 7 4 4 2" xfId="4425" xr:uid="{00000000-0005-0000-0000-000049110000}"/>
    <cellStyle name="Normal 7 4 4 2 2" xfId="4426" xr:uid="{00000000-0005-0000-0000-00004A110000}"/>
    <cellStyle name="Normal 7 4 4 2 2 2" xfId="4427" xr:uid="{00000000-0005-0000-0000-00004B110000}"/>
    <cellStyle name="Normal 7 4 4 2 2 2 2" xfId="4428" xr:uid="{00000000-0005-0000-0000-00004C110000}"/>
    <cellStyle name="Normal 7 4 4 2 2 2 3" xfId="4429" xr:uid="{00000000-0005-0000-0000-00004D110000}"/>
    <cellStyle name="Normal 7 4 4 2 2 3" xfId="4430" xr:uid="{00000000-0005-0000-0000-00004E110000}"/>
    <cellStyle name="Normal 7 4 4 2 2 3 2" xfId="4431" xr:uid="{00000000-0005-0000-0000-00004F110000}"/>
    <cellStyle name="Normal 7 4 4 2 2 4" xfId="4432" xr:uid="{00000000-0005-0000-0000-000050110000}"/>
    <cellStyle name="Normal 7 4 4 2 2 5" xfId="4433" xr:uid="{00000000-0005-0000-0000-000051110000}"/>
    <cellStyle name="Normal 7 4 4 2 3" xfId="4434" xr:uid="{00000000-0005-0000-0000-000052110000}"/>
    <cellStyle name="Normal 7 4 4 2 3 2" xfId="4435" xr:uid="{00000000-0005-0000-0000-000053110000}"/>
    <cellStyle name="Normal 7 4 4 2 3 3" xfId="4436" xr:uid="{00000000-0005-0000-0000-000054110000}"/>
    <cellStyle name="Normal 7 4 4 2 4" xfId="4437" xr:uid="{00000000-0005-0000-0000-000055110000}"/>
    <cellStyle name="Normal 7 4 4 2 4 2" xfId="4438" xr:uid="{00000000-0005-0000-0000-000056110000}"/>
    <cellStyle name="Normal 7 4 4 2 5" xfId="4439" xr:uid="{00000000-0005-0000-0000-000057110000}"/>
    <cellStyle name="Normal 7 4 4 2 6" xfId="4440" xr:uid="{00000000-0005-0000-0000-000058110000}"/>
    <cellStyle name="Normal 7 4 4 2 7" xfId="4441" xr:uid="{00000000-0005-0000-0000-000059110000}"/>
    <cellStyle name="Normal 7 4 4 2 8" xfId="4442" xr:uid="{00000000-0005-0000-0000-00005A110000}"/>
    <cellStyle name="Normal 7 4 4 3" xfId="4443" xr:uid="{00000000-0005-0000-0000-00005B110000}"/>
    <cellStyle name="Normal 7 4 4 3 2" xfId="4444" xr:uid="{00000000-0005-0000-0000-00005C110000}"/>
    <cellStyle name="Normal 7 4 4 3 2 2" xfId="4445" xr:uid="{00000000-0005-0000-0000-00005D110000}"/>
    <cellStyle name="Normal 7 4 4 3 2 3" xfId="4446" xr:uid="{00000000-0005-0000-0000-00005E110000}"/>
    <cellStyle name="Normal 7 4 4 3 3" xfId="4447" xr:uid="{00000000-0005-0000-0000-00005F110000}"/>
    <cellStyle name="Normal 7 4 4 3 3 2" xfId="4448" xr:uid="{00000000-0005-0000-0000-000060110000}"/>
    <cellStyle name="Normal 7 4 4 3 4" xfId="4449" xr:uid="{00000000-0005-0000-0000-000061110000}"/>
    <cellStyle name="Normal 7 4 4 3 5" xfId="4450" xr:uid="{00000000-0005-0000-0000-000062110000}"/>
    <cellStyle name="Normal 7 4 4 3 6" xfId="4451" xr:uid="{00000000-0005-0000-0000-000063110000}"/>
    <cellStyle name="Normal 7 4 4 3 7" xfId="4452" xr:uid="{00000000-0005-0000-0000-000064110000}"/>
    <cellStyle name="Normal 7 4 4 4" xfId="4453" xr:uid="{00000000-0005-0000-0000-000065110000}"/>
    <cellStyle name="Normal 7 4 4 4 2" xfId="4454" xr:uid="{00000000-0005-0000-0000-000066110000}"/>
    <cellStyle name="Normal 7 4 4 4 3" xfId="4455" xr:uid="{00000000-0005-0000-0000-000067110000}"/>
    <cellStyle name="Normal 7 4 4 4 4" xfId="4456" xr:uid="{00000000-0005-0000-0000-000068110000}"/>
    <cellStyle name="Normal 7 4 4 5" xfId="4457" xr:uid="{00000000-0005-0000-0000-000069110000}"/>
    <cellStyle name="Normal 7 4 4 5 2" xfId="4458" xr:uid="{00000000-0005-0000-0000-00006A110000}"/>
    <cellStyle name="Normal 7 4 4 6" xfId="4459" xr:uid="{00000000-0005-0000-0000-00006B110000}"/>
    <cellStyle name="Normal 7 4 4 7" xfId="4460" xr:uid="{00000000-0005-0000-0000-00006C110000}"/>
    <cellStyle name="Normal 7 4 4 8" xfId="4461" xr:uid="{00000000-0005-0000-0000-00006D110000}"/>
    <cellStyle name="Normal 7 4 4 9" xfId="4462" xr:uid="{00000000-0005-0000-0000-00006E110000}"/>
    <cellStyle name="Normal 7 4 5" xfId="4463" xr:uid="{00000000-0005-0000-0000-00006F110000}"/>
    <cellStyle name="Normal 7 4 5 2" xfId="4464" xr:uid="{00000000-0005-0000-0000-000070110000}"/>
    <cellStyle name="Normal 7 4 5 2 2" xfId="4465" xr:uid="{00000000-0005-0000-0000-000071110000}"/>
    <cellStyle name="Normal 7 4 5 2 2 2" xfId="4466" xr:uid="{00000000-0005-0000-0000-000072110000}"/>
    <cellStyle name="Normal 7 4 5 2 2 3" xfId="4467" xr:uid="{00000000-0005-0000-0000-000073110000}"/>
    <cellStyle name="Normal 7 4 5 2 3" xfId="4468" xr:uid="{00000000-0005-0000-0000-000074110000}"/>
    <cellStyle name="Normal 7 4 5 2 3 2" xfId="4469" xr:uid="{00000000-0005-0000-0000-000075110000}"/>
    <cellStyle name="Normal 7 4 5 2 4" xfId="4470" xr:uid="{00000000-0005-0000-0000-000076110000}"/>
    <cellStyle name="Normal 7 4 5 2 5" xfId="4471" xr:uid="{00000000-0005-0000-0000-000077110000}"/>
    <cellStyle name="Normal 7 4 5 2 6" xfId="4472" xr:uid="{00000000-0005-0000-0000-000078110000}"/>
    <cellStyle name="Normal 7 4 5 2 7" xfId="4473" xr:uid="{00000000-0005-0000-0000-000079110000}"/>
    <cellStyle name="Normal 7 4 5 3" xfId="4474" xr:uid="{00000000-0005-0000-0000-00007A110000}"/>
    <cellStyle name="Normal 7 4 5 3 2" xfId="4475" xr:uid="{00000000-0005-0000-0000-00007B110000}"/>
    <cellStyle name="Normal 7 4 5 3 2 2" xfId="4476" xr:uid="{00000000-0005-0000-0000-00007C110000}"/>
    <cellStyle name="Normal 7 4 5 3 2 3" xfId="4477" xr:uid="{00000000-0005-0000-0000-00007D110000}"/>
    <cellStyle name="Normal 7 4 5 3 3" xfId="4478" xr:uid="{00000000-0005-0000-0000-00007E110000}"/>
    <cellStyle name="Normal 7 4 5 3 3 2" xfId="4479" xr:uid="{00000000-0005-0000-0000-00007F110000}"/>
    <cellStyle name="Normal 7 4 5 3 4" xfId="4480" xr:uid="{00000000-0005-0000-0000-000080110000}"/>
    <cellStyle name="Normal 7 4 5 3 5" xfId="4481" xr:uid="{00000000-0005-0000-0000-000081110000}"/>
    <cellStyle name="Normal 7 4 5 3 6" xfId="4482" xr:uid="{00000000-0005-0000-0000-000082110000}"/>
    <cellStyle name="Normal 7 4 5 4" xfId="4483" xr:uid="{00000000-0005-0000-0000-000083110000}"/>
    <cellStyle name="Normal 7 4 5 4 2" xfId="4484" xr:uid="{00000000-0005-0000-0000-000084110000}"/>
    <cellStyle name="Normal 7 4 5 4 3" xfId="4485" xr:uid="{00000000-0005-0000-0000-000085110000}"/>
    <cellStyle name="Normal 7 4 5 5" xfId="4486" xr:uid="{00000000-0005-0000-0000-000086110000}"/>
    <cellStyle name="Normal 7 4 5 5 2" xfId="4487" xr:uid="{00000000-0005-0000-0000-000087110000}"/>
    <cellStyle name="Normal 7 4 5 6" xfId="4488" xr:uid="{00000000-0005-0000-0000-000088110000}"/>
    <cellStyle name="Normal 7 4 5 7" xfId="4489" xr:uid="{00000000-0005-0000-0000-000089110000}"/>
    <cellStyle name="Normal 7 4 5 8" xfId="4490" xr:uid="{00000000-0005-0000-0000-00008A110000}"/>
    <cellStyle name="Normal 7 4 5 9" xfId="4491" xr:uid="{00000000-0005-0000-0000-00008B110000}"/>
    <cellStyle name="Normal 7 4 6" xfId="4492" xr:uid="{00000000-0005-0000-0000-00008C110000}"/>
    <cellStyle name="Normal 7 4 6 2" xfId="4493" xr:uid="{00000000-0005-0000-0000-00008D110000}"/>
    <cellStyle name="Normal 7 4 6 2 2" xfId="4494" xr:uid="{00000000-0005-0000-0000-00008E110000}"/>
    <cellStyle name="Normal 7 4 6 2 2 2" xfId="4495" xr:uid="{00000000-0005-0000-0000-00008F110000}"/>
    <cellStyle name="Normal 7 4 6 2 2 3" xfId="4496" xr:uid="{00000000-0005-0000-0000-000090110000}"/>
    <cellStyle name="Normal 7 4 6 2 3" xfId="4497" xr:uid="{00000000-0005-0000-0000-000091110000}"/>
    <cellStyle name="Normal 7 4 6 2 3 2" xfId="4498" xr:uid="{00000000-0005-0000-0000-000092110000}"/>
    <cellStyle name="Normal 7 4 6 2 4" xfId="4499" xr:uid="{00000000-0005-0000-0000-000093110000}"/>
    <cellStyle name="Normal 7 4 6 2 5" xfId="4500" xr:uid="{00000000-0005-0000-0000-000094110000}"/>
    <cellStyle name="Normal 7 4 6 2 6" xfId="4501" xr:uid="{00000000-0005-0000-0000-000095110000}"/>
    <cellStyle name="Normal 7 4 6 2 7" xfId="4502" xr:uid="{00000000-0005-0000-0000-000096110000}"/>
    <cellStyle name="Normal 7 4 6 3" xfId="4503" xr:uid="{00000000-0005-0000-0000-000097110000}"/>
    <cellStyle name="Normal 7 4 6 3 2" xfId="4504" xr:uid="{00000000-0005-0000-0000-000098110000}"/>
    <cellStyle name="Normal 7 4 6 3 3" xfId="4505" xr:uid="{00000000-0005-0000-0000-000099110000}"/>
    <cellStyle name="Normal 7 4 6 3 4" xfId="4506" xr:uid="{00000000-0005-0000-0000-00009A110000}"/>
    <cellStyle name="Normal 7 4 6 4" xfId="4507" xr:uid="{00000000-0005-0000-0000-00009B110000}"/>
    <cellStyle name="Normal 7 4 6 4 2" xfId="4508" xr:uid="{00000000-0005-0000-0000-00009C110000}"/>
    <cellStyle name="Normal 7 4 6 5" xfId="4509" xr:uid="{00000000-0005-0000-0000-00009D110000}"/>
    <cellStyle name="Normal 7 4 6 6" xfId="4510" xr:uid="{00000000-0005-0000-0000-00009E110000}"/>
    <cellStyle name="Normal 7 4 6 7" xfId="4511" xr:uid="{00000000-0005-0000-0000-00009F110000}"/>
    <cellStyle name="Normal 7 4 6 8" xfId="4512" xr:uid="{00000000-0005-0000-0000-0000A0110000}"/>
    <cellStyle name="Normal 7 4 7" xfId="4513" xr:uid="{00000000-0005-0000-0000-0000A1110000}"/>
    <cellStyle name="Normal 7 4 7 2" xfId="4514" xr:uid="{00000000-0005-0000-0000-0000A2110000}"/>
    <cellStyle name="Normal 7 4 7 2 2" xfId="4515" xr:uid="{00000000-0005-0000-0000-0000A3110000}"/>
    <cellStyle name="Normal 7 4 7 2 2 2" xfId="4516" xr:uid="{00000000-0005-0000-0000-0000A4110000}"/>
    <cellStyle name="Normal 7 4 7 2 2 3" xfId="4517" xr:uid="{00000000-0005-0000-0000-0000A5110000}"/>
    <cellStyle name="Normal 7 4 7 2 3" xfId="4518" xr:uid="{00000000-0005-0000-0000-0000A6110000}"/>
    <cellStyle name="Normal 7 4 7 2 3 2" xfId="4519" xr:uid="{00000000-0005-0000-0000-0000A7110000}"/>
    <cellStyle name="Normal 7 4 7 2 4" xfId="4520" xr:uid="{00000000-0005-0000-0000-0000A8110000}"/>
    <cellStyle name="Normal 7 4 7 2 5" xfId="4521" xr:uid="{00000000-0005-0000-0000-0000A9110000}"/>
    <cellStyle name="Normal 7 4 7 2 6" xfId="4522" xr:uid="{00000000-0005-0000-0000-0000AA110000}"/>
    <cellStyle name="Normal 7 4 7 2 7" xfId="4523" xr:uid="{00000000-0005-0000-0000-0000AB110000}"/>
    <cellStyle name="Normal 7 4 7 3" xfId="4524" xr:uid="{00000000-0005-0000-0000-0000AC110000}"/>
    <cellStyle name="Normal 7 4 7 3 2" xfId="4525" xr:uid="{00000000-0005-0000-0000-0000AD110000}"/>
    <cellStyle name="Normal 7 4 7 3 3" xfId="4526" xr:uid="{00000000-0005-0000-0000-0000AE110000}"/>
    <cellStyle name="Normal 7 4 7 3 4" xfId="4527" xr:uid="{00000000-0005-0000-0000-0000AF110000}"/>
    <cellStyle name="Normal 7 4 7 4" xfId="4528" xr:uid="{00000000-0005-0000-0000-0000B0110000}"/>
    <cellStyle name="Normal 7 4 7 4 2" xfId="4529" xr:uid="{00000000-0005-0000-0000-0000B1110000}"/>
    <cellStyle name="Normal 7 4 7 5" xfId="4530" xr:uid="{00000000-0005-0000-0000-0000B2110000}"/>
    <cellStyle name="Normal 7 4 7 6" xfId="4531" xr:uid="{00000000-0005-0000-0000-0000B3110000}"/>
    <cellStyle name="Normal 7 4 7 7" xfId="4532" xr:uid="{00000000-0005-0000-0000-0000B4110000}"/>
    <cellStyle name="Normal 7 4 7 8" xfId="4533" xr:uid="{00000000-0005-0000-0000-0000B5110000}"/>
    <cellStyle name="Normal 7 4 8" xfId="4534" xr:uid="{00000000-0005-0000-0000-0000B6110000}"/>
    <cellStyle name="Normal 7 4 8 2" xfId="4535" xr:uid="{00000000-0005-0000-0000-0000B7110000}"/>
    <cellStyle name="Normal 7 4 8 2 2" xfId="4536" xr:uid="{00000000-0005-0000-0000-0000B8110000}"/>
    <cellStyle name="Normal 7 4 8 2 3" xfId="4537" xr:uid="{00000000-0005-0000-0000-0000B9110000}"/>
    <cellStyle name="Normal 7 4 8 2 4" xfId="4538" xr:uid="{00000000-0005-0000-0000-0000BA110000}"/>
    <cellStyle name="Normal 7 4 8 3" xfId="4539" xr:uid="{00000000-0005-0000-0000-0000BB110000}"/>
    <cellStyle name="Normal 7 4 8 3 2" xfId="4540" xr:uid="{00000000-0005-0000-0000-0000BC110000}"/>
    <cellStyle name="Normal 7 4 8 4" xfId="4541" xr:uid="{00000000-0005-0000-0000-0000BD110000}"/>
    <cellStyle name="Normal 7 4 8 5" xfId="4542" xr:uid="{00000000-0005-0000-0000-0000BE110000}"/>
    <cellStyle name="Normal 7 4 8 6" xfId="4543" xr:uid="{00000000-0005-0000-0000-0000BF110000}"/>
    <cellStyle name="Normal 7 4 8 7" xfId="4544" xr:uid="{00000000-0005-0000-0000-0000C0110000}"/>
    <cellStyle name="Normal 7 4 9" xfId="4545" xr:uid="{00000000-0005-0000-0000-0000C1110000}"/>
    <cellStyle name="Normal 7 4 9 2" xfId="4546" xr:uid="{00000000-0005-0000-0000-0000C2110000}"/>
    <cellStyle name="Normal 7 4 9 2 2" xfId="4547" xr:uid="{00000000-0005-0000-0000-0000C3110000}"/>
    <cellStyle name="Normal 7 4 9 2 3" xfId="4548" xr:uid="{00000000-0005-0000-0000-0000C4110000}"/>
    <cellStyle name="Normal 7 4 9 3" xfId="4549" xr:uid="{00000000-0005-0000-0000-0000C5110000}"/>
    <cellStyle name="Normal 7 4 9 4" xfId="4550" xr:uid="{00000000-0005-0000-0000-0000C6110000}"/>
    <cellStyle name="Normal 7 4 9 5" xfId="4551" xr:uid="{00000000-0005-0000-0000-0000C7110000}"/>
    <cellStyle name="Normal 7 4 9 6" xfId="4552" xr:uid="{00000000-0005-0000-0000-0000C8110000}"/>
    <cellStyle name="Normal 7 5" xfId="4553" xr:uid="{00000000-0005-0000-0000-0000C9110000}"/>
    <cellStyle name="Normal 7 6" xfId="4554" xr:uid="{00000000-0005-0000-0000-0000CA110000}"/>
    <cellStyle name="Normal 7 6 10" xfId="4555" xr:uid="{00000000-0005-0000-0000-0000CB110000}"/>
    <cellStyle name="Normal 7 6 10 2" xfId="4556" xr:uid="{00000000-0005-0000-0000-0000CC110000}"/>
    <cellStyle name="Normal 7 6 10 2 2" xfId="4557" xr:uid="{00000000-0005-0000-0000-0000CD110000}"/>
    <cellStyle name="Normal 7 6 10 2 3" xfId="4558" xr:uid="{00000000-0005-0000-0000-0000CE110000}"/>
    <cellStyle name="Normal 7 6 10 2 3 2" xfId="4559" xr:uid="{00000000-0005-0000-0000-0000CF110000}"/>
    <cellStyle name="Normal 7 6 10 2 3 3" xfId="4560" xr:uid="{00000000-0005-0000-0000-0000D0110000}"/>
    <cellStyle name="Normal 7 6 10 3" xfId="4561" xr:uid="{00000000-0005-0000-0000-0000D1110000}"/>
    <cellStyle name="Normal 7 6 10 4" xfId="4562" xr:uid="{00000000-0005-0000-0000-0000D2110000}"/>
    <cellStyle name="Normal 7 6 10 5" xfId="4563" xr:uid="{00000000-0005-0000-0000-0000D3110000}"/>
    <cellStyle name="Normal 7 6 10 5 2" xfId="4564" xr:uid="{00000000-0005-0000-0000-0000D4110000}"/>
    <cellStyle name="Normal 7 6 10 6" xfId="4565" xr:uid="{00000000-0005-0000-0000-0000D5110000}"/>
    <cellStyle name="Normal 7 6 11" xfId="4566" xr:uid="{00000000-0005-0000-0000-0000D6110000}"/>
    <cellStyle name="Normal 7 6 11 2" xfId="4567" xr:uid="{00000000-0005-0000-0000-0000D7110000}"/>
    <cellStyle name="Normal 7 6 11 2 2" xfId="4568" xr:uid="{00000000-0005-0000-0000-0000D8110000}"/>
    <cellStyle name="Normal 7 6 11 3" xfId="4569" xr:uid="{00000000-0005-0000-0000-0000D9110000}"/>
    <cellStyle name="Normal 7 6 11 4" xfId="4570" xr:uid="{00000000-0005-0000-0000-0000DA110000}"/>
    <cellStyle name="Normal 7 6 11 5" xfId="4571" xr:uid="{00000000-0005-0000-0000-0000DB110000}"/>
    <cellStyle name="Normal 7 6 12" xfId="4572" xr:uid="{00000000-0005-0000-0000-0000DC110000}"/>
    <cellStyle name="Normal 7 6 12 2" xfId="4573" xr:uid="{00000000-0005-0000-0000-0000DD110000}"/>
    <cellStyle name="Normal 7 6 12 2 2" xfId="4574" xr:uid="{00000000-0005-0000-0000-0000DE110000}"/>
    <cellStyle name="Normal 7 6 12 3" xfId="4575" xr:uid="{00000000-0005-0000-0000-0000DF110000}"/>
    <cellStyle name="Normal 7 6 12 3 2" xfId="4576" xr:uid="{00000000-0005-0000-0000-0000E0110000}"/>
    <cellStyle name="Normal 7 6 12 4" xfId="4577" xr:uid="{00000000-0005-0000-0000-0000E1110000}"/>
    <cellStyle name="Normal 7 6 12 5" xfId="4578" xr:uid="{00000000-0005-0000-0000-0000E2110000}"/>
    <cellStyle name="Normal 7 6 12 6" xfId="4579" xr:uid="{00000000-0005-0000-0000-0000E3110000}"/>
    <cellStyle name="Normal 7 6 13" xfId="4580" xr:uid="{00000000-0005-0000-0000-0000E4110000}"/>
    <cellStyle name="Normal 7 6 13 2" xfId="4581" xr:uid="{00000000-0005-0000-0000-0000E5110000}"/>
    <cellStyle name="Normal 7 6 14" xfId="4582" xr:uid="{00000000-0005-0000-0000-0000E6110000}"/>
    <cellStyle name="Normal 7 6 14 2" xfId="4583" xr:uid="{00000000-0005-0000-0000-0000E7110000}"/>
    <cellStyle name="Normal 7 6 14 3" xfId="4584" xr:uid="{00000000-0005-0000-0000-0000E8110000}"/>
    <cellStyle name="Normal 7 6 15" xfId="4585" xr:uid="{00000000-0005-0000-0000-0000E9110000}"/>
    <cellStyle name="Normal 7 6 16" xfId="4586" xr:uid="{00000000-0005-0000-0000-0000EA110000}"/>
    <cellStyle name="Normal 7 6 17" xfId="4587" xr:uid="{00000000-0005-0000-0000-0000EB110000}"/>
    <cellStyle name="Normal 7 6 18" xfId="4588" xr:uid="{00000000-0005-0000-0000-0000EC110000}"/>
    <cellStyle name="Normal 7 6 2" xfId="4589" xr:uid="{00000000-0005-0000-0000-0000ED110000}"/>
    <cellStyle name="Normal 7 6 2 2" xfId="4590" xr:uid="{00000000-0005-0000-0000-0000EE110000}"/>
    <cellStyle name="Normal 7 6 2 2 2" xfId="4591" xr:uid="{00000000-0005-0000-0000-0000EF110000}"/>
    <cellStyle name="Normal 7 6 2 2 2 2" xfId="4592" xr:uid="{00000000-0005-0000-0000-0000F0110000}"/>
    <cellStyle name="Normal 7 6 2 2 2 2 2" xfId="4593" xr:uid="{00000000-0005-0000-0000-0000F1110000}"/>
    <cellStyle name="Normal 7 6 2 2 2 2 3" xfId="4594" xr:uid="{00000000-0005-0000-0000-0000F2110000}"/>
    <cellStyle name="Normal 7 6 2 2 2 3" xfId="4595" xr:uid="{00000000-0005-0000-0000-0000F3110000}"/>
    <cellStyle name="Normal 7 6 2 2 2 3 2" xfId="4596" xr:uid="{00000000-0005-0000-0000-0000F4110000}"/>
    <cellStyle name="Normal 7 6 2 2 2 4" xfId="4597" xr:uid="{00000000-0005-0000-0000-0000F5110000}"/>
    <cellStyle name="Normal 7 6 2 2 2 5" xfId="4598" xr:uid="{00000000-0005-0000-0000-0000F6110000}"/>
    <cellStyle name="Normal 7 6 2 2 2 5 2" xfId="4599" xr:uid="{00000000-0005-0000-0000-0000F7110000}"/>
    <cellStyle name="Normal 7 6 2 2 2 6" xfId="4600" xr:uid="{00000000-0005-0000-0000-0000F8110000}"/>
    <cellStyle name="Normal 7 6 2 2 3" xfId="4601" xr:uid="{00000000-0005-0000-0000-0000F9110000}"/>
    <cellStyle name="Normal 7 6 2 2 3 2" xfId="4602" xr:uid="{00000000-0005-0000-0000-0000FA110000}"/>
    <cellStyle name="Normal 7 6 2 2 3 3" xfId="4603" xr:uid="{00000000-0005-0000-0000-0000FB110000}"/>
    <cellStyle name="Normal 7 6 2 2 3 4" xfId="4604" xr:uid="{00000000-0005-0000-0000-0000FC110000}"/>
    <cellStyle name="Normal 7 6 2 2 4" xfId="4605" xr:uid="{00000000-0005-0000-0000-0000FD110000}"/>
    <cellStyle name="Normal 7 6 2 2 5" xfId="4606" xr:uid="{00000000-0005-0000-0000-0000FE110000}"/>
    <cellStyle name="Normal 7 6 2 2 5 2" xfId="4607" xr:uid="{00000000-0005-0000-0000-0000FF110000}"/>
    <cellStyle name="Normal 7 6 2 2 6" xfId="4608" xr:uid="{00000000-0005-0000-0000-000000120000}"/>
    <cellStyle name="Normal 7 6 2 2 7" xfId="4609" xr:uid="{00000000-0005-0000-0000-000001120000}"/>
    <cellStyle name="Normal 7 6 2 3" xfId="4610" xr:uid="{00000000-0005-0000-0000-000002120000}"/>
    <cellStyle name="Normal 7 6 2 3 2" xfId="4611" xr:uid="{00000000-0005-0000-0000-000003120000}"/>
    <cellStyle name="Normal 7 6 2 3 2 2" xfId="4612" xr:uid="{00000000-0005-0000-0000-000004120000}"/>
    <cellStyle name="Normal 7 6 2 3 2 3" xfId="4613" xr:uid="{00000000-0005-0000-0000-000005120000}"/>
    <cellStyle name="Normal 7 6 2 3 2 4" xfId="4614" xr:uid="{00000000-0005-0000-0000-000006120000}"/>
    <cellStyle name="Normal 7 6 2 3 3" xfId="4615" xr:uid="{00000000-0005-0000-0000-000007120000}"/>
    <cellStyle name="Normal 7 6 2 3 3 2" xfId="4616" xr:uid="{00000000-0005-0000-0000-000008120000}"/>
    <cellStyle name="Normal 7 6 2 3 4" xfId="4617" xr:uid="{00000000-0005-0000-0000-000009120000}"/>
    <cellStyle name="Normal 7 6 2 3 5" xfId="4618" xr:uid="{00000000-0005-0000-0000-00000A120000}"/>
    <cellStyle name="Normal 7 6 2 3 6" xfId="4619" xr:uid="{00000000-0005-0000-0000-00000B120000}"/>
    <cellStyle name="Normal 7 6 2 3 7" xfId="4620" xr:uid="{00000000-0005-0000-0000-00000C120000}"/>
    <cellStyle name="Normal 7 6 2 4" xfId="4621" xr:uid="{00000000-0005-0000-0000-00000D120000}"/>
    <cellStyle name="Normal 7 6 2 4 2" xfId="4622" xr:uid="{00000000-0005-0000-0000-00000E120000}"/>
    <cellStyle name="Normal 7 6 2 5" xfId="4623" xr:uid="{00000000-0005-0000-0000-00000F120000}"/>
    <cellStyle name="Normal 7 6 2 5 2" xfId="4624" xr:uid="{00000000-0005-0000-0000-000010120000}"/>
    <cellStyle name="Normal 7 6 2 6" xfId="4625" xr:uid="{00000000-0005-0000-0000-000011120000}"/>
    <cellStyle name="Normal 7 6 2 6 2" xfId="4626" xr:uid="{00000000-0005-0000-0000-000012120000}"/>
    <cellStyle name="Normal 7 6 2 6 3" xfId="4627" xr:uid="{00000000-0005-0000-0000-000013120000}"/>
    <cellStyle name="Normal 7 6 2 6 4" xfId="4628" xr:uid="{00000000-0005-0000-0000-000014120000}"/>
    <cellStyle name="Normal 7 6 2 7" xfId="4629" xr:uid="{00000000-0005-0000-0000-000015120000}"/>
    <cellStyle name="Normal 7 6 3" xfId="4630" xr:uid="{00000000-0005-0000-0000-000016120000}"/>
    <cellStyle name="Normal 7 6 3 2" xfId="4631" xr:uid="{00000000-0005-0000-0000-000017120000}"/>
    <cellStyle name="Normal 7 6 3 2 2" xfId="4632" xr:uid="{00000000-0005-0000-0000-000018120000}"/>
    <cellStyle name="Normal 7 6 3 2 2 2" xfId="4633" xr:uid="{00000000-0005-0000-0000-000019120000}"/>
    <cellStyle name="Normal 7 6 3 2 2 3" xfId="4634" xr:uid="{00000000-0005-0000-0000-00001A120000}"/>
    <cellStyle name="Normal 7 6 3 2 3" xfId="4635" xr:uid="{00000000-0005-0000-0000-00001B120000}"/>
    <cellStyle name="Normal 7 6 3 2 3 2" xfId="4636" xr:uid="{00000000-0005-0000-0000-00001C120000}"/>
    <cellStyle name="Normal 7 6 3 2 4" xfId="4637" xr:uid="{00000000-0005-0000-0000-00001D120000}"/>
    <cellStyle name="Normal 7 6 3 2 5" xfId="4638" xr:uid="{00000000-0005-0000-0000-00001E120000}"/>
    <cellStyle name="Normal 7 6 3 2 6" xfId="4639" xr:uid="{00000000-0005-0000-0000-00001F120000}"/>
    <cellStyle name="Normal 7 6 3 2 7" xfId="4640" xr:uid="{00000000-0005-0000-0000-000020120000}"/>
    <cellStyle name="Normal 7 6 3 3" xfId="4641" xr:uid="{00000000-0005-0000-0000-000021120000}"/>
    <cellStyle name="Normal 7 6 3 3 2" xfId="4642" xr:uid="{00000000-0005-0000-0000-000022120000}"/>
    <cellStyle name="Normal 7 6 3 3 2 2" xfId="4643" xr:uid="{00000000-0005-0000-0000-000023120000}"/>
    <cellStyle name="Normal 7 6 3 3 2 2 2" xfId="4644" xr:uid="{00000000-0005-0000-0000-000024120000}"/>
    <cellStyle name="Normal 7 6 3 3 2 2 3" xfId="4645" xr:uid="{00000000-0005-0000-0000-000025120000}"/>
    <cellStyle name="Normal 7 6 3 3 2 2 4" xfId="4646" xr:uid="{00000000-0005-0000-0000-000026120000}"/>
    <cellStyle name="Normal 7 6 3 3 2 3" xfId="4647" xr:uid="{00000000-0005-0000-0000-000027120000}"/>
    <cellStyle name="Normal 7 6 3 3 2 4" xfId="4648" xr:uid="{00000000-0005-0000-0000-000028120000}"/>
    <cellStyle name="Normal 7 6 3 3 2 4 2" xfId="4649" xr:uid="{00000000-0005-0000-0000-000029120000}"/>
    <cellStyle name="Normal 7 6 3 3 2 5" xfId="4650" xr:uid="{00000000-0005-0000-0000-00002A120000}"/>
    <cellStyle name="Normal 7 6 3 3 2 5 2" xfId="4651" xr:uid="{00000000-0005-0000-0000-00002B120000}"/>
    <cellStyle name="Normal 7 6 3 3 2 5 3" xfId="4652" xr:uid="{00000000-0005-0000-0000-00002C120000}"/>
    <cellStyle name="Normal 7 6 3 3 3" xfId="4653" xr:uid="{00000000-0005-0000-0000-00002D120000}"/>
    <cellStyle name="Normal 7 6 3 3 3 2" xfId="4654" xr:uid="{00000000-0005-0000-0000-00002E120000}"/>
    <cellStyle name="Normal 7 6 3 3 3 3" xfId="4655" xr:uid="{00000000-0005-0000-0000-00002F120000}"/>
    <cellStyle name="Normal 7 6 3 3 3 4" xfId="4656" xr:uid="{00000000-0005-0000-0000-000030120000}"/>
    <cellStyle name="Normal 7 6 3 3 3 5" xfId="4657" xr:uid="{00000000-0005-0000-0000-000031120000}"/>
    <cellStyle name="Normal 7 6 3 3 4" xfId="4658" xr:uid="{00000000-0005-0000-0000-000032120000}"/>
    <cellStyle name="Normal 7 6 3 3 5" xfId="4659" xr:uid="{00000000-0005-0000-0000-000033120000}"/>
    <cellStyle name="Normal 7 6 3 3 6" xfId="4660" xr:uid="{00000000-0005-0000-0000-000034120000}"/>
    <cellStyle name="Normal 7 6 3 3 6 2" xfId="4661" xr:uid="{00000000-0005-0000-0000-000035120000}"/>
    <cellStyle name="Normal 7 6 3 3 7" xfId="4662" xr:uid="{00000000-0005-0000-0000-000036120000}"/>
    <cellStyle name="Normal 7 6 3 4" xfId="4663" xr:uid="{00000000-0005-0000-0000-000037120000}"/>
    <cellStyle name="Normal 7 6 3 4 2" xfId="4664" xr:uid="{00000000-0005-0000-0000-000038120000}"/>
    <cellStyle name="Normal 7 6 3 4 3" xfId="4665" xr:uid="{00000000-0005-0000-0000-000039120000}"/>
    <cellStyle name="Normal 7 6 3 4 4" xfId="4666" xr:uid="{00000000-0005-0000-0000-00003A120000}"/>
    <cellStyle name="Normal 7 6 3 5" xfId="4667" xr:uid="{00000000-0005-0000-0000-00003B120000}"/>
    <cellStyle name="Normal 7 6 3 5 2" xfId="4668" xr:uid="{00000000-0005-0000-0000-00003C120000}"/>
    <cellStyle name="Normal 7 6 3 6" xfId="4669" xr:uid="{00000000-0005-0000-0000-00003D120000}"/>
    <cellStyle name="Normal 7 6 3 7" xfId="4670" xr:uid="{00000000-0005-0000-0000-00003E120000}"/>
    <cellStyle name="Normal 7 6 3 8" xfId="4671" xr:uid="{00000000-0005-0000-0000-00003F120000}"/>
    <cellStyle name="Normal 7 6 3 9" xfId="4672" xr:uid="{00000000-0005-0000-0000-000040120000}"/>
    <cellStyle name="Normal 7 6 4" xfId="4673" xr:uid="{00000000-0005-0000-0000-000041120000}"/>
    <cellStyle name="Normal 7 6 4 2" xfId="4674" xr:uid="{00000000-0005-0000-0000-000042120000}"/>
    <cellStyle name="Normal 7 6 4 2 2" xfId="4675" xr:uid="{00000000-0005-0000-0000-000043120000}"/>
    <cellStyle name="Normal 7 6 4 2 2 2" xfId="4676" xr:uid="{00000000-0005-0000-0000-000044120000}"/>
    <cellStyle name="Normal 7 6 4 2 2 3" xfId="4677" xr:uid="{00000000-0005-0000-0000-000045120000}"/>
    <cellStyle name="Normal 7 6 4 2 3" xfId="4678" xr:uid="{00000000-0005-0000-0000-000046120000}"/>
    <cellStyle name="Normal 7 6 4 2 3 2" xfId="4679" xr:uid="{00000000-0005-0000-0000-000047120000}"/>
    <cellStyle name="Normal 7 6 4 2 4" xfId="4680" xr:uid="{00000000-0005-0000-0000-000048120000}"/>
    <cellStyle name="Normal 7 6 4 2 5" xfId="4681" xr:uid="{00000000-0005-0000-0000-000049120000}"/>
    <cellStyle name="Normal 7 6 4 2 6" xfId="4682" xr:uid="{00000000-0005-0000-0000-00004A120000}"/>
    <cellStyle name="Normal 7 6 4 2 7" xfId="4683" xr:uid="{00000000-0005-0000-0000-00004B120000}"/>
    <cellStyle name="Normal 7 6 4 3" xfId="4684" xr:uid="{00000000-0005-0000-0000-00004C120000}"/>
    <cellStyle name="Normal 7 6 4 3 2" xfId="4685" xr:uid="{00000000-0005-0000-0000-00004D120000}"/>
    <cellStyle name="Normal 7 6 4 3 3" xfId="4686" xr:uid="{00000000-0005-0000-0000-00004E120000}"/>
    <cellStyle name="Normal 7 6 4 3 4" xfId="4687" xr:uid="{00000000-0005-0000-0000-00004F120000}"/>
    <cellStyle name="Normal 7 6 4 4" xfId="4688" xr:uid="{00000000-0005-0000-0000-000050120000}"/>
    <cellStyle name="Normal 7 6 4 4 2" xfId="4689" xr:uid="{00000000-0005-0000-0000-000051120000}"/>
    <cellStyle name="Normal 7 6 4 5" xfId="4690" xr:uid="{00000000-0005-0000-0000-000052120000}"/>
    <cellStyle name="Normal 7 6 4 6" xfId="4691" xr:uid="{00000000-0005-0000-0000-000053120000}"/>
    <cellStyle name="Normal 7 6 4 7" xfId="4692" xr:uid="{00000000-0005-0000-0000-000054120000}"/>
    <cellStyle name="Normal 7 6 4 8" xfId="4693" xr:uid="{00000000-0005-0000-0000-000055120000}"/>
    <cellStyle name="Normal 7 6 5" xfId="4694" xr:uid="{00000000-0005-0000-0000-000056120000}"/>
    <cellStyle name="Normal 7 6 5 2" xfId="4695" xr:uid="{00000000-0005-0000-0000-000057120000}"/>
    <cellStyle name="Normal 7 6 5 2 2" xfId="4696" xr:uid="{00000000-0005-0000-0000-000058120000}"/>
    <cellStyle name="Normal 7 6 5 2 3" xfId="4697" xr:uid="{00000000-0005-0000-0000-000059120000}"/>
    <cellStyle name="Normal 7 6 5 2 4" xfId="4698" xr:uid="{00000000-0005-0000-0000-00005A120000}"/>
    <cellStyle name="Normal 7 6 5 3" xfId="4699" xr:uid="{00000000-0005-0000-0000-00005B120000}"/>
    <cellStyle name="Normal 7 6 5 3 2" xfId="4700" xr:uid="{00000000-0005-0000-0000-00005C120000}"/>
    <cellStyle name="Normal 7 6 5 4" xfId="4701" xr:uid="{00000000-0005-0000-0000-00005D120000}"/>
    <cellStyle name="Normal 7 6 5 5" xfId="4702" xr:uid="{00000000-0005-0000-0000-00005E120000}"/>
    <cellStyle name="Normal 7 6 5 6" xfId="4703" xr:uid="{00000000-0005-0000-0000-00005F120000}"/>
    <cellStyle name="Normal 7 6 5 7" xfId="4704" xr:uid="{00000000-0005-0000-0000-000060120000}"/>
    <cellStyle name="Normal 7 6 6" xfId="4705" xr:uid="{00000000-0005-0000-0000-000061120000}"/>
    <cellStyle name="Normal 7 6 6 2" xfId="4706" xr:uid="{00000000-0005-0000-0000-000062120000}"/>
    <cellStyle name="Normal 7 6 6 2 2" xfId="4707" xr:uid="{00000000-0005-0000-0000-000063120000}"/>
    <cellStyle name="Normal 7 6 6 2 3" xfId="4708" xr:uid="{00000000-0005-0000-0000-000064120000}"/>
    <cellStyle name="Normal 7 6 6 2 4" xfId="4709" xr:uid="{00000000-0005-0000-0000-000065120000}"/>
    <cellStyle name="Normal 7 6 6 3" xfId="4710" xr:uid="{00000000-0005-0000-0000-000066120000}"/>
    <cellStyle name="Normal 7 6 6 3 2" xfId="4711" xr:uid="{00000000-0005-0000-0000-000067120000}"/>
    <cellStyle name="Normal 7 6 6 4" xfId="4712" xr:uid="{00000000-0005-0000-0000-000068120000}"/>
    <cellStyle name="Normal 7 6 6 5" xfId="4713" xr:uid="{00000000-0005-0000-0000-000069120000}"/>
    <cellStyle name="Normal 7 6 6 6" xfId="4714" xr:uid="{00000000-0005-0000-0000-00006A120000}"/>
    <cellStyle name="Normal 7 6 6 7" xfId="4715" xr:uid="{00000000-0005-0000-0000-00006B120000}"/>
    <cellStyle name="Normal 7 6 7" xfId="4716" xr:uid="{00000000-0005-0000-0000-00006C120000}"/>
    <cellStyle name="Normal 7 6 7 2" xfId="4717" xr:uid="{00000000-0005-0000-0000-00006D120000}"/>
    <cellStyle name="Normal 7 6 7 2 2" xfId="4718" xr:uid="{00000000-0005-0000-0000-00006E120000}"/>
    <cellStyle name="Normal 7 6 7 3" xfId="4719" xr:uid="{00000000-0005-0000-0000-00006F120000}"/>
    <cellStyle name="Normal 7 6 7 4" xfId="4720" xr:uid="{00000000-0005-0000-0000-000070120000}"/>
    <cellStyle name="Normal 7 6 7 5" xfId="4721" xr:uid="{00000000-0005-0000-0000-000071120000}"/>
    <cellStyle name="Normal 7 6 8" xfId="4722" xr:uid="{00000000-0005-0000-0000-000072120000}"/>
    <cellStyle name="Normal 7 6 8 2" xfId="4723" xr:uid="{00000000-0005-0000-0000-000073120000}"/>
    <cellStyle name="Normal 7 6 8 2 2" xfId="4724" xr:uid="{00000000-0005-0000-0000-000074120000}"/>
    <cellStyle name="Normal 7 6 8 3" xfId="4725" xr:uid="{00000000-0005-0000-0000-000075120000}"/>
    <cellStyle name="Normal 7 6 8 4" xfId="4726" xr:uid="{00000000-0005-0000-0000-000076120000}"/>
    <cellStyle name="Normal 7 6 8 5" xfId="4727" xr:uid="{00000000-0005-0000-0000-000077120000}"/>
    <cellStyle name="Normal 7 6 9" xfId="4728" xr:uid="{00000000-0005-0000-0000-000078120000}"/>
    <cellStyle name="Normal 7 7" xfId="4729" xr:uid="{00000000-0005-0000-0000-000079120000}"/>
    <cellStyle name="Normal 7 7 2" xfId="4730" xr:uid="{00000000-0005-0000-0000-00007A120000}"/>
    <cellStyle name="Normal 7 7 2 2" xfId="4731" xr:uid="{00000000-0005-0000-0000-00007B120000}"/>
    <cellStyle name="Normal 7 7 2 2 2" xfId="4732" xr:uid="{00000000-0005-0000-0000-00007C120000}"/>
    <cellStyle name="Normal 7 7 2 2 2 2" xfId="4733" xr:uid="{00000000-0005-0000-0000-00007D120000}"/>
    <cellStyle name="Normal 7 7 2 2 2 3" xfId="4734" xr:uid="{00000000-0005-0000-0000-00007E120000}"/>
    <cellStyle name="Normal 7 7 2 2 3" xfId="4735" xr:uid="{00000000-0005-0000-0000-00007F120000}"/>
    <cellStyle name="Normal 7 7 2 2 3 2" xfId="4736" xr:uid="{00000000-0005-0000-0000-000080120000}"/>
    <cellStyle name="Normal 7 7 2 2 4" xfId="4737" xr:uid="{00000000-0005-0000-0000-000081120000}"/>
    <cellStyle name="Normal 7 7 2 2 5" xfId="4738" xr:uid="{00000000-0005-0000-0000-000082120000}"/>
    <cellStyle name="Normal 7 7 2 3" xfId="4739" xr:uid="{00000000-0005-0000-0000-000083120000}"/>
    <cellStyle name="Normal 7 7 2 3 2" xfId="4740" xr:uid="{00000000-0005-0000-0000-000084120000}"/>
    <cellStyle name="Normal 7 7 2 3 3" xfId="4741" xr:uid="{00000000-0005-0000-0000-000085120000}"/>
    <cellStyle name="Normal 7 7 2 4" xfId="4742" xr:uid="{00000000-0005-0000-0000-000086120000}"/>
    <cellStyle name="Normal 7 7 2 4 2" xfId="4743" xr:uid="{00000000-0005-0000-0000-000087120000}"/>
    <cellStyle name="Normal 7 7 2 5" xfId="4744" xr:uid="{00000000-0005-0000-0000-000088120000}"/>
    <cellStyle name="Normal 7 7 2 6" xfId="4745" xr:uid="{00000000-0005-0000-0000-000089120000}"/>
    <cellStyle name="Normal 7 7 2 7" xfId="4746" xr:uid="{00000000-0005-0000-0000-00008A120000}"/>
    <cellStyle name="Normal 7 7 2 8" xfId="4747" xr:uid="{00000000-0005-0000-0000-00008B120000}"/>
    <cellStyle name="Normal 7 7 3" xfId="4748" xr:uid="{00000000-0005-0000-0000-00008C120000}"/>
    <cellStyle name="Normal 7 7 3 2" xfId="4749" xr:uid="{00000000-0005-0000-0000-00008D120000}"/>
    <cellStyle name="Normal 7 7 3 2 2" xfId="4750" xr:uid="{00000000-0005-0000-0000-00008E120000}"/>
    <cellStyle name="Normal 7 7 3 2 3" xfId="4751" xr:uid="{00000000-0005-0000-0000-00008F120000}"/>
    <cellStyle name="Normal 7 7 3 3" xfId="4752" xr:uid="{00000000-0005-0000-0000-000090120000}"/>
    <cellStyle name="Normal 7 7 3 3 2" xfId="4753" xr:uid="{00000000-0005-0000-0000-000091120000}"/>
    <cellStyle name="Normal 7 7 3 4" xfId="4754" xr:uid="{00000000-0005-0000-0000-000092120000}"/>
    <cellStyle name="Normal 7 7 3 5" xfId="4755" xr:uid="{00000000-0005-0000-0000-000093120000}"/>
    <cellStyle name="Normal 7 7 3 6" xfId="4756" xr:uid="{00000000-0005-0000-0000-000094120000}"/>
    <cellStyle name="Normal 7 7 3 7" xfId="4757" xr:uid="{00000000-0005-0000-0000-000095120000}"/>
    <cellStyle name="Normal 7 7 4" xfId="4758" xr:uid="{00000000-0005-0000-0000-000096120000}"/>
    <cellStyle name="Normal 7 7 4 2" xfId="4759" xr:uid="{00000000-0005-0000-0000-000097120000}"/>
    <cellStyle name="Normal 7 7 4 3" xfId="4760" xr:uid="{00000000-0005-0000-0000-000098120000}"/>
    <cellStyle name="Normal 7 7 4 4" xfId="4761" xr:uid="{00000000-0005-0000-0000-000099120000}"/>
    <cellStyle name="Normal 7 7 5" xfId="4762" xr:uid="{00000000-0005-0000-0000-00009A120000}"/>
    <cellStyle name="Normal 7 7 5 2" xfId="4763" xr:uid="{00000000-0005-0000-0000-00009B120000}"/>
    <cellStyle name="Normal 7 7 6" xfId="4764" xr:uid="{00000000-0005-0000-0000-00009C120000}"/>
    <cellStyle name="Normal 7 7 7" xfId="4765" xr:uid="{00000000-0005-0000-0000-00009D120000}"/>
    <cellStyle name="Normal 7 7 8" xfId="4766" xr:uid="{00000000-0005-0000-0000-00009E120000}"/>
    <cellStyle name="Normal 7 7 9" xfId="4767" xr:uid="{00000000-0005-0000-0000-00009F120000}"/>
    <cellStyle name="Normal 7 8" xfId="4768" xr:uid="{00000000-0005-0000-0000-0000A0120000}"/>
    <cellStyle name="Normal 7 8 2" xfId="4769" xr:uid="{00000000-0005-0000-0000-0000A1120000}"/>
    <cellStyle name="Normal 7 8 2 2" xfId="4770" xr:uid="{00000000-0005-0000-0000-0000A2120000}"/>
    <cellStyle name="Normal 7 8 2 2 2" xfId="4771" xr:uid="{00000000-0005-0000-0000-0000A3120000}"/>
    <cellStyle name="Normal 7 8 2 2 3" xfId="4772" xr:uid="{00000000-0005-0000-0000-0000A4120000}"/>
    <cellStyle name="Normal 7 8 2 3" xfId="4773" xr:uid="{00000000-0005-0000-0000-0000A5120000}"/>
    <cellStyle name="Normal 7 8 2 3 2" xfId="4774" xr:uid="{00000000-0005-0000-0000-0000A6120000}"/>
    <cellStyle name="Normal 7 8 2 4" xfId="4775" xr:uid="{00000000-0005-0000-0000-0000A7120000}"/>
    <cellStyle name="Normal 7 8 2 5" xfId="4776" xr:uid="{00000000-0005-0000-0000-0000A8120000}"/>
    <cellStyle name="Normal 7 8 2 6" xfId="4777" xr:uid="{00000000-0005-0000-0000-0000A9120000}"/>
    <cellStyle name="Normal 7 8 2 7" xfId="4778" xr:uid="{00000000-0005-0000-0000-0000AA120000}"/>
    <cellStyle name="Normal 7 8 3" xfId="4779" xr:uid="{00000000-0005-0000-0000-0000AB120000}"/>
    <cellStyle name="Normal 7 8 3 2" xfId="4780" xr:uid="{00000000-0005-0000-0000-0000AC120000}"/>
    <cellStyle name="Normal 7 8 3 2 2" xfId="4781" xr:uid="{00000000-0005-0000-0000-0000AD120000}"/>
    <cellStyle name="Normal 7 8 3 2 3" xfId="4782" xr:uid="{00000000-0005-0000-0000-0000AE120000}"/>
    <cellStyle name="Normal 7 8 3 3" xfId="4783" xr:uid="{00000000-0005-0000-0000-0000AF120000}"/>
    <cellStyle name="Normal 7 8 3 3 2" xfId="4784" xr:uid="{00000000-0005-0000-0000-0000B0120000}"/>
    <cellStyle name="Normal 7 8 3 4" xfId="4785" xr:uid="{00000000-0005-0000-0000-0000B1120000}"/>
    <cellStyle name="Normal 7 8 3 5" xfId="4786" xr:uid="{00000000-0005-0000-0000-0000B2120000}"/>
    <cellStyle name="Normal 7 8 3 6" xfId="4787" xr:uid="{00000000-0005-0000-0000-0000B3120000}"/>
    <cellStyle name="Normal 7 8 4" xfId="4788" xr:uid="{00000000-0005-0000-0000-0000B4120000}"/>
    <cellStyle name="Normal 7 8 4 2" xfId="4789" xr:uid="{00000000-0005-0000-0000-0000B5120000}"/>
    <cellStyle name="Normal 7 8 4 3" xfId="4790" xr:uid="{00000000-0005-0000-0000-0000B6120000}"/>
    <cellStyle name="Normal 7 8 5" xfId="4791" xr:uid="{00000000-0005-0000-0000-0000B7120000}"/>
    <cellStyle name="Normal 7 8 5 2" xfId="4792" xr:uid="{00000000-0005-0000-0000-0000B8120000}"/>
    <cellStyle name="Normal 7 8 6" xfId="4793" xr:uid="{00000000-0005-0000-0000-0000B9120000}"/>
    <cellStyle name="Normal 7 8 7" xfId="4794" xr:uid="{00000000-0005-0000-0000-0000BA120000}"/>
    <cellStyle name="Normal 7 8 8" xfId="4795" xr:uid="{00000000-0005-0000-0000-0000BB120000}"/>
    <cellStyle name="Normal 7 8 9" xfId="4796" xr:uid="{00000000-0005-0000-0000-0000BC120000}"/>
    <cellStyle name="Normal 7 9" xfId="4797" xr:uid="{00000000-0005-0000-0000-0000BD120000}"/>
    <cellStyle name="Normal 7 9 2" xfId="4798" xr:uid="{00000000-0005-0000-0000-0000BE120000}"/>
    <cellStyle name="Normal 7 9 2 2" xfId="4799" xr:uid="{00000000-0005-0000-0000-0000BF120000}"/>
    <cellStyle name="Normal 7 9 2 2 2" xfId="4800" xr:uid="{00000000-0005-0000-0000-0000C0120000}"/>
    <cellStyle name="Normal 7 9 2 2 3" xfId="4801" xr:uid="{00000000-0005-0000-0000-0000C1120000}"/>
    <cellStyle name="Normal 7 9 2 3" xfId="4802" xr:uid="{00000000-0005-0000-0000-0000C2120000}"/>
    <cellStyle name="Normal 7 9 2 3 2" xfId="4803" xr:uid="{00000000-0005-0000-0000-0000C3120000}"/>
    <cellStyle name="Normal 7 9 2 4" xfId="4804" xr:uid="{00000000-0005-0000-0000-0000C4120000}"/>
    <cellStyle name="Normal 7 9 2 5" xfId="4805" xr:uid="{00000000-0005-0000-0000-0000C5120000}"/>
    <cellStyle name="Normal 7 9 2 6" xfId="4806" xr:uid="{00000000-0005-0000-0000-0000C6120000}"/>
    <cellStyle name="Normal 7 9 2 7" xfId="4807" xr:uid="{00000000-0005-0000-0000-0000C7120000}"/>
    <cellStyle name="Normal 7 9 3" xfId="4808" xr:uid="{00000000-0005-0000-0000-0000C8120000}"/>
    <cellStyle name="Normal 7 9 3 2" xfId="4809" xr:uid="{00000000-0005-0000-0000-0000C9120000}"/>
    <cellStyle name="Normal 7 9 3 3" xfId="4810" xr:uid="{00000000-0005-0000-0000-0000CA120000}"/>
    <cellStyle name="Normal 7 9 3 4" xfId="4811" xr:uid="{00000000-0005-0000-0000-0000CB120000}"/>
    <cellStyle name="Normal 7 9 4" xfId="4812" xr:uid="{00000000-0005-0000-0000-0000CC120000}"/>
    <cellStyle name="Normal 7 9 4 2" xfId="4813" xr:uid="{00000000-0005-0000-0000-0000CD120000}"/>
    <cellStyle name="Normal 7 9 5" xfId="4814" xr:uid="{00000000-0005-0000-0000-0000CE120000}"/>
    <cellStyle name="Normal 7 9 6" xfId="4815" xr:uid="{00000000-0005-0000-0000-0000CF120000}"/>
    <cellStyle name="Normal 7 9 7" xfId="4816" xr:uid="{00000000-0005-0000-0000-0000D0120000}"/>
    <cellStyle name="Normal 7 9 8" xfId="4817" xr:uid="{00000000-0005-0000-0000-0000D1120000}"/>
    <cellStyle name="Normal 8" xfId="4818" xr:uid="{00000000-0005-0000-0000-0000D2120000}"/>
    <cellStyle name="Normal 9" xfId="4819" xr:uid="{00000000-0005-0000-0000-0000D3120000}"/>
    <cellStyle name="Normal 9 2" xfId="4820" xr:uid="{00000000-0005-0000-0000-0000D4120000}"/>
    <cellStyle name="Normal 9 3" xfId="4821" xr:uid="{00000000-0005-0000-0000-0000D5120000}"/>
    <cellStyle name="Normal 9 3 2" xfId="4822" xr:uid="{00000000-0005-0000-0000-0000D6120000}"/>
    <cellStyle name="Normal 9 3 2 2" xfId="4823" xr:uid="{00000000-0005-0000-0000-0000D7120000}"/>
    <cellStyle name="Normal 9 3 2 2 2" xfId="4824" xr:uid="{00000000-0005-0000-0000-0000D8120000}"/>
    <cellStyle name="Normal 9 3 2 2 3" xfId="4825" xr:uid="{00000000-0005-0000-0000-0000D9120000}"/>
    <cellStyle name="Normal 9 3 2 3" xfId="4826" xr:uid="{00000000-0005-0000-0000-0000DA120000}"/>
    <cellStyle name="Normal 9 3 2 3 2" xfId="4827" xr:uid="{00000000-0005-0000-0000-0000DB120000}"/>
    <cellStyle name="Normal 9 3 2 4" xfId="4828" xr:uid="{00000000-0005-0000-0000-0000DC120000}"/>
    <cellStyle name="Normal 9 3 2 5" xfId="4829" xr:uid="{00000000-0005-0000-0000-0000DD120000}"/>
    <cellStyle name="Normal 9 3 2 6" xfId="4830" xr:uid="{00000000-0005-0000-0000-0000DE120000}"/>
    <cellStyle name="Normal 9 3 2 7" xfId="4831" xr:uid="{00000000-0005-0000-0000-0000DF120000}"/>
    <cellStyle name="Normal 9 3 3" xfId="4832" xr:uid="{00000000-0005-0000-0000-0000E0120000}"/>
    <cellStyle name="Normal 9 3 3 2" xfId="4833" xr:uid="{00000000-0005-0000-0000-0000E1120000}"/>
    <cellStyle name="Normal 9 3 3 2 2" xfId="4834" xr:uid="{00000000-0005-0000-0000-0000E2120000}"/>
    <cellStyle name="Normal 9 3 3 2 3" xfId="4835" xr:uid="{00000000-0005-0000-0000-0000E3120000}"/>
    <cellStyle name="Normal 9 3 3 3" xfId="4836" xr:uid="{00000000-0005-0000-0000-0000E4120000}"/>
    <cellStyle name="Normal 9 3 3 3 2" xfId="4837" xr:uid="{00000000-0005-0000-0000-0000E5120000}"/>
    <cellStyle name="Normal 9 3 3 4" xfId="4838" xr:uid="{00000000-0005-0000-0000-0000E6120000}"/>
    <cellStyle name="Normal 9 3 3 5" xfId="4839" xr:uid="{00000000-0005-0000-0000-0000E7120000}"/>
    <cellStyle name="Normal 9 3 3 6" xfId="4840" xr:uid="{00000000-0005-0000-0000-0000E8120000}"/>
    <cellStyle name="Normal 9 3 4" xfId="4841" xr:uid="{00000000-0005-0000-0000-0000E9120000}"/>
    <cellStyle name="Normal 9 3 4 2" xfId="4842" xr:uid="{00000000-0005-0000-0000-0000EA120000}"/>
    <cellStyle name="Normal 9 3 4 3" xfId="4843" xr:uid="{00000000-0005-0000-0000-0000EB120000}"/>
    <cellStyle name="Normal 9 3 5" xfId="4844" xr:uid="{00000000-0005-0000-0000-0000EC120000}"/>
    <cellStyle name="Normal 9 3 5 2" xfId="4845" xr:uid="{00000000-0005-0000-0000-0000ED120000}"/>
    <cellStyle name="Normal 9 3 6" xfId="4846" xr:uid="{00000000-0005-0000-0000-0000EE120000}"/>
    <cellStyle name="Normal 9 3 7" xfId="4847" xr:uid="{00000000-0005-0000-0000-0000EF120000}"/>
    <cellStyle name="Normal 9 3 8" xfId="4848" xr:uid="{00000000-0005-0000-0000-0000F0120000}"/>
    <cellStyle name="Normal 9 3 9" xfId="4849" xr:uid="{00000000-0005-0000-0000-0000F1120000}"/>
    <cellStyle name="Normal 9 4" xfId="4850" xr:uid="{00000000-0005-0000-0000-0000F2120000}"/>
    <cellStyle name="Normal 9 4 2" xfId="4851" xr:uid="{00000000-0005-0000-0000-0000F3120000}"/>
    <cellStyle name="Normal 9 4 2 2" xfId="4852" xr:uid="{00000000-0005-0000-0000-0000F4120000}"/>
    <cellStyle name="Normal 9 4 2 3" xfId="4853" xr:uid="{00000000-0005-0000-0000-0000F5120000}"/>
    <cellStyle name="Normal 9 4 3" xfId="4854" xr:uid="{00000000-0005-0000-0000-0000F6120000}"/>
    <cellStyle name="Normal 9 4 3 2" xfId="4855" xr:uid="{00000000-0005-0000-0000-0000F7120000}"/>
    <cellStyle name="Normal 9 4 4" xfId="4856" xr:uid="{00000000-0005-0000-0000-0000F8120000}"/>
    <cellStyle name="Normal 9 4 5" xfId="4857" xr:uid="{00000000-0005-0000-0000-0000F9120000}"/>
    <cellStyle name="Normal 9 4 6" xfId="4858" xr:uid="{00000000-0005-0000-0000-0000FA120000}"/>
    <cellStyle name="Normal 9 4 7" xfId="4859" xr:uid="{00000000-0005-0000-0000-0000FB120000}"/>
    <cellStyle name="Normal 9 5" xfId="4860" xr:uid="{00000000-0005-0000-0000-0000FC120000}"/>
    <cellStyle name="Normal 9 6" xfId="4861" xr:uid="{00000000-0005-0000-0000-0000FD120000}"/>
    <cellStyle name="Note 2" xfId="4862" xr:uid="{00000000-0005-0000-0000-0000FE120000}"/>
    <cellStyle name="Note 3" xfId="4863" xr:uid="{00000000-0005-0000-0000-0000FF120000}"/>
    <cellStyle name="Note 4" xfId="4864" xr:uid="{00000000-0005-0000-0000-000000130000}"/>
    <cellStyle name="Note 4 2" xfId="4865" xr:uid="{00000000-0005-0000-0000-000001130000}"/>
    <cellStyle name="Note 4 2 2" xfId="4866" xr:uid="{00000000-0005-0000-0000-000002130000}"/>
    <cellStyle name="Note 4 2 3" xfId="4867" xr:uid="{00000000-0005-0000-0000-000003130000}"/>
    <cellStyle name="Note 4 2 4" xfId="4868" xr:uid="{00000000-0005-0000-0000-000004130000}"/>
    <cellStyle name="Note 4 3" xfId="4869" xr:uid="{00000000-0005-0000-0000-000005130000}"/>
    <cellStyle name="Note 4 4" xfId="4870" xr:uid="{00000000-0005-0000-0000-000006130000}"/>
    <cellStyle name="Output 2" xfId="4871" xr:uid="{00000000-0005-0000-0000-000007130000}"/>
    <cellStyle name="Output 3" xfId="4872" xr:uid="{00000000-0005-0000-0000-000008130000}"/>
    <cellStyle name="Percent 2" xfId="4873" xr:uid="{00000000-0005-0000-0000-000009130000}"/>
    <cellStyle name="Percent 2 2" xfId="4874" xr:uid="{00000000-0005-0000-0000-00000A130000}"/>
    <cellStyle name="Percent 3" xfId="4875" xr:uid="{00000000-0005-0000-0000-00000B130000}"/>
    <cellStyle name="Percent 3 2" xfId="4876" xr:uid="{00000000-0005-0000-0000-00000C130000}"/>
    <cellStyle name="Percent 3 3" xfId="4877" xr:uid="{00000000-0005-0000-0000-00000D130000}"/>
    <cellStyle name="Percent 3 4" xfId="4878" xr:uid="{00000000-0005-0000-0000-00000E130000}"/>
    <cellStyle name="Percent 4" xfId="4879" xr:uid="{00000000-0005-0000-0000-00000F130000}"/>
    <cellStyle name="Percent 4 2" xfId="4880" xr:uid="{00000000-0005-0000-0000-000010130000}"/>
    <cellStyle name="Percent 4 3" xfId="4881" xr:uid="{00000000-0005-0000-0000-000011130000}"/>
    <cellStyle name="Percent 4 4" xfId="4882" xr:uid="{00000000-0005-0000-0000-000012130000}"/>
    <cellStyle name="Percent 4 5" xfId="4883" xr:uid="{00000000-0005-0000-0000-000013130000}"/>
    <cellStyle name="Sheet Title" xfId="4884" xr:uid="{00000000-0005-0000-0000-000014130000}"/>
    <cellStyle name="Style 1" xfId="4885" xr:uid="{00000000-0005-0000-0000-000015130000}"/>
    <cellStyle name="Style 1 2" xfId="4886" xr:uid="{00000000-0005-0000-0000-000016130000}"/>
    <cellStyle name="Style 1 2 2" xfId="4887" xr:uid="{00000000-0005-0000-0000-000017130000}"/>
    <cellStyle name="Style 1 2 3" xfId="4888" xr:uid="{00000000-0005-0000-0000-000018130000}"/>
    <cellStyle name="Style 1 2 4" xfId="4889" xr:uid="{00000000-0005-0000-0000-000019130000}"/>
    <cellStyle name="Style 1 3" xfId="4890" xr:uid="{00000000-0005-0000-0000-00001A130000}"/>
    <cellStyle name="Style 1 4" xfId="4891" xr:uid="{00000000-0005-0000-0000-00001B130000}"/>
    <cellStyle name="Total 2" xfId="4892" xr:uid="{00000000-0005-0000-0000-00001C130000}"/>
    <cellStyle name="Total 3" xfId="4893" xr:uid="{00000000-0005-0000-0000-00001D130000}"/>
    <cellStyle name="Warning Text 2" xfId="4894" xr:uid="{00000000-0005-0000-0000-00001E130000}"/>
    <cellStyle name="Warning Text 3" xfId="4895" xr:uid="{00000000-0005-0000-0000-00001F130000}"/>
  </cellStyles>
  <dxfs count="14">
    <dxf>
      <font>
        <color auto="1"/>
      </font>
      <fill>
        <patternFill>
          <bgColor rgb="FF00FFFF"/>
        </patternFill>
      </fill>
    </dxf>
    <dxf>
      <fill>
        <patternFill>
          <bgColor rgb="FF00FFFF"/>
        </patternFill>
      </fill>
    </dxf>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
      <fill>
        <patternFill>
          <bgColor rgb="FF9FD5B7"/>
        </patternFill>
      </fill>
    </dxf>
    <dxf>
      <font>
        <b/>
        <i val="0"/>
        <color rgb="FFFFFFFF"/>
      </font>
      <fill>
        <patternFill>
          <bgColor rgb="FF217346"/>
        </patternFill>
      </fill>
    </dxf>
    <dxf>
      <border>
        <left style="thin">
          <color rgb="FF439467"/>
        </left>
        <right style="thin">
          <color rgb="FF439467"/>
        </right>
        <top style="thin">
          <color rgb="FF439467"/>
        </top>
        <bottom style="thin">
          <color rgb="FF439467"/>
        </bottom>
        <horizontal style="thin">
          <color rgb="FF439467"/>
        </horizontal>
      </border>
    </dxf>
    <dxf>
      <fill>
        <patternFill>
          <bgColor rgb="FFFCE4D6"/>
        </patternFill>
      </fill>
    </dxf>
    <dxf>
      <font>
        <b/>
        <i val="0"/>
        <color rgb="FFFFFFFF"/>
      </font>
      <fill>
        <patternFill>
          <bgColor rgb="FFED7D31"/>
        </patternFill>
      </fill>
    </dxf>
    <dxf>
      <border>
        <left style="thin">
          <color rgb="FFF4B084"/>
        </left>
        <right style="thin">
          <color rgb="FFF4B084"/>
        </right>
        <top style="thin">
          <color rgb="FFF4B084"/>
        </top>
        <bottom style="thin">
          <color rgb="FFF4B084"/>
        </bottom>
        <horizontal style="thin">
          <color rgb="FFF4B084"/>
        </horizontal>
      </border>
    </dxf>
  </dxfs>
  <tableStyles count="6" defaultTableStyle="TableStyleMedium9" defaultPivotStyle="PivotStyleLight16">
    <tableStyle name="Table Style 1" pivot="0" count="0" xr9:uid="{00000000-0011-0000-FFFF-FFFF00000000}"/>
    <tableStyle name="Table Style 2" pivot="0" count="0" xr9:uid="{00000000-0011-0000-FFFF-FFFF01000000}"/>
    <tableStyle name="TableStyleQueryError" pivot="0" count="3" xr9:uid="{00000000-0011-0000-FFFF-FFFF02000000}">
      <tableStyleElement type="wholeTable" dxfId="13"/>
      <tableStyleElement type="headerRow" dxfId="12"/>
      <tableStyleElement type="firstRowStripe" dxfId="11"/>
    </tableStyle>
    <tableStyle name="TableStyleQueryInfo" pivot="0" count="3" xr9:uid="{00000000-0011-0000-FFFF-FFFF03000000}">
      <tableStyleElement type="wholeTable" dxfId="10"/>
      <tableStyleElement type="headerRow" dxfId="9"/>
      <tableStyleElement type="firstRowStripe" dxfId="8"/>
    </tableStyle>
    <tableStyle name="TableStyleQueryPreview" pivot="0" count="3" xr9:uid="{00000000-0011-0000-FFFF-FFFF04000000}">
      <tableStyleElement type="wholeTable" dxfId="7"/>
      <tableStyleElement type="headerRow" dxfId="6"/>
      <tableStyleElement type="firstRowStripe" dxfId="5"/>
    </tableStyle>
    <tableStyle name="TableStyleQueryResult" pivot="0" count="3" xr9:uid="{00000000-0011-0000-FFFF-FFFF05000000}">
      <tableStyleElement type="wholeTable" dxfId="4"/>
      <tableStyleElement type="headerRow" dxfId="3"/>
      <tableStyleElement type="firstRow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zalaj/LoGics%20project/Copy%20of%20newaud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
      <sheetName val="Database"/>
    </sheetNames>
    <sheetDataSet>
      <sheetData sheetId="0"/>
      <sheetData sheetId="1">
        <row r="3">
          <cell r="AC3">
            <v>4</v>
          </cell>
          <cell r="AD3">
            <v>28</v>
          </cell>
          <cell r="AE3" t="str">
            <v>GF</v>
          </cell>
          <cell r="AF3" t="str">
            <v>2</v>
          </cell>
          <cell r="AH3" t="str">
            <v>+2314345-851911</v>
          </cell>
          <cell r="AI3">
            <v>1462434</v>
          </cell>
          <cell r="AN3">
            <v>1462434</v>
          </cell>
          <cell r="AO3" t="str">
            <v>+2314345-851911</v>
          </cell>
          <cell r="BF3" t="str">
            <v>N</v>
          </cell>
          <cell r="BG3" t="str">
            <v>Alexander County</v>
          </cell>
          <cell r="BH3" t="str">
            <v>MARTIN STARNES &amp; ASSOCIATES CPAs  730 13TH AVE DRIVE SOUTHEAST  , HICKORY, NC 28602</v>
          </cell>
          <cell r="BI3" t="str">
            <v>22-Oct-10</v>
          </cell>
          <cell r="BJ3" t="str">
            <v>U</v>
          </cell>
          <cell r="BM3" t="str">
            <v>5444484</v>
          </cell>
          <cell r="BW3" t="str">
            <v>19.07</v>
          </cell>
          <cell r="BX3" t="str">
            <v>19.07</v>
          </cell>
          <cell r="CF3" t="str">
            <v>.76</v>
          </cell>
          <cell r="CG3" t="str">
            <v>-722391</v>
          </cell>
          <cell r="CT3" t="str">
            <v>2.66</v>
          </cell>
          <cell r="CU3" t="str">
            <v>1249377</v>
          </cell>
          <cell r="CY3" t="str">
            <v>0</v>
          </cell>
          <cell r="CZ3" t="str">
            <v>0</v>
          </cell>
          <cell r="DE3" t="str">
            <v xml:space="preserve"> SOLID WASTE WATER/SEWER</v>
          </cell>
          <cell r="DI3" t="str">
            <v xml:space="preserve"> 911- CAPITAL OUTLAY-</v>
          </cell>
          <cell r="DX3" t="str">
            <v>CANADY</v>
          </cell>
          <cell r="DY3" t="str">
            <v>02-NOV-10</v>
          </cell>
          <cell r="DZ3" t="str">
            <v>BURKE2</v>
          </cell>
          <cell r="EA3" t="str">
            <v>02-NOV-10</v>
          </cell>
          <cell r="EB3" t="str">
            <v>BURKE2</v>
          </cell>
          <cell r="EC3" t="str">
            <v>05-NOV-10</v>
          </cell>
          <cell r="ED3" t="str">
            <v>2010</v>
          </cell>
          <cell r="EE3" t="str">
            <v>30-Jun-10</v>
          </cell>
          <cell r="EF3" t="str">
            <v>01</v>
          </cell>
          <cell r="EG3" t="str">
            <v>SZALAJ</v>
          </cell>
        </row>
        <row r="4">
          <cell r="AC4">
            <v>5</v>
          </cell>
          <cell r="AD4">
            <v>29</v>
          </cell>
          <cell r="AE4" t="str">
            <v>GF</v>
          </cell>
          <cell r="AF4" t="str">
            <v>2</v>
          </cell>
          <cell r="AH4" t="str">
            <v>+116754+10100</v>
          </cell>
          <cell r="AI4">
            <v>126854</v>
          </cell>
          <cell r="AN4">
            <v>126854</v>
          </cell>
          <cell r="AO4" t="str">
            <v>+116754+10100</v>
          </cell>
        </row>
        <row r="5">
          <cell r="AC5">
            <v>6</v>
          </cell>
          <cell r="AD5">
            <v>34</v>
          </cell>
          <cell r="AE5" t="str">
            <v>GF</v>
          </cell>
          <cell r="AF5" t="str">
            <v>2</v>
          </cell>
        </row>
        <row r="6">
          <cell r="AC6">
            <v>7</v>
          </cell>
          <cell r="AD6">
            <v>35</v>
          </cell>
          <cell r="AE6" t="str">
            <v>GF</v>
          </cell>
          <cell r="AF6" t="str">
            <v>2</v>
          </cell>
        </row>
        <row r="7">
          <cell r="AC7">
            <v>8</v>
          </cell>
          <cell r="AD7">
            <v>46</v>
          </cell>
          <cell r="AE7" t="str">
            <v>GF</v>
          </cell>
          <cell r="AF7" t="str">
            <v>1</v>
          </cell>
          <cell r="AH7" t="str">
            <v>n</v>
          </cell>
          <cell r="AO7" t="str">
            <v>n</v>
          </cell>
        </row>
        <row r="8">
          <cell r="AC8">
            <v>9</v>
          </cell>
          <cell r="AD8">
            <v>32</v>
          </cell>
          <cell r="AE8" t="str">
            <v>GF</v>
          </cell>
          <cell r="AF8" t="str">
            <v>2</v>
          </cell>
          <cell r="AH8" t="str">
            <v>+7576459</v>
          </cell>
          <cell r="AI8">
            <v>7576459</v>
          </cell>
          <cell r="AN8">
            <v>7576459</v>
          </cell>
          <cell r="AO8" t="str">
            <v>+7576459</v>
          </cell>
        </row>
        <row r="9">
          <cell r="AC9">
            <v>10</v>
          </cell>
          <cell r="AD9">
            <v>33</v>
          </cell>
          <cell r="AE9" t="str">
            <v>GF</v>
          </cell>
          <cell r="AF9" t="str">
            <v>2</v>
          </cell>
          <cell r="AH9" t="str">
            <v>+2131976</v>
          </cell>
          <cell r="AI9">
            <v>2131976</v>
          </cell>
          <cell r="AN9">
            <v>2131976</v>
          </cell>
          <cell r="AO9" t="str">
            <v>+2131976</v>
          </cell>
        </row>
        <row r="10">
          <cell r="AC10">
            <v>12</v>
          </cell>
          <cell r="AD10">
            <v>49</v>
          </cell>
          <cell r="AE10" t="str">
            <v>EFO</v>
          </cell>
          <cell r="AF10" t="str">
            <v>2</v>
          </cell>
          <cell r="AH10" t="str">
            <v>+2252598</v>
          </cell>
          <cell r="AI10">
            <v>2252598</v>
          </cell>
          <cell r="AN10">
            <v>2252598</v>
          </cell>
          <cell r="AO10" t="str">
            <v>+2252598</v>
          </cell>
        </row>
        <row r="11">
          <cell r="AC11">
            <v>13</v>
          </cell>
          <cell r="AD11">
            <v>50</v>
          </cell>
          <cell r="AE11" t="str">
            <v>EFO</v>
          </cell>
          <cell r="AF11" t="str">
            <v>2</v>
          </cell>
          <cell r="AH11" t="str">
            <v>+2252598</v>
          </cell>
          <cell r="AI11">
            <v>2252598</v>
          </cell>
          <cell r="AN11">
            <v>2252598</v>
          </cell>
          <cell r="AO11" t="str">
            <v>+2252598</v>
          </cell>
        </row>
        <row r="12">
          <cell r="AC12">
            <v>14</v>
          </cell>
          <cell r="AD12">
            <v>51</v>
          </cell>
          <cell r="AE12" t="str">
            <v>EFO</v>
          </cell>
          <cell r="AF12" t="str">
            <v>2</v>
          </cell>
          <cell r="AH12" t="str">
            <v>+2981389-6400</v>
          </cell>
          <cell r="AI12">
            <v>2974989</v>
          </cell>
          <cell r="AN12">
            <v>2974989</v>
          </cell>
          <cell r="AO12" t="str">
            <v>+2981389-6400</v>
          </cell>
        </row>
        <row r="13">
          <cell r="AC13">
            <v>16</v>
          </cell>
          <cell r="AD13">
            <v>36</v>
          </cell>
          <cell r="AE13" t="str">
            <v>GF</v>
          </cell>
          <cell r="AF13" t="str">
            <v>2</v>
          </cell>
          <cell r="AH13" t="str">
            <v>+28657168</v>
          </cell>
          <cell r="AI13">
            <v>28657168</v>
          </cell>
          <cell r="AN13">
            <v>28657168</v>
          </cell>
          <cell r="AO13" t="str">
            <v>+28657168</v>
          </cell>
        </row>
        <row r="14">
          <cell r="AC14">
            <v>17</v>
          </cell>
          <cell r="AD14">
            <v>40</v>
          </cell>
          <cell r="AE14" t="str">
            <v>GF</v>
          </cell>
          <cell r="AF14" t="str">
            <v>2</v>
          </cell>
          <cell r="AH14" t="str">
            <v>+1422967</v>
          </cell>
          <cell r="AI14">
            <v>1422967</v>
          </cell>
          <cell r="AN14">
            <v>1422967</v>
          </cell>
          <cell r="AO14" t="str">
            <v>+1422967</v>
          </cell>
        </row>
        <row r="15">
          <cell r="AC15">
            <v>19</v>
          </cell>
          <cell r="AD15">
            <v>38</v>
          </cell>
          <cell r="AE15" t="str">
            <v>GF</v>
          </cell>
          <cell r="AF15" t="str">
            <v>2</v>
          </cell>
          <cell r="AH15" t="str">
            <v>+28022648</v>
          </cell>
          <cell r="AI15">
            <v>28022648</v>
          </cell>
          <cell r="AN15">
            <v>28022648</v>
          </cell>
          <cell r="AO15" t="str">
            <v>+28022648</v>
          </cell>
        </row>
        <row r="16">
          <cell r="AC16">
            <v>20</v>
          </cell>
          <cell r="AD16">
            <v>41</v>
          </cell>
          <cell r="AE16" t="str">
            <v>GF</v>
          </cell>
          <cell r="AF16" t="str">
            <v>2</v>
          </cell>
          <cell r="AH16" t="str">
            <v>+525429</v>
          </cell>
          <cell r="AI16">
            <v>525429</v>
          </cell>
          <cell r="AN16">
            <v>525429</v>
          </cell>
          <cell r="AO16" t="str">
            <v>+525429</v>
          </cell>
        </row>
        <row r="17">
          <cell r="AC17">
            <v>21</v>
          </cell>
          <cell r="AD17">
            <v>43</v>
          </cell>
          <cell r="AE17" t="str">
            <v>GF</v>
          </cell>
          <cell r="AF17" t="str">
            <v>2</v>
          </cell>
          <cell r="AH17" t="str">
            <v>+0</v>
          </cell>
          <cell r="AI17">
            <v>0</v>
          </cell>
          <cell r="AN17">
            <v>0</v>
          </cell>
          <cell r="AO17" t="str">
            <v>+0</v>
          </cell>
        </row>
        <row r="18">
          <cell r="AC18">
            <v>22</v>
          </cell>
          <cell r="AD18">
            <v>42</v>
          </cell>
          <cell r="AE18" t="str">
            <v>GF</v>
          </cell>
          <cell r="AF18" t="str">
            <v>2</v>
          </cell>
        </row>
        <row r="19">
          <cell r="AC19">
            <v>23</v>
          </cell>
          <cell r="AD19">
            <v>44</v>
          </cell>
          <cell r="AE19" t="str">
            <v>GF</v>
          </cell>
          <cell r="AF19" t="str">
            <v>2</v>
          </cell>
          <cell r="AH19" t="str">
            <v>+1532058</v>
          </cell>
          <cell r="AI19">
            <v>1532058</v>
          </cell>
          <cell r="AN19">
            <v>1532058</v>
          </cell>
          <cell r="AO19" t="str">
            <v>+1532058</v>
          </cell>
        </row>
        <row r="20">
          <cell r="AC20">
            <v>31</v>
          </cell>
          <cell r="AD20">
            <v>67</v>
          </cell>
          <cell r="AE20" t="str">
            <v>EFO</v>
          </cell>
          <cell r="AF20" t="str">
            <v>2</v>
          </cell>
          <cell r="AH20" t="str">
            <v>+924370</v>
          </cell>
          <cell r="AI20">
            <v>924370</v>
          </cell>
          <cell r="AN20">
            <v>924370</v>
          </cell>
          <cell r="AO20" t="str">
            <v>+924370</v>
          </cell>
        </row>
        <row r="21">
          <cell r="AC21">
            <v>42</v>
          </cell>
          <cell r="AD21">
            <v>127</v>
          </cell>
          <cell r="AE21" t="str">
            <v>NF</v>
          </cell>
          <cell r="AF21" t="str">
            <v>1</v>
          </cell>
          <cell r="AH21" t="str">
            <v>n</v>
          </cell>
          <cell r="AO21" t="str">
            <v>n</v>
          </cell>
        </row>
        <row r="22">
          <cell r="AC22">
            <v>43</v>
          </cell>
          <cell r="AD22">
            <v>54</v>
          </cell>
          <cell r="AE22" t="str">
            <v>EFWS</v>
          </cell>
          <cell r="AF22" t="str">
            <v>2</v>
          </cell>
          <cell r="AH22" t="str">
            <v>+1440246+562153</v>
          </cell>
          <cell r="AI22">
            <v>2002399</v>
          </cell>
          <cell r="AN22">
            <v>2002399</v>
          </cell>
          <cell r="AO22" t="str">
            <v>+1440246+562153</v>
          </cell>
        </row>
        <row r="23">
          <cell r="AC23">
            <v>44</v>
          </cell>
          <cell r="AD23">
            <v>55</v>
          </cell>
          <cell r="AE23" t="str">
            <v>EFWS</v>
          </cell>
          <cell r="AF23" t="str">
            <v>2</v>
          </cell>
          <cell r="AH23" t="str">
            <v>+562153+1440246</v>
          </cell>
          <cell r="AI23">
            <v>2002399</v>
          </cell>
          <cell r="AN23">
            <v>2002399</v>
          </cell>
          <cell r="AO23" t="str">
            <v>+562153+1440246</v>
          </cell>
        </row>
        <row r="24">
          <cell r="AC24">
            <v>45</v>
          </cell>
          <cell r="AD24">
            <v>57</v>
          </cell>
          <cell r="AE24" t="str">
            <v>EFWS</v>
          </cell>
          <cell r="AF24" t="str">
            <v>2</v>
          </cell>
          <cell r="AH24" t="str">
            <v>+563977+189354-309</v>
          </cell>
          <cell r="AI24">
            <v>753022</v>
          </cell>
          <cell r="AN24">
            <v>753022</v>
          </cell>
          <cell r="AO24" t="str">
            <v>+563977+189354-309</v>
          </cell>
        </row>
        <row r="25">
          <cell r="AC25">
            <v>49</v>
          </cell>
          <cell r="AD25">
            <v>70</v>
          </cell>
          <cell r="AE25" t="str">
            <v>EFWS</v>
          </cell>
          <cell r="AF25" t="str">
            <v>2</v>
          </cell>
          <cell r="AH25" t="str">
            <v>+250464+93188</v>
          </cell>
          <cell r="AI25">
            <v>343652</v>
          </cell>
          <cell r="AN25">
            <v>343652</v>
          </cell>
          <cell r="AO25" t="str">
            <v>+250464+93188</v>
          </cell>
        </row>
        <row r="26">
          <cell r="AC26">
            <v>50</v>
          </cell>
          <cell r="AD26">
            <v>78</v>
          </cell>
          <cell r="AE26" t="str">
            <v>EFWS</v>
          </cell>
          <cell r="AF26" t="str">
            <v>2</v>
          </cell>
          <cell r="AH26" t="str">
            <v>+7451707+192125</v>
          </cell>
          <cell r="AI26">
            <v>7643832</v>
          </cell>
          <cell r="AN26">
            <v>7643832</v>
          </cell>
          <cell r="AO26" t="str">
            <v>+7451707+192125</v>
          </cell>
        </row>
        <row r="27">
          <cell r="AC27">
            <v>51</v>
          </cell>
          <cell r="AD27">
            <v>86</v>
          </cell>
          <cell r="AE27" t="str">
            <v>EFWS</v>
          </cell>
          <cell r="AF27" t="str">
            <v>2</v>
          </cell>
          <cell r="AH27" t="str">
            <v>+229612+334956</v>
          </cell>
          <cell r="AI27">
            <v>564568</v>
          </cell>
          <cell r="AN27">
            <v>564568</v>
          </cell>
          <cell r="AO27" t="str">
            <v>+229612+334956</v>
          </cell>
        </row>
        <row r="28">
          <cell r="AC28">
            <v>56</v>
          </cell>
          <cell r="AD28">
            <v>125</v>
          </cell>
          <cell r="AE28" t="str">
            <v>NF</v>
          </cell>
          <cell r="AF28" t="str">
            <v>1</v>
          </cell>
          <cell r="AH28" t="str">
            <v>n</v>
          </cell>
          <cell r="AO28" t="str">
            <v>n</v>
          </cell>
        </row>
        <row r="29">
          <cell r="AC29">
            <v>57</v>
          </cell>
          <cell r="AD29">
            <v>124</v>
          </cell>
          <cell r="AE29" t="str">
            <v>NF</v>
          </cell>
          <cell r="AF29" t="str">
            <v>1</v>
          </cell>
          <cell r="AH29" t="str">
            <v>Y</v>
          </cell>
          <cell r="AJ29" t="str">
            <v>very concerned about solid waste and landfill closure - landfill sceduled to cl</v>
          </cell>
          <cell r="AO29" t="str">
            <v>Y</v>
          </cell>
        </row>
        <row r="30">
          <cell r="AC30">
            <v>58</v>
          </cell>
          <cell r="AD30">
            <v>123</v>
          </cell>
          <cell r="AE30" t="str">
            <v>GF</v>
          </cell>
          <cell r="AF30" t="str">
            <v>1</v>
          </cell>
          <cell r="AH30" t="str">
            <v>n</v>
          </cell>
          <cell r="AO30" t="str">
            <v>n</v>
          </cell>
        </row>
        <row r="31">
          <cell r="AC31">
            <v>59</v>
          </cell>
          <cell r="AD31">
            <v>122</v>
          </cell>
          <cell r="AE31" t="str">
            <v>GF</v>
          </cell>
          <cell r="AF31" t="str">
            <v>1</v>
          </cell>
          <cell r="AH31" t="str">
            <v>n</v>
          </cell>
          <cell r="AJ31" t="str">
            <v>Agency BS should be before notes</v>
          </cell>
          <cell r="AO31" t="str">
            <v>n</v>
          </cell>
        </row>
        <row r="32">
          <cell r="AC32">
            <v>61</v>
          </cell>
          <cell r="AD32">
            <v>115</v>
          </cell>
          <cell r="AE32" t="str">
            <v>NF</v>
          </cell>
          <cell r="AF32" t="str">
            <v>2</v>
          </cell>
          <cell r="AH32" t="str">
            <v>+96.02</v>
          </cell>
          <cell r="AI32">
            <v>96.02</v>
          </cell>
          <cell r="AN32">
            <v>96.02</v>
          </cell>
          <cell r="AO32" t="str">
            <v>+96.02</v>
          </cell>
        </row>
        <row r="33">
          <cell r="AC33">
            <v>63</v>
          </cell>
          <cell r="AD33">
            <v>119</v>
          </cell>
          <cell r="AE33" t="str">
            <v>NF</v>
          </cell>
          <cell r="AF33" t="str">
            <v>1</v>
          </cell>
          <cell r="AH33" t="str">
            <v>n</v>
          </cell>
          <cell r="AO33" t="str">
            <v>n</v>
          </cell>
        </row>
        <row r="34">
          <cell r="AC34">
            <v>64</v>
          </cell>
          <cell r="AD34">
            <v>120</v>
          </cell>
          <cell r="AE34" t="str">
            <v>NF</v>
          </cell>
          <cell r="AF34" t="str">
            <v>1</v>
          </cell>
          <cell r="AH34" t="str">
            <v>n</v>
          </cell>
          <cell r="AO34" t="str">
            <v>n</v>
          </cell>
        </row>
        <row r="35">
          <cell r="AC35">
            <v>65</v>
          </cell>
          <cell r="AD35">
            <v>121</v>
          </cell>
          <cell r="AE35" t="str">
            <v>NF</v>
          </cell>
          <cell r="AF35" t="str">
            <v>1</v>
          </cell>
          <cell r="AH35" t="str">
            <v>n</v>
          </cell>
          <cell r="AO35" t="str">
            <v>n</v>
          </cell>
        </row>
        <row r="36">
          <cell r="AC36">
            <v>66</v>
          </cell>
          <cell r="AD36">
            <v>118</v>
          </cell>
          <cell r="AE36" t="str">
            <v>NF</v>
          </cell>
          <cell r="AF36" t="str">
            <v>1</v>
          </cell>
          <cell r="AH36" t="str">
            <v>0</v>
          </cell>
          <cell r="AO36" t="str">
            <v>0</v>
          </cell>
        </row>
        <row r="37">
          <cell r="AC37">
            <v>67</v>
          </cell>
          <cell r="AD37">
            <v>129</v>
          </cell>
          <cell r="AE37" t="str">
            <v>NF</v>
          </cell>
          <cell r="AF37" t="str">
            <v>1</v>
          </cell>
          <cell r="AH37" t="str">
            <v>n</v>
          </cell>
          <cell r="AJ37" t="str">
            <v>Agency BS and landfill</v>
          </cell>
          <cell r="AO37" t="str">
            <v>n</v>
          </cell>
        </row>
        <row r="38">
          <cell r="AC38">
            <v>68</v>
          </cell>
          <cell r="AD38">
            <v>128</v>
          </cell>
          <cell r="AE38" t="str">
            <v>NF</v>
          </cell>
          <cell r="AF38" t="str">
            <v>1</v>
          </cell>
          <cell r="AH38" t="str">
            <v>y</v>
          </cell>
          <cell r="AO38" t="str">
            <v>y</v>
          </cell>
        </row>
        <row r="39">
          <cell r="AC39">
            <v>71</v>
          </cell>
          <cell r="AD39">
            <v>130</v>
          </cell>
          <cell r="AE39" t="str">
            <v>NF</v>
          </cell>
          <cell r="AF39" t="str">
            <v>1</v>
          </cell>
          <cell r="AH39" t="str">
            <v>N</v>
          </cell>
          <cell r="AO39" t="str">
            <v>N</v>
          </cell>
        </row>
        <row r="40">
          <cell r="AC40">
            <v>79</v>
          </cell>
          <cell r="AD40">
            <v>62</v>
          </cell>
          <cell r="AE40" t="str">
            <v>EFWS</v>
          </cell>
          <cell r="AF40" t="str">
            <v>1</v>
          </cell>
          <cell r="AH40" t="str">
            <v>n</v>
          </cell>
          <cell r="AO40" t="str">
            <v>n</v>
          </cell>
        </row>
        <row r="41">
          <cell r="AC41">
            <v>80</v>
          </cell>
          <cell r="AD41">
            <v>52</v>
          </cell>
          <cell r="AE41" t="str">
            <v>EFWS</v>
          </cell>
          <cell r="AF41" t="str">
            <v>2</v>
          </cell>
          <cell r="AH41" t="str">
            <v>+1161540+463875</v>
          </cell>
          <cell r="AI41">
            <v>1625415</v>
          </cell>
          <cell r="AN41">
            <v>1625415</v>
          </cell>
          <cell r="AO41" t="str">
            <v>+1161540+463875</v>
          </cell>
        </row>
        <row r="42">
          <cell r="AC42">
            <v>81</v>
          </cell>
          <cell r="AD42">
            <v>53</v>
          </cell>
          <cell r="AE42" t="str">
            <v>EFWS</v>
          </cell>
          <cell r="AF42" t="str">
            <v>2</v>
          </cell>
          <cell r="AH42" t="str">
            <v>+142450+98278</v>
          </cell>
          <cell r="AI42">
            <v>240728</v>
          </cell>
          <cell r="AN42">
            <v>240728</v>
          </cell>
          <cell r="AO42" t="str">
            <v>+142450+98278</v>
          </cell>
        </row>
        <row r="43">
          <cell r="AC43">
            <v>82</v>
          </cell>
          <cell r="AD43">
            <v>103</v>
          </cell>
          <cell r="AE43" t="str">
            <v>EFWS</v>
          </cell>
          <cell r="AF43" t="str">
            <v>2</v>
          </cell>
          <cell r="AH43" t="str">
            <v>+1305696+3519615</v>
          </cell>
          <cell r="AI43">
            <v>4825311</v>
          </cell>
          <cell r="AN43">
            <v>4825311</v>
          </cell>
          <cell r="AO43" t="str">
            <v>+1305696+3519615</v>
          </cell>
        </row>
        <row r="44">
          <cell r="AC44">
            <v>83</v>
          </cell>
          <cell r="AD44">
            <v>61</v>
          </cell>
          <cell r="AE44" t="str">
            <v>EFWS</v>
          </cell>
          <cell r="AF44" t="str">
            <v>2</v>
          </cell>
          <cell r="AH44" t="str">
            <v>+8492177+1055841</v>
          </cell>
          <cell r="AI44">
            <v>9548018</v>
          </cell>
          <cell r="AN44">
            <v>9548018</v>
          </cell>
          <cell r="AO44" t="str">
            <v>+8492177+1055841</v>
          </cell>
        </row>
        <row r="45">
          <cell r="AC45">
            <v>84</v>
          </cell>
          <cell r="AD45">
            <v>69</v>
          </cell>
          <cell r="AE45" t="str">
            <v>EFWS</v>
          </cell>
          <cell r="AF45" t="str">
            <v>2</v>
          </cell>
          <cell r="AH45" t="str">
            <v>+2144006</v>
          </cell>
          <cell r="AI45">
            <v>2144006</v>
          </cell>
          <cell r="AN45">
            <v>2144006</v>
          </cell>
          <cell r="AO45" t="str">
            <v>+2144006</v>
          </cell>
        </row>
        <row r="46">
          <cell r="AC46">
            <v>85</v>
          </cell>
          <cell r="AD46">
            <v>71</v>
          </cell>
          <cell r="AE46" t="str">
            <v>EFWS</v>
          </cell>
          <cell r="AF46" t="str">
            <v>2</v>
          </cell>
          <cell r="AH46" t="str">
            <v>+951793+864576</v>
          </cell>
          <cell r="AI46">
            <v>1816369</v>
          </cell>
          <cell r="AN46">
            <v>1816369</v>
          </cell>
          <cell r="AO46" t="str">
            <v>+951793+864576</v>
          </cell>
        </row>
        <row r="47">
          <cell r="AC47">
            <v>88</v>
          </cell>
          <cell r="AD47">
            <v>68</v>
          </cell>
          <cell r="AE47" t="str">
            <v>EFWS</v>
          </cell>
          <cell r="AF47" t="str">
            <v>2</v>
          </cell>
          <cell r="AH47" t="str">
            <v>+1031335+1112671</v>
          </cell>
          <cell r="AI47">
            <v>2144006</v>
          </cell>
          <cell r="AN47">
            <v>2144006</v>
          </cell>
          <cell r="AO47" t="str">
            <v>+1031335+1112671</v>
          </cell>
        </row>
        <row r="48">
          <cell r="AC48">
            <v>89</v>
          </cell>
          <cell r="AD48">
            <v>72</v>
          </cell>
          <cell r="AE48" t="str">
            <v>EFWS</v>
          </cell>
          <cell r="AF48" t="str">
            <v>2</v>
          </cell>
          <cell r="AH48" t="str">
            <v>+56725</v>
          </cell>
          <cell r="AI48">
            <v>56725</v>
          </cell>
          <cell r="AN48">
            <v>56725</v>
          </cell>
          <cell r="AO48" t="str">
            <v>+56725</v>
          </cell>
        </row>
        <row r="49">
          <cell r="AC49">
            <v>102</v>
          </cell>
          <cell r="AD49">
            <v>116</v>
          </cell>
          <cell r="AE49" t="str">
            <v>NF</v>
          </cell>
          <cell r="AF49" t="str">
            <v>2</v>
          </cell>
          <cell r="AH49" t="str">
            <v>+96.69</v>
          </cell>
          <cell r="AI49">
            <v>96.69</v>
          </cell>
          <cell r="AN49">
            <v>96.69</v>
          </cell>
          <cell r="AO49" t="str">
            <v>+96.69</v>
          </cell>
        </row>
        <row r="50">
          <cell r="AC50">
            <v>103</v>
          </cell>
          <cell r="AD50">
            <v>117</v>
          </cell>
          <cell r="AE50" t="str">
            <v>NF</v>
          </cell>
          <cell r="AF50" t="str">
            <v>2</v>
          </cell>
          <cell r="AH50" t="str">
            <v>+89.37</v>
          </cell>
          <cell r="AI50">
            <v>89.37</v>
          </cell>
          <cell r="AN50">
            <v>89.37</v>
          </cell>
          <cell r="AO50" t="str">
            <v>+89.37</v>
          </cell>
        </row>
        <row r="51">
          <cell r="AC51">
            <v>147</v>
          </cell>
          <cell r="AD51">
            <v>111</v>
          </cell>
          <cell r="AE51" t="str">
            <v>GF</v>
          </cell>
          <cell r="AF51" t="str">
            <v>2</v>
          </cell>
          <cell r="AH51" t="str">
            <v>+5000000</v>
          </cell>
          <cell r="AI51">
            <v>5000000</v>
          </cell>
          <cell r="AN51">
            <v>5000000</v>
          </cell>
          <cell r="AO51" t="str">
            <v>+5000000</v>
          </cell>
        </row>
        <row r="52">
          <cell r="AC52">
            <v>148</v>
          </cell>
          <cell r="AD52">
            <v>112</v>
          </cell>
          <cell r="AE52" t="str">
            <v>GF</v>
          </cell>
          <cell r="AF52" t="str">
            <v>2</v>
          </cell>
          <cell r="AH52" t="str">
            <v>+150000</v>
          </cell>
          <cell r="AI52">
            <v>150000</v>
          </cell>
          <cell r="AN52">
            <v>150000</v>
          </cell>
          <cell r="AO52" t="str">
            <v>+150000</v>
          </cell>
        </row>
        <row r="53">
          <cell r="AC53">
            <v>171</v>
          </cell>
          <cell r="AD53">
            <v>45</v>
          </cell>
          <cell r="AE53" t="str">
            <v>GF</v>
          </cell>
          <cell r="AF53" t="str">
            <v>2</v>
          </cell>
          <cell r="AH53" t="str">
            <v>+1379392+435435</v>
          </cell>
          <cell r="AI53">
            <v>1814827</v>
          </cell>
          <cell r="AN53">
            <v>1814827</v>
          </cell>
          <cell r="AO53" t="str">
            <v>+1379392+435435</v>
          </cell>
        </row>
        <row r="54">
          <cell r="AC54">
            <v>191</v>
          </cell>
          <cell r="AD54">
            <v>75</v>
          </cell>
          <cell r="AE54" t="str">
            <v>EFWS</v>
          </cell>
          <cell r="AF54" t="str">
            <v>2</v>
          </cell>
          <cell r="AH54" t="str">
            <v>+866550</v>
          </cell>
          <cell r="AI54">
            <v>866550</v>
          </cell>
          <cell r="AN54">
            <v>866550</v>
          </cell>
          <cell r="AO54" t="str">
            <v>+866550</v>
          </cell>
        </row>
        <row r="55">
          <cell r="AC55">
            <v>231</v>
          </cell>
          <cell r="AD55">
            <v>25</v>
          </cell>
          <cell r="AE55" t="str">
            <v>GF</v>
          </cell>
          <cell r="AF55" t="str">
            <v>2</v>
          </cell>
          <cell r="AH55" t="str">
            <v>+7033772</v>
          </cell>
          <cell r="AI55">
            <v>7033772</v>
          </cell>
          <cell r="AN55">
            <v>7033772</v>
          </cell>
          <cell r="AO55" t="str">
            <v>+7033772</v>
          </cell>
        </row>
        <row r="56">
          <cell r="AC56">
            <v>251</v>
          </cell>
          <cell r="AD56">
            <v>1</v>
          </cell>
          <cell r="AE56" t="str">
            <v>NF</v>
          </cell>
          <cell r="AF56" t="str">
            <v>2</v>
          </cell>
          <cell r="AH56" t="str">
            <v>+11695331</v>
          </cell>
          <cell r="AI56">
            <v>11695331</v>
          </cell>
          <cell r="AJ56" t="str">
            <v>no Agency funds in statements but notes indicate they exist</v>
          </cell>
          <cell r="AN56">
            <v>11695331</v>
          </cell>
          <cell r="AO56" t="str">
            <v>+11695331</v>
          </cell>
        </row>
        <row r="57">
          <cell r="AC57">
            <v>252</v>
          </cell>
          <cell r="AD57">
            <v>7</v>
          </cell>
          <cell r="AE57" t="str">
            <v>GF</v>
          </cell>
          <cell r="AF57" t="str">
            <v>2</v>
          </cell>
          <cell r="AH57" t="str">
            <v>+7724295</v>
          </cell>
          <cell r="AI57">
            <v>7724295</v>
          </cell>
          <cell r="AN57">
            <v>7724295</v>
          </cell>
          <cell r="AO57" t="str">
            <v>+7724295</v>
          </cell>
        </row>
        <row r="58">
          <cell r="AC58">
            <v>253</v>
          </cell>
          <cell r="AD58">
            <v>8</v>
          </cell>
          <cell r="AE58" t="str">
            <v>GF</v>
          </cell>
          <cell r="AF58" t="str">
            <v>2</v>
          </cell>
          <cell r="AH58" t="str">
            <v>+1653914+9454+26522</v>
          </cell>
          <cell r="AI58">
            <v>1689890</v>
          </cell>
          <cell r="AN58">
            <v>1689890</v>
          </cell>
          <cell r="AO58" t="str">
            <v>+1653914+9454+26522</v>
          </cell>
        </row>
        <row r="59">
          <cell r="AC59">
            <v>254</v>
          </cell>
          <cell r="AD59">
            <v>9</v>
          </cell>
          <cell r="AE59" t="str">
            <v>GF</v>
          </cell>
          <cell r="AF59" t="str">
            <v>2</v>
          </cell>
          <cell r="AH59" t="str">
            <v>-1815315</v>
          </cell>
          <cell r="AI59">
            <v>-1815315</v>
          </cell>
          <cell r="AN59">
            <v>-1815315</v>
          </cell>
          <cell r="AO59" t="str">
            <v>-1815315</v>
          </cell>
        </row>
        <row r="60">
          <cell r="AC60">
            <v>255</v>
          </cell>
          <cell r="AD60">
            <v>20</v>
          </cell>
          <cell r="AE60" t="str">
            <v>GF</v>
          </cell>
          <cell r="AF60" t="str">
            <v>2</v>
          </cell>
          <cell r="AH60" t="str">
            <v>+2231384</v>
          </cell>
          <cell r="AI60">
            <v>2231384</v>
          </cell>
          <cell r="AN60">
            <v>2231384</v>
          </cell>
          <cell r="AO60" t="str">
            <v>+2231384</v>
          </cell>
        </row>
        <row r="61">
          <cell r="AC61">
            <v>258</v>
          </cell>
          <cell r="AD61">
            <v>10</v>
          </cell>
          <cell r="AE61" t="str">
            <v>NF</v>
          </cell>
          <cell r="AF61" t="str">
            <v>2</v>
          </cell>
          <cell r="AH61" t="str">
            <v>+9576154</v>
          </cell>
          <cell r="AI61">
            <v>9576154</v>
          </cell>
          <cell r="AN61">
            <v>9576154</v>
          </cell>
          <cell r="AO61" t="str">
            <v>+9576154</v>
          </cell>
        </row>
        <row r="62">
          <cell r="AC62">
            <v>259</v>
          </cell>
          <cell r="AD62">
            <v>11</v>
          </cell>
          <cell r="AE62" t="str">
            <v>NF</v>
          </cell>
          <cell r="AF62" t="str">
            <v>2</v>
          </cell>
          <cell r="AH62" t="str">
            <v>+0</v>
          </cell>
          <cell r="AI62">
            <v>0</v>
          </cell>
          <cell r="AN62">
            <v>0</v>
          </cell>
          <cell r="AO62" t="str">
            <v>+0</v>
          </cell>
        </row>
        <row r="63">
          <cell r="AC63">
            <v>260</v>
          </cell>
          <cell r="AD63">
            <v>12</v>
          </cell>
          <cell r="AE63" t="str">
            <v>NF</v>
          </cell>
          <cell r="AF63" t="str">
            <v>2</v>
          </cell>
          <cell r="AH63" t="str">
            <v>-432885</v>
          </cell>
          <cell r="AI63">
            <v>-432885</v>
          </cell>
          <cell r="AN63">
            <v>-432885</v>
          </cell>
          <cell r="AO63" t="str">
            <v>-432885</v>
          </cell>
        </row>
        <row r="64">
          <cell r="AC64">
            <v>261</v>
          </cell>
          <cell r="AD64">
            <v>23</v>
          </cell>
          <cell r="AE64" t="str">
            <v>NF</v>
          </cell>
          <cell r="AF64" t="str">
            <v>2</v>
          </cell>
          <cell r="AH64" t="str">
            <v>+924370</v>
          </cell>
          <cell r="AI64">
            <v>924370</v>
          </cell>
          <cell r="AN64">
            <v>924370</v>
          </cell>
          <cell r="AO64" t="str">
            <v>+924370</v>
          </cell>
        </row>
        <row r="65">
          <cell r="AC65">
            <v>264</v>
          </cell>
          <cell r="AD65">
            <v>47</v>
          </cell>
          <cell r="AE65" t="str">
            <v>GF</v>
          </cell>
          <cell r="AF65" t="str">
            <v>1</v>
          </cell>
          <cell r="AH65" t="str">
            <v>n</v>
          </cell>
          <cell r="AO65" t="str">
            <v>n</v>
          </cell>
        </row>
        <row r="66">
          <cell r="AC66">
            <v>273</v>
          </cell>
          <cell r="AD66">
            <v>48</v>
          </cell>
          <cell r="AE66" t="str">
            <v>GF</v>
          </cell>
          <cell r="AF66" t="str">
            <v>1</v>
          </cell>
          <cell r="AH66" t="str">
            <v>n</v>
          </cell>
          <cell r="AO66" t="str">
            <v>n</v>
          </cell>
        </row>
        <row r="67">
          <cell r="AC67">
            <v>318</v>
          </cell>
          <cell r="AD67">
            <v>126</v>
          </cell>
          <cell r="AE67" t="str">
            <v>NF</v>
          </cell>
          <cell r="AF67" t="str">
            <v>1</v>
          </cell>
          <cell r="AH67" t="str">
            <v>n</v>
          </cell>
          <cell r="AO67" t="str">
            <v>n</v>
          </cell>
        </row>
        <row r="68">
          <cell r="AC68">
            <v>320</v>
          </cell>
          <cell r="AD68">
            <v>106</v>
          </cell>
          <cell r="AE68" t="str">
            <v>NF</v>
          </cell>
          <cell r="AF68" t="str">
            <v>2</v>
          </cell>
          <cell r="AH68" t="str">
            <v>+2156883</v>
          </cell>
          <cell r="AI68">
            <v>2156883</v>
          </cell>
          <cell r="AN68">
            <v>2156883</v>
          </cell>
          <cell r="AO68" t="str">
            <v>+2156883</v>
          </cell>
        </row>
        <row r="69">
          <cell r="AC69">
            <v>321</v>
          </cell>
          <cell r="AD69">
            <v>105</v>
          </cell>
          <cell r="AE69" t="str">
            <v>NF</v>
          </cell>
          <cell r="AF69" t="str">
            <v>2</v>
          </cell>
          <cell r="AH69" t="str">
            <v>+1144567</v>
          </cell>
          <cell r="AI69">
            <v>1144567</v>
          </cell>
          <cell r="AN69">
            <v>1144567</v>
          </cell>
          <cell r="AO69" t="str">
            <v>+1144567</v>
          </cell>
        </row>
        <row r="70">
          <cell r="AC70">
            <v>322</v>
          </cell>
          <cell r="AD70">
            <v>108</v>
          </cell>
          <cell r="AE70" t="str">
            <v>NF</v>
          </cell>
          <cell r="AF70" t="str">
            <v>2</v>
          </cell>
          <cell r="AH70" t="str">
            <v>+9133405</v>
          </cell>
          <cell r="AI70">
            <v>9133405</v>
          </cell>
          <cell r="AN70">
            <v>9133405</v>
          </cell>
          <cell r="AO70" t="str">
            <v>+9133405</v>
          </cell>
        </row>
        <row r="71">
          <cell r="AC71">
            <v>323</v>
          </cell>
          <cell r="AD71">
            <v>107</v>
          </cell>
          <cell r="AE71" t="str">
            <v>NF</v>
          </cell>
          <cell r="AF71" t="str">
            <v>2</v>
          </cell>
          <cell r="AH71" t="str">
            <v>+0</v>
          </cell>
          <cell r="AI71">
            <v>0</v>
          </cell>
          <cell r="AN71">
            <v>0</v>
          </cell>
          <cell r="AO71" t="str">
            <v>+0</v>
          </cell>
        </row>
        <row r="72">
          <cell r="AC72">
            <v>324</v>
          </cell>
          <cell r="AD72">
            <v>104</v>
          </cell>
          <cell r="AE72" t="str">
            <v>NF</v>
          </cell>
          <cell r="AF72" t="str">
            <v>2</v>
          </cell>
          <cell r="AH72" t="str">
            <v>+1144567</v>
          </cell>
          <cell r="AI72">
            <v>1144567</v>
          </cell>
          <cell r="AN72">
            <v>1144567</v>
          </cell>
          <cell r="AO72" t="str">
            <v>+1144567</v>
          </cell>
        </row>
        <row r="73">
          <cell r="AC73">
            <v>325</v>
          </cell>
          <cell r="AD73">
            <v>109</v>
          </cell>
          <cell r="AE73" t="str">
            <v>NF</v>
          </cell>
          <cell r="AF73" t="str">
            <v>2</v>
          </cell>
          <cell r="AH73" t="str">
            <v>+98.9</v>
          </cell>
          <cell r="AI73">
            <v>98.9</v>
          </cell>
          <cell r="AN73">
            <v>98.9</v>
          </cell>
          <cell r="AO73" t="str">
            <v>+98.9</v>
          </cell>
        </row>
        <row r="74">
          <cell r="AC74">
            <v>326</v>
          </cell>
          <cell r="AD74">
            <v>96</v>
          </cell>
          <cell r="AE74" t="str">
            <v>EFWS</v>
          </cell>
          <cell r="AF74" t="str">
            <v>2</v>
          </cell>
          <cell r="AH74" t="str">
            <v>+5398356+13327987-5010186</v>
          </cell>
          <cell r="AI74">
            <v>13716157</v>
          </cell>
          <cell r="AN74">
            <v>13716157</v>
          </cell>
          <cell r="AO74" t="str">
            <v>+5398356+13327987-5010186</v>
          </cell>
        </row>
        <row r="75">
          <cell r="AC75">
            <v>327</v>
          </cell>
          <cell r="AD75">
            <v>94</v>
          </cell>
          <cell r="AE75" t="str">
            <v>EFWS</v>
          </cell>
          <cell r="AF75" t="str">
            <v>2</v>
          </cell>
        </row>
        <row r="76">
          <cell r="AC76">
            <v>328</v>
          </cell>
          <cell r="AD76">
            <v>93</v>
          </cell>
          <cell r="AE76" t="str">
            <v>EFWS</v>
          </cell>
          <cell r="AF76" t="str">
            <v>2</v>
          </cell>
          <cell r="AH76" t="str">
            <v>+5398356</v>
          </cell>
          <cell r="AI76">
            <v>5398356</v>
          </cell>
          <cell r="AN76">
            <v>5398356</v>
          </cell>
          <cell r="AO76" t="str">
            <v>+5398356</v>
          </cell>
        </row>
        <row r="77">
          <cell r="AC77">
            <v>329</v>
          </cell>
          <cell r="AD77">
            <v>97</v>
          </cell>
          <cell r="AE77" t="str">
            <v>EFWS</v>
          </cell>
          <cell r="AF77" t="str">
            <v>2</v>
          </cell>
          <cell r="AH77" t="str">
            <v>+377608</v>
          </cell>
          <cell r="AI77">
            <v>377608</v>
          </cell>
          <cell r="AN77">
            <v>377608</v>
          </cell>
          <cell r="AO77" t="str">
            <v>+377608</v>
          </cell>
        </row>
        <row r="78">
          <cell r="AC78">
            <v>330</v>
          </cell>
          <cell r="AD78">
            <v>98</v>
          </cell>
          <cell r="AE78" t="str">
            <v>EFWS</v>
          </cell>
          <cell r="AF78" t="str">
            <v>2</v>
          </cell>
          <cell r="AH78" t="str">
            <v>+5010186</v>
          </cell>
          <cell r="AI78">
            <v>5010186</v>
          </cell>
          <cell r="AN78">
            <v>5010186</v>
          </cell>
          <cell r="AO78" t="str">
            <v>+5010186</v>
          </cell>
        </row>
        <row r="79">
          <cell r="AC79">
            <v>331</v>
          </cell>
          <cell r="AD79">
            <v>88</v>
          </cell>
          <cell r="AE79" t="str">
            <v>EFWS</v>
          </cell>
          <cell r="AF79" t="str">
            <v>2</v>
          </cell>
          <cell r="AH79" t="str">
            <v>+166196</v>
          </cell>
          <cell r="AI79">
            <v>166196</v>
          </cell>
          <cell r="AN79">
            <v>166196</v>
          </cell>
          <cell r="AO79" t="str">
            <v>+166196</v>
          </cell>
        </row>
        <row r="80">
          <cell r="AC80">
            <v>332</v>
          </cell>
          <cell r="AD80">
            <v>87</v>
          </cell>
          <cell r="AE80" t="str">
            <v>EFWS</v>
          </cell>
          <cell r="AF80" t="str">
            <v>2</v>
          </cell>
          <cell r="AH80" t="str">
            <v>+970926</v>
          </cell>
          <cell r="AI80">
            <v>970926</v>
          </cell>
          <cell r="AN80">
            <v>970926</v>
          </cell>
          <cell r="AO80" t="str">
            <v>+970926</v>
          </cell>
        </row>
        <row r="81">
          <cell r="AC81">
            <v>333</v>
          </cell>
          <cell r="AD81">
            <v>2</v>
          </cell>
          <cell r="AE81" t="str">
            <v>GF</v>
          </cell>
          <cell r="AF81" t="str">
            <v>2</v>
          </cell>
          <cell r="AH81" t="str">
            <v>+9924515</v>
          </cell>
          <cell r="AI81">
            <v>9924515</v>
          </cell>
          <cell r="AN81">
            <v>9924515</v>
          </cell>
          <cell r="AO81" t="str">
            <v>+9924515</v>
          </cell>
        </row>
        <row r="82">
          <cell r="AC82">
            <v>334</v>
          </cell>
          <cell r="AD82">
            <v>91</v>
          </cell>
          <cell r="AE82" t="str">
            <v>GF</v>
          </cell>
          <cell r="AF82" t="str">
            <v>2</v>
          </cell>
          <cell r="AH82" t="str">
            <v>+17006136</v>
          </cell>
          <cell r="AI82">
            <v>17006136</v>
          </cell>
          <cell r="AN82">
            <v>17006136</v>
          </cell>
          <cell r="AO82" t="str">
            <v>+17006136</v>
          </cell>
        </row>
        <row r="83">
          <cell r="AC83">
            <v>335</v>
          </cell>
          <cell r="AD83">
            <v>6</v>
          </cell>
          <cell r="AE83" t="str">
            <v>GF</v>
          </cell>
          <cell r="AF83" t="str">
            <v>2</v>
          </cell>
          <cell r="AH83" t="str">
            <v>+126854</v>
          </cell>
          <cell r="AI83">
            <v>126854</v>
          </cell>
          <cell r="AN83">
            <v>126854</v>
          </cell>
          <cell r="AO83" t="str">
            <v>+126854</v>
          </cell>
        </row>
        <row r="84">
          <cell r="AC84">
            <v>336</v>
          </cell>
          <cell r="AD84">
            <v>5</v>
          </cell>
          <cell r="AE84" t="str">
            <v>GF</v>
          </cell>
          <cell r="AF84" t="str">
            <v>2</v>
          </cell>
          <cell r="AH84" t="str">
            <v>+902188+552196+126854+1082033</v>
          </cell>
          <cell r="AI84">
            <v>2663271</v>
          </cell>
          <cell r="AN84">
            <v>2663271</v>
          </cell>
          <cell r="AO84" t="str">
            <v>+902188+552196+126854+1082033</v>
          </cell>
        </row>
        <row r="85">
          <cell r="AC85">
            <v>337</v>
          </cell>
          <cell r="AD85">
            <v>101</v>
          </cell>
          <cell r="AE85" t="str">
            <v>GF</v>
          </cell>
          <cell r="AF85" t="str">
            <v>2</v>
          </cell>
          <cell r="AH85" t="str">
            <v>+9440484</v>
          </cell>
          <cell r="AI85">
            <v>9440484</v>
          </cell>
          <cell r="AN85">
            <v>9440484</v>
          </cell>
          <cell r="AO85" t="str">
            <v>+9440484</v>
          </cell>
        </row>
        <row r="86">
          <cell r="AC86">
            <v>338</v>
          </cell>
          <cell r="AD86">
            <v>4</v>
          </cell>
          <cell r="AE86" t="str">
            <v>GF</v>
          </cell>
          <cell r="AF86" t="str">
            <v>2</v>
          </cell>
          <cell r="AH86" t="str">
            <v>+14160156</v>
          </cell>
          <cell r="AI86">
            <v>14160156</v>
          </cell>
          <cell r="AN86">
            <v>14160156</v>
          </cell>
          <cell r="AO86" t="str">
            <v>+14160156</v>
          </cell>
        </row>
        <row r="87">
          <cell r="AC87">
            <v>339</v>
          </cell>
          <cell r="AD87">
            <v>14</v>
          </cell>
          <cell r="AE87" t="str">
            <v>GF</v>
          </cell>
          <cell r="AF87" t="str">
            <v>2</v>
          </cell>
          <cell r="AH87" t="str">
            <v>+4233711</v>
          </cell>
          <cell r="AI87">
            <v>4233711</v>
          </cell>
          <cell r="AN87">
            <v>4233711</v>
          </cell>
          <cell r="AO87" t="str">
            <v>+4233711</v>
          </cell>
        </row>
        <row r="88">
          <cell r="AC88">
            <v>340</v>
          </cell>
          <cell r="AD88">
            <v>15</v>
          </cell>
          <cell r="AE88" t="str">
            <v>GF</v>
          </cell>
          <cell r="AF88" t="str">
            <v>2</v>
          </cell>
          <cell r="AH88" t="str">
            <v>+4233711+6103404</v>
          </cell>
          <cell r="AI88">
            <v>10337115</v>
          </cell>
          <cell r="AN88">
            <v>10337115</v>
          </cell>
          <cell r="AO88" t="str">
            <v>+4233711+6103404</v>
          </cell>
        </row>
        <row r="89">
          <cell r="AC89">
            <v>341</v>
          </cell>
          <cell r="AD89">
            <v>16</v>
          </cell>
          <cell r="AE89" t="str">
            <v>GF</v>
          </cell>
          <cell r="AF89" t="str">
            <v>2</v>
          </cell>
          <cell r="AH89" t="str">
            <v>+21918131+25003</v>
          </cell>
          <cell r="AI89">
            <v>21943134</v>
          </cell>
          <cell r="AN89">
            <v>21943134</v>
          </cell>
          <cell r="AO89" t="str">
            <v>+21918131+25003</v>
          </cell>
        </row>
        <row r="90">
          <cell r="AC90">
            <v>343</v>
          </cell>
          <cell r="AD90">
            <v>102</v>
          </cell>
          <cell r="AE90" t="str">
            <v>GF</v>
          </cell>
          <cell r="AF90" t="str">
            <v>2</v>
          </cell>
          <cell r="AH90" t="str">
            <v>+1379392</v>
          </cell>
          <cell r="AI90">
            <v>1379392</v>
          </cell>
          <cell r="AN90">
            <v>1379392</v>
          </cell>
          <cell r="AO90" t="str">
            <v>+1379392</v>
          </cell>
        </row>
        <row r="91">
          <cell r="AC91">
            <v>344</v>
          </cell>
          <cell r="AD91">
            <v>13</v>
          </cell>
          <cell r="AE91" t="str">
            <v>GF</v>
          </cell>
          <cell r="AF91" t="str">
            <v>2</v>
          </cell>
          <cell r="AH91" t="str">
            <v>+435435</v>
          </cell>
          <cell r="AI91">
            <v>435435</v>
          </cell>
          <cell r="AN91">
            <v>435435</v>
          </cell>
          <cell r="AO91" t="str">
            <v>+435435</v>
          </cell>
        </row>
        <row r="92">
          <cell r="AC92">
            <v>346</v>
          </cell>
          <cell r="AD92">
            <v>95</v>
          </cell>
          <cell r="AE92" t="str">
            <v>EFWS</v>
          </cell>
          <cell r="AF92" t="str">
            <v>2</v>
          </cell>
          <cell r="AH92" t="str">
            <v>+13327987</v>
          </cell>
          <cell r="AI92">
            <v>13327987</v>
          </cell>
          <cell r="AN92">
            <v>13327987</v>
          </cell>
          <cell r="AO92" t="str">
            <v>+13327987</v>
          </cell>
        </row>
        <row r="93">
          <cell r="AC93">
            <v>347</v>
          </cell>
          <cell r="AD93">
            <v>99</v>
          </cell>
          <cell r="AE93" t="str">
            <v>EFWS</v>
          </cell>
          <cell r="AF93" t="str">
            <v>2</v>
          </cell>
          <cell r="AH93" t="str">
            <v>+5010186</v>
          </cell>
          <cell r="AI93">
            <v>5010186</v>
          </cell>
          <cell r="AN93">
            <v>5010186</v>
          </cell>
          <cell r="AO93" t="str">
            <v>+5010186</v>
          </cell>
        </row>
        <row r="94">
          <cell r="AC94">
            <v>349</v>
          </cell>
          <cell r="AD94">
            <v>59</v>
          </cell>
          <cell r="AE94" t="str">
            <v>EFWS</v>
          </cell>
          <cell r="AF94" t="str">
            <v>2</v>
          </cell>
          <cell r="AH94" t="str">
            <v>+3864199+1353393</v>
          </cell>
          <cell r="AI94">
            <v>5217592</v>
          </cell>
          <cell r="AN94">
            <v>5217592</v>
          </cell>
          <cell r="AO94" t="str">
            <v>+3864199+1353393</v>
          </cell>
        </row>
        <row r="95">
          <cell r="AC95">
            <v>350</v>
          </cell>
          <cell r="AD95">
            <v>73</v>
          </cell>
          <cell r="AE95" t="str">
            <v>EFWS</v>
          </cell>
          <cell r="AF95" t="str">
            <v>2</v>
          </cell>
          <cell r="AH95" t="str">
            <v>+758+755</v>
          </cell>
          <cell r="AI95">
            <v>1513</v>
          </cell>
          <cell r="AN95">
            <v>1513</v>
          </cell>
          <cell r="AO95" t="str">
            <v>+758+755</v>
          </cell>
        </row>
        <row r="96">
          <cell r="AC96">
            <v>351</v>
          </cell>
          <cell r="AD96">
            <v>74</v>
          </cell>
          <cell r="AE96" t="str">
            <v>EFWS</v>
          </cell>
          <cell r="AF96" t="str">
            <v>2</v>
          </cell>
          <cell r="AH96" t="str">
            <v>+56725</v>
          </cell>
          <cell r="AI96">
            <v>56725</v>
          </cell>
          <cell r="AN96">
            <v>56725</v>
          </cell>
          <cell r="AO96" t="str">
            <v>+56725</v>
          </cell>
        </row>
        <row r="97">
          <cell r="AC97">
            <v>352</v>
          </cell>
          <cell r="AD97">
            <v>76</v>
          </cell>
          <cell r="AE97" t="str">
            <v>EFWS</v>
          </cell>
          <cell r="AF97" t="str">
            <v>2</v>
          </cell>
          <cell r="AH97" t="str">
            <v>+6504857</v>
          </cell>
          <cell r="AI97">
            <v>6504857</v>
          </cell>
          <cell r="AN97">
            <v>6504857</v>
          </cell>
          <cell r="AO97" t="str">
            <v>+6504857</v>
          </cell>
        </row>
        <row r="98">
          <cell r="AC98">
            <v>353</v>
          </cell>
          <cell r="AD98">
            <v>77</v>
          </cell>
          <cell r="AE98" t="str">
            <v>EFWS</v>
          </cell>
          <cell r="AF98" t="str">
            <v>2</v>
          </cell>
        </row>
        <row r="99">
          <cell r="AC99">
            <v>367</v>
          </cell>
          <cell r="AD99">
            <v>26</v>
          </cell>
          <cell r="AE99" t="str">
            <v>GF</v>
          </cell>
          <cell r="AF99" t="str">
            <v>2</v>
          </cell>
        </row>
        <row r="100">
          <cell r="AC100">
            <v>368</v>
          </cell>
          <cell r="AD100">
            <v>31</v>
          </cell>
          <cell r="AE100" t="str">
            <v>GF</v>
          </cell>
          <cell r="AF100" t="str">
            <v>2</v>
          </cell>
        </row>
        <row r="101">
          <cell r="AC101">
            <v>369</v>
          </cell>
          <cell r="AD101">
            <v>37</v>
          </cell>
          <cell r="AE101" t="str">
            <v>GF</v>
          </cell>
          <cell r="AF101" t="str">
            <v>2</v>
          </cell>
          <cell r="AH101" t="str">
            <v>+3219+5238716</v>
          </cell>
          <cell r="AI101">
            <v>5241935</v>
          </cell>
          <cell r="AN101">
            <v>5241935</v>
          </cell>
          <cell r="AO101" t="str">
            <v>+3219+5238716</v>
          </cell>
        </row>
        <row r="102">
          <cell r="AC102">
            <v>370</v>
          </cell>
          <cell r="AD102">
            <v>39</v>
          </cell>
          <cell r="AE102" t="str">
            <v>GF</v>
          </cell>
          <cell r="AF102" t="str">
            <v>2</v>
          </cell>
          <cell r="AH102" t="str">
            <v>+1379392+435435</v>
          </cell>
          <cell r="AI102">
            <v>1814827</v>
          </cell>
          <cell r="AN102">
            <v>1814827</v>
          </cell>
          <cell r="AO102" t="str">
            <v>+1379392+435435</v>
          </cell>
        </row>
        <row r="103">
          <cell r="AC103">
            <v>371</v>
          </cell>
          <cell r="AD103">
            <v>110</v>
          </cell>
          <cell r="AE103" t="str">
            <v>GF</v>
          </cell>
          <cell r="AF103" t="str">
            <v>2</v>
          </cell>
        </row>
        <row r="104">
          <cell r="AC104">
            <v>373</v>
          </cell>
          <cell r="AD104">
            <v>92</v>
          </cell>
          <cell r="AE104" t="str">
            <v>GF</v>
          </cell>
          <cell r="AF104" t="str">
            <v>2</v>
          </cell>
          <cell r="AH104" t="str">
            <v>+8218296</v>
          </cell>
          <cell r="AI104">
            <v>8218296</v>
          </cell>
          <cell r="AN104">
            <v>8218296</v>
          </cell>
          <cell r="AO104" t="str">
            <v>+8218296</v>
          </cell>
        </row>
        <row r="105">
          <cell r="AC105">
            <v>375</v>
          </cell>
          <cell r="AD105">
            <v>60</v>
          </cell>
          <cell r="AE105" t="str">
            <v>EFWS</v>
          </cell>
          <cell r="AF105" t="str">
            <v>2</v>
          </cell>
          <cell r="AH105" t="str">
            <v>+1065662+557105</v>
          </cell>
          <cell r="AI105">
            <v>1622767</v>
          </cell>
          <cell r="AN105">
            <v>1622767</v>
          </cell>
          <cell r="AO105" t="str">
            <v>+1065662+557105</v>
          </cell>
        </row>
        <row r="106">
          <cell r="AC106">
            <v>376</v>
          </cell>
          <cell r="AD106">
            <v>22</v>
          </cell>
          <cell r="AE106" t="str">
            <v>GF</v>
          </cell>
          <cell r="AF106" t="str">
            <v>2</v>
          </cell>
        </row>
        <row r="107">
          <cell r="AC107">
            <v>377</v>
          </cell>
          <cell r="AD107">
            <v>79</v>
          </cell>
          <cell r="AE107" t="str">
            <v>EFWS</v>
          </cell>
          <cell r="AF107" t="str">
            <v>2</v>
          </cell>
        </row>
        <row r="108">
          <cell r="AC108">
            <v>379</v>
          </cell>
          <cell r="AD108">
            <v>27</v>
          </cell>
          <cell r="AE108" t="str">
            <v>GF</v>
          </cell>
          <cell r="AF108" t="str">
            <v>2</v>
          </cell>
          <cell r="AH108" t="str">
            <v>+9890804</v>
          </cell>
          <cell r="AI108">
            <v>9890804</v>
          </cell>
          <cell r="AN108">
            <v>9890804</v>
          </cell>
          <cell r="AO108" t="str">
            <v>+9890804</v>
          </cell>
        </row>
        <row r="109">
          <cell r="AC109">
            <v>380</v>
          </cell>
          <cell r="AD109">
            <v>30</v>
          </cell>
          <cell r="AE109" t="str">
            <v>GF</v>
          </cell>
          <cell r="AF109" t="str">
            <v>2</v>
          </cell>
          <cell r="AH109" t="str">
            <v>+664323+60734</v>
          </cell>
          <cell r="AI109">
            <v>725057</v>
          </cell>
          <cell r="AN109">
            <v>725057</v>
          </cell>
          <cell r="AO109" t="str">
            <v>+664323+60734</v>
          </cell>
        </row>
        <row r="110">
          <cell r="AC110">
            <v>381</v>
          </cell>
          <cell r="AD110">
            <v>56</v>
          </cell>
          <cell r="AE110" t="str">
            <v>EFWS</v>
          </cell>
          <cell r="AF110" t="str">
            <v>2</v>
          </cell>
          <cell r="AH110" t="str">
            <v>+12356376+2409234</v>
          </cell>
          <cell r="AI110">
            <v>14765610</v>
          </cell>
          <cell r="AN110">
            <v>14765610</v>
          </cell>
          <cell r="AO110" t="str">
            <v>+12356376+2409234</v>
          </cell>
        </row>
        <row r="111">
          <cell r="AC111">
            <v>383</v>
          </cell>
          <cell r="AD111">
            <v>58</v>
          </cell>
          <cell r="AE111" t="str">
            <v>EFWS</v>
          </cell>
          <cell r="AF111" t="str">
            <v>2</v>
          </cell>
        </row>
        <row r="112">
          <cell r="AC112">
            <v>385</v>
          </cell>
          <cell r="AD112">
            <v>3</v>
          </cell>
          <cell r="AE112" t="str">
            <v>GF</v>
          </cell>
          <cell r="AF112" t="str">
            <v>2</v>
          </cell>
          <cell r="AH112" t="str">
            <v>+21759026</v>
          </cell>
          <cell r="AI112">
            <v>21759026</v>
          </cell>
          <cell r="AN112">
            <v>21759026</v>
          </cell>
          <cell r="AO112" t="str">
            <v>+21759026</v>
          </cell>
        </row>
        <row r="113">
          <cell r="AC113">
            <v>386</v>
          </cell>
          <cell r="AD113">
            <v>18</v>
          </cell>
          <cell r="AE113" t="str">
            <v>GF</v>
          </cell>
          <cell r="AF113" t="str">
            <v>2</v>
          </cell>
        </row>
        <row r="114">
          <cell r="AC114">
            <v>387</v>
          </cell>
          <cell r="AD114">
            <v>19</v>
          </cell>
          <cell r="AE114" t="str">
            <v>GF</v>
          </cell>
          <cell r="AF114" t="str">
            <v>2</v>
          </cell>
          <cell r="AH114" t="str">
            <v>+25003</v>
          </cell>
          <cell r="AI114">
            <v>25003</v>
          </cell>
          <cell r="AN114">
            <v>25003</v>
          </cell>
          <cell r="AO114" t="str">
            <v>+25003</v>
          </cell>
        </row>
        <row r="115">
          <cell r="AC115">
            <v>388</v>
          </cell>
          <cell r="AD115">
            <v>17</v>
          </cell>
          <cell r="AE115" t="str">
            <v>GF</v>
          </cell>
          <cell r="AF115" t="str">
            <v>2</v>
          </cell>
          <cell r="AH115" t="str">
            <v>+30023862</v>
          </cell>
          <cell r="AI115">
            <v>30023862</v>
          </cell>
          <cell r="AN115">
            <v>30023862</v>
          </cell>
          <cell r="AO115" t="str">
            <v>+30023862</v>
          </cell>
        </row>
        <row r="116">
          <cell r="AC116">
            <v>389</v>
          </cell>
          <cell r="AD116">
            <v>21</v>
          </cell>
          <cell r="AE116" t="str">
            <v>GF</v>
          </cell>
          <cell r="AF116" t="str">
            <v>2</v>
          </cell>
        </row>
        <row r="117">
          <cell r="AC117">
            <v>390</v>
          </cell>
          <cell r="AD117">
            <v>24</v>
          </cell>
          <cell r="AE117" t="str">
            <v>NF</v>
          </cell>
          <cell r="AF117" t="str">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fc.sog.unc.edu/reslib/item/north-carolina-water-and-wastewater-rates-dashboard" TargetMode="External"/><Relationship Id="rId2" Type="http://schemas.openxmlformats.org/officeDocument/2006/relationships/hyperlink" Target="https://www.nctreasurer.com/slg/lfm/financial-analysis/Pages/Analysis-by-Population.aspx" TargetMode="External"/><Relationship Id="rId1" Type="http://schemas.openxmlformats.org/officeDocument/2006/relationships/hyperlink" Target="https://www.nctreasurer.com/slg/lfm/financial-analysis/Pages/Financial-Statistics-Tool.asp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24"/>
  <sheetViews>
    <sheetView workbookViewId="0">
      <selection activeCell="A4" sqref="A4"/>
    </sheetView>
  </sheetViews>
  <sheetFormatPr defaultRowHeight="15" x14ac:dyDescent="0.25"/>
  <cols>
    <col min="1" max="1" width="155" customWidth="1"/>
    <col min="2" max="3" width="9.140625" hidden="1" customWidth="1"/>
  </cols>
  <sheetData>
    <row r="2" spans="1:1" x14ac:dyDescent="0.25">
      <c r="A2" t="s">
        <v>9</v>
      </c>
    </row>
    <row r="3" spans="1:1" x14ac:dyDescent="0.25">
      <c r="A3" t="s">
        <v>10</v>
      </c>
    </row>
    <row r="4" spans="1:1" x14ac:dyDescent="0.25">
      <c r="A4" t="s">
        <v>11</v>
      </c>
    </row>
    <row r="6" spans="1:1" x14ac:dyDescent="0.25">
      <c r="A6" t="s">
        <v>12</v>
      </c>
    </row>
    <row r="7" spans="1:1" x14ac:dyDescent="0.25">
      <c r="A7" t="s">
        <v>185</v>
      </c>
    </row>
    <row r="9" spans="1:1" x14ac:dyDescent="0.25">
      <c r="A9" t="s">
        <v>180</v>
      </c>
    </row>
    <row r="10" spans="1:1" x14ac:dyDescent="0.25">
      <c r="A10" t="s">
        <v>179</v>
      </c>
    </row>
    <row r="12" spans="1:1" x14ac:dyDescent="0.25">
      <c r="A12" t="s">
        <v>13</v>
      </c>
    </row>
    <row r="13" spans="1:1" x14ac:dyDescent="0.25">
      <c r="A13" t="s">
        <v>181</v>
      </c>
    </row>
    <row r="15" spans="1:1" x14ac:dyDescent="0.25">
      <c r="A15" t="s">
        <v>14</v>
      </c>
    </row>
    <row r="16" spans="1:1" ht="15.75" x14ac:dyDescent="0.25">
      <c r="A16" t="s">
        <v>15</v>
      </c>
    </row>
    <row r="18" spans="1:1" ht="15.75" x14ac:dyDescent="0.25">
      <c r="A18" t="s">
        <v>186</v>
      </c>
    </row>
    <row r="20" spans="1:1" x14ac:dyDescent="0.25">
      <c r="A20" t="s">
        <v>178</v>
      </c>
    </row>
    <row r="22" spans="1:1" x14ac:dyDescent="0.25">
      <c r="A22" t="s">
        <v>16</v>
      </c>
    </row>
    <row r="24" spans="1:1" x14ac:dyDescent="0.25">
      <c r="A24" t="s">
        <v>171</v>
      </c>
    </row>
  </sheetData>
  <sheetProtection password="CEAA" sheet="1" formatCells="0" formatColumns="0" formatRows="0"/>
  <hyperlinks>
    <hyperlink ref="A10" r:id="rId1" xr:uid="{00000000-0004-0000-0000-000000000000}"/>
    <hyperlink ref="A13" r:id="rId2" xr:uid="{00000000-0004-0000-0000-000001000000}"/>
    <hyperlink ref="A7" r:id="rId3" display="https://efc.sog.unc.edu/reslib/item/north-carolina-water-and-wastewater-rates-dashboard"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05"/>
  <sheetViews>
    <sheetView tabSelected="1" zoomScaleNormal="100" workbookViewId="0">
      <pane ySplit="5" topLeftCell="A6" activePane="bottomLeft" state="frozen"/>
      <selection activeCell="A2" sqref="A2"/>
      <selection pane="bottomLeft" activeCell="D2" sqref="D2"/>
    </sheetView>
  </sheetViews>
  <sheetFormatPr defaultRowHeight="15" x14ac:dyDescent="0.25"/>
  <cols>
    <col min="1" max="1" width="5.85546875" customWidth="1"/>
    <col min="2" max="3" width="16.140625" customWidth="1"/>
    <col min="4" max="4" width="46.28515625" customWidth="1"/>
    <col min="5" max="6" width="16.5703125" customWidth="1"/>
    <col min="7" max="7" width="26.7109375" customWidth="1"/>
    <col min="8" max="8" width="17.140625" customWidth="1"/>
    <col min="9" max="9" width="24" customWidth="1"/>
    <col min="10" max="10" width="24" hidden="1" customWidth="1"/>
    <col min="11" max="14" width="9.140625" hidden="1" customWidth="1"/>
  </cols>
  <sheetData>
    <row r="1" spans="1:15" ht="29.25" thickBot="1" x14ac:dyDescent="0.5">
      <c r="A1" s="3"/>
      <c r="B1" s="4" t="s">
        <v>69</v>
      </c>
      <c r="C1" s="4"/>
      <c r="D1" s="5"/>
      <c r="E1" s="6" t="s">
        <v>8</v>
      </c>
      <c r="F1" s="7">
        <v>2019</v>
      </c>
      <c r="G1" s="8" t="s">
        <v>32</v>
      </c>
      <c r="H1" s="9"/>
      <c r="I1" s="5"/>
      <c r="K1" t="s">
        <v>26</v>
      </c>
      <c r="M1">
        <v>547</v>
      </c>
      <c r="O1" t="s">
        <v>271</v>
      </c>
    </row>
    <row r="2" spans="1:15" ht="44.25" customHeight="1" thickBot="1" x14ac:dyDescent="0.4">
      <c r="A2" s="3"/>
      <c r="B2" s="162" t="s">
        <v>54</v>
      </c>
      <c r="C2" s="163"/>
      <c r="D2" s="10"/>
      <c r="E2" s="160" t="s">
        <v>56</v>
      </c>
      <c r="F2" s="160"/>
      <c r="G2" s="161"/>
      <c r="H2" s="11"/>
      <c r="I2" s="5"/>
      <c r="K2" t="s">
        <v>27</v>
      </c>
      <c r="M2">
        <v>1</v>
      </c>
    </row>
    <row r="3" spans="1:15" ht="19.5" thickBot="1" x14ac:dyDescent="0.35">
      <c r="A3" s="3"/>
      <c r="B3" s="12" t="s">
        <v>0</v>
      </c>
      <c r="C3" s="13"/>
      <c r="D3" s="14" t="e">
        <f>VLOOKUP(D2,'Unit Names'!A1:B99,2,FALSE)</f>
        <v>#N/A</v>
      </c>
      <c r="E3" s="15"/>
      <c r="F3" s="16"/>
      <c r="G3" s="17"/>
      <c r="H3" s="11"/>
      <c r="I3" s="5"/>
      <c r="M3">
        <v>2</v>
      </c>
    </row>
    <row r="4" spans="1:15" ht="19.5" thickBot="1" x14ac:dyDescent="0.35">
      <c r="A4" s="3"/>
      <c r="B4" s="18" t="s">
        <v>22</v>
      </c>
      <c r="C4" s="19"/>
      <c r="D4" s="20"/>
      <c r="E4" s="20"/>
      <c r="F4" s="21"/>
      <c r="G4" s="22"/>
      <c r="H4" s="11"/>
      <c r="I4" s="23"/>
      <c r="M4">
        <v>3</v>
      </c>
    </row>
    <row r="5" spans="1:15" ht="37.5" customHeight="1" x14ac:dyDescent="0.35">
      <c r="A5" s="24" t="s">
        <v>33</v>
      </c>
      <c r="B5" s="25" t="s">
        <v>31</v>
      </c>
      <c r="C5" s="25" t="s">
        <v>34</v>
      </c>
      <c r="D5" s="26" t="s">
        <v>2</v>
      </c>
      <c r="E5" s="27">
        <v>2018</v>
      </c>
      <c r="F5" s="28">
        <v>2019</v>
      </c>
      <c r="G5" s="29" t="s">
        <v>3</v>
      </c>
      <c r="H5" s="30" t="s">
        <v>59</v>
      </c>
      <c r="I5" s="31" t="s">
        <v>4</v>
      </c>
      <c r="M5">
        <v>4</v>
      </c>
    </row>
    <row r="6" spans="1:15" x14ac:dyDescent="0.25">
      <c r="A6" s="32"/>
      <c r="B6" s="33" t="s">
        <v>35</v>
      </c>
      <c r="C6" s="34"/>
      <c r="D6" s="35"/>
      <c r="E6" s="36"/>
      <c r="F6" s="37"/>
      <c r="G6" s="38"/>
    </row>
    <row r="7" spans="1:15" ht="54" customHeight="1" x14ac:dyDescent="0.25">
      <c r="A7" s="32">
        <v>502</v>
      </c>
      <c r="B7" s="39" t="s">
        <v>28</v>
      </c>
      <c r="C7" s="40" t="s">
        <v>38</v>
      </c>
      <c r="D7" s="41" t="s">
        <v>36</v>
      </c>
      <c r="E7" s="42" t="e">
        <f>HLOOKUP($D$2,'2018 Data'!$D$1:$CY$127,10,FALSE)</f>
        <v>#N/A</v>
      </c>
      <c r="F7" s="43"/>
      <c r="G7" s="44">
        <f>IF(F7&lt;0,"Note: Number is normally positive.",)</f>
        <v>0</v>
      </c>
      <c r="J7" t="s">
        <v>73</v>
      </c>
    </row>
    <row r="8" spans="1:15" ht="56.25" customHeight="1" x14ac:dyDescent="0.25">
      <c r="A8" s="32">
        <v>503</v>
      </c>
      <c r="B8" s="39" t="s">
        <v>28</v>
      </c>
      <c r="C8" s="40" t="s">
        <v>38</v>
      </c>
      <c r="D8" s="45" t="s">
        <v>37</v>
      </c>
      <c r="E8" s="42" t="e">
        <f>HLOOKUP($D$2,'2018 Data'!$D$1:$CY$127,11,FALSE)</f>
        <v>#N/A</v>
      </c>
      <c r="F8" s="43"/>
      <c r="G8" s="44">
        <f>IF(F8&lt;0,"Note: Number is normally positive.",)</f>
        <v>0</v>
      </c>
      <c r="J8" t="s">
        <v>74</v>
      </c>
    </row>
    <row r="9" spans="1:15" ht="47.45" customHeight="1" x14ac:dyDescent="0.25">
      <c r="A9" s="32">
        <v>591</v>
      </c>
      <c r="B9" s="46" t="s">
        <v>173</v>
      </c>
      <c r="C9" s="47" t="s">
        <v>174</v>
      </c>
      <c r="D9" s="48" t="s">
        <v>172</v>
      </c>
      <c r="E9" s="42" t="e">
        <f>HLOOKUP($D$2,'2018 Data'!$D$1:$CY$127,20,FALSE)</f>
        <v>#N/A</v>
      </c>
      <c r="F9" s="43"/>
      <c r="G9" s="44"/>
      <c r="J9" t="s">
        <v>140</v>
      </c>
    </row>
    <row r="10" spans="1:15" ht="71.25" customHeight="1" x14ac:dyDescent="0.25">
      <c r="A10" s="32">
        <v>592</v>
      </c>
      <c r="B10" s="46" t="s">
        <v>173</v>
      </c>
      <c r="C10" s="47" t="s">
        <v>174</v>
      </c>
      <c r="D10" s="49" t="s">
        <v>175</v>
      </c>
      <c r="E10" s="42" t="e">
        <f>HLOOKUP($D$2,'2018 Data'!$D$1:$CY$127,21,FALSE)</f>
        <v>#N/A</v>
      </c>
      <c r="F10" s="43"/>
      <c r="G10" s="44"/>
      <c r="J10" t="s">
        <v>75</v>
      </c>
    </row>
    <row r="11" spans="1:15" ht="18.75" x14ac:dyDescent="0.3">
      <c r="A11" s="50"/>
      <c r="B11" s="51" t="s">
        <v>62</v>
      </c>
      <c r="C11" s="52"/>
      <c r="D11" s="53"/>
      <c r="E11" s="36"/>
      <c r="F11" s="54"/>
      <c r="G11" s="55"/>
      <c r="J11" t="s">
        <v>167</v>
      </c>
    </row>
    <row r="12" spans="1:15" ht="63" customHeight="1" x14ac:dyDescent="0.25">
      <c r="A12" s="32">
        <v>534</v>
      </c>
      <c r="B12" s="46" t="s">
        <v>29</v>
      </c>
      <c r="C12" s="56" t="s">
        <v>63</v>
      </c>
      <c r="D12" s="57" t="s">
        <v>64</v>
      </c>
      <c r="E12" s="42" t="e">
        <f>HLOOKUP($D$2,'2018 Data'!$D$1:$CY$127,13,FALSE)</f>
        <v>#N/A</v>
      </c>
      <c r="F12" s="43"/>
      <c r="G12" s="58"/>
      <c r="J12" t="s">
        <v>76</v>
      </c>
    </row>
    <row r="13" spans="1:15" ht="57" customHeight="1" x14ac:dyDescent="0.25">
      <c r="A13" s="32">
        <v>13</v>
      </c>
      <c r="B13" s="46" t="s">
        <v>29</v>
      </c>
      <c r="C13" s="56" t="s">
        <v>63</v>
      </c>
      <c r="D13" s="59" t="s">
        <v>65</v>
      </c>
      <c r="E13" s="42" t="e">
        <f>HLOOKUP($D$2,'2018 Data'!$D$1:$CY$127,3,FALSE)</f>
        <v>#N/A</v>
      </c>
      <c r="F13" s="43"/>
      <c r="G13" s="60"/>
      <c r="J13" t="s">
        <v>77</v>
      </c>
    </row>
    <row r="14" spans="1:15" ht="146.44999999999999" customHeight="1" x14ac:dyDescent="0.25">
      <c r="A14" s="32">
        <v>14</v>
      </c>
      <c r="B14" s="46" t="s">
        <v>29</v>
      </c>
      <c r="C14" s="56" t="s">
        <v>63</v>
      </c>
      <c r="D14" s="57" t="s">
        <v>183</v>
      </c>
      <c r="E14" s="42" t="e">
        <f>HLOOKUP($D$2,'2018 Data'!$D$1:$CY$127,4,FALSE)</f>
        <v>#N/A</v>
      </c>
      <c r="F14" s="43"/>
      <c r="G14" s="44"/>
      <c r="J14" t="s">
        <v>78</v>
      </c>
    </row>
    <row r="15" spans="1:15" ht="90.75" customHeight="1" x14ac:dyDescent="0.25">
      <c r="A15" s="32">
        <v>32</v>
      </c>
      <c r="B15" s="46" t="s">
        <v>29</v>
      </c>
      <c r="C15" s="56" t="s">
        <v>66</v>
      </c>
      <c r="D15" s="59" t="s">
        <v>67</v>
      </c>
      <c r="E15" s="42" t="e">
        <f>HLOOKUP($D$2,'2018 Data'!$D$1:$CY$127,5,FALSE)</f>
        <v>#N/A</v>
      </c>
      <c r="F15" s="43"/>
      <c r="G15" s="60"/>
      <c r="J15" t="s">
        <v>259</v>
      </c>
    </row>
    <row r="16" spans="1:15" ht="60" customHeight="1" x14ac:dyDescent="0.25">
      <c r="A16" s="32">
        <v>316</v>
      </c>
      <c r="B16" s="46"/>
      <c r="C16" s="56" t="s">
        <v>71</v>
      </c>
      <c r="D16" s="59" t="s">
        <v>70</v>
      </c>
      <c r="E16" s="42" t="e">
        <f>HLOOKUP($D$2,'2018 Data'!$D$1:$CY$127,9,FALSE)</f>
        <v>#N/A</v>
      </c>
      <c r="F16" s="43"/>
      <c r="G16" s="60"/>
      <c r="J16" t="s">
        <v>141</v>
      </c>
    </row>
    <row r="17" spans="1:16" ht="73.5" customHeight="1" x14ac:dyDescent="0.25">
      <c r="A17" s="32">
        <v>314</v>
      </c>
      <c r="B17" s="46" t="s">
        <v>29</v>
      </c>
      <c r="C17" s="56" t="s">
        <v>68</v>
      </c>
      <c r="D17" s="61" t="s">
        <v>51</v>
      </c>
      <c r="E17" s="42" t="e">
        <f>HLOOKUP($D$2,'2018 Data'!$D$1:$CY$127,7,FALSE)</f>
        <v>#N/A</v>
      </c>
      <c r="F17" s="43"/>
      <c r="G17" s="44"/>
      <c r="J17" t="s">
        <v>161</v>
      </c>
    </row>
    <row r="18" spans="1:16" ht="42.75" customHeight="1" x14ac:dyDescent="0.25">
      <c r="A18" s="32">
        <v>315</v>
      </c>
      <c r="B18" s="46" t="s">
        <v>29</v>
      </c>
      <c r="C18" s="56" t="s">
        <v>68</v>
      </c>
      <c r="D18" s="59" t="s">
        <v>52</v>
      </c>
      <c r="E18" s="42" t="e">
        <f>HLOOKUP($D$2,'2018 Data'!$D$1:$CY$127,8,FALSE)</f>
        <v>#N/A</v>
      </c>
      <c r="F18" s="43"/>
      <c r="G18" s="44"/>
      <c r="J18" t="s">
        <v>79</v>
      </c>
    </row>
    <row r="19" spans="1:16" ht="44.25" customHeight="1" x14ac:dyDescent="0.25">
      <c r="A19" s="50">
        <v>33</v>
      </c>
      <c r="B19" s="46" t="s">
        <v>29</v>
      </c>
      <c r="C19" s="56" t="s">
        <v>68</v>
      </c>
      <c r="D19" s="59" t="s">
        <v>50</v>
      </c>
      <c r="E19" s="42" t="e">
        <f>HLOOKUP($D$2,'2018 Data'!$D$1:$CY$127,6,FALSE)</f>
        <v>#N/A</v>
      </c>
      <c r="F19" s="43"/>
      <c r="G19" s="44"/>
      <c r="J19" t="s">
        <v>142</v>
      </c>
      <c r="P19" s="2"/>
    </row>
    <row r="20" spans="1:16" ht="18.75" x14ac:dyDescent="0.25">
      <c r="A20" s="50"/>
      <c r="B20" s="62" t="s">
        <v>30</v>
      </c>
      <c r="C20" s="52"/>
      <c r="D20" s="53"/>
      <c r="E20" s="36"/>
      <c r="F20" s="37"/>
      <c r="G20" s="38"/>
      <c r="J20" t="s">
        <v>80</v>
      </c>
      <c r="P20" s="2"/>
    </row>
    <row r="21" spans="1:16" ht="60" x14ac:dyDescent="0.25">
      <c r="A21" s="32">
        <v>512</v>
      </c>
      <c r="B21" s="63"/>
      <c r="C21" s="64" t="s">
        <v>40</v>
      </c>
      <c r="D21" s="41" t="s">
        <v>39</v>
      </c>
      <c r="E21" s="42" t="e">
        <f>HLOOKUP($D$2,'2018 Data'!$D$1:$CY$127,12,FALSE)</f>
        <v>#N/A</v>
      </c>
      <c r="F21" s="43"/>
      <c r="G21" s="44"/>
      <c r="J21" t="s">
        <v>143</v>
      </c>
      <c r="P21" s="2"/>
    </row>
    <row r="22" spans="1:16" x14ac:dyDescent="0.25">
      <c r="A22" s="50"/>
      <c r="B22" s="33" t="s">
        <v>5</v>
      </c>
      <c r="C22" s="34"/>
      <c r="D22" s="35"/>
      <c r="E22" s="65"/>
      <c r="F22" s="66"/>
      <c r="G22" s="67"/>
      <c r="H22" s="68"/>
      <c r="J22" t="s">
        <v>144</v>
      </c>
      <c r="P22" s="2"/>
    </row>
    <row r="23" spans="1:16" ht="139.5" customHeight="1" x14ac:dyDescent="0.25">
      <c r="A23" s="32">
        <v>547</v>
      </c>
      <c r="B23" s="46"/>
      <c r="C23" s="46" t="s">
        <v>41</v>
      </c>
      <c r="D23" s="61" t="s">
        <v>55</v>
      </c>
      <c r="E23" s="42" t="e">
        <f>HLOOKUP($D$2,'2018 Data'!$D$1:$CY$127,14,FALSE)</f>
        <v>#N/A</v>
      </c>
      <c r="F23" s="69"/>
      <c r="G23" s="70" t="str">
        <f>IF(F23&lt;1,"Please answer this question","")</f>
        <v>Please answer this question</v>
      </c>
      <c r="H23" s="71"/>
      <c r="J23" t="s">
        <v>168</v>
      </c>
    </row>
    <row r="24" spans="1:16" ht="43.5" customHeight="1" x14ac:dyDescent="0.25">
      <c r="A24" s="72">
        <v>607</v>
      </c>
      <c r="B24" s="73"/>
      <c r="C24" s="73" t="s">
        <v>187</v>
      </c>
      <c r="D24" s="74" t="s">
        <v>188</v>
      </c>
      <c r="E24" s="75" t="e">
        <f>HLOOKUP($D$2,'2018 Data'!$D$1:$CY$127,26,FALSE)</f>
        <v>#N/A</v>
      </c>
      <c r="F24" s="76"/>
      <c r="G24" s="77" t="str">
        <f>IF(ISBLANK(F24),"Please do not leave blank","")</f>
        <v>Please do not leave blank</v>
      </c>
      <c r="H24" s="78">
        <f>IF(F24&lt;0,"Error: Enter as positive.",)</f>
        <v>0</v>
      </c>
      <c r="J24" t="s">
        <v>81</v>
      </c>
    </row>
    <row r="25" spans="1:16" ht="51" customHeight="1" x14ac:dyDescent="0.25">
      <c r="A25" s="72">
        <v>608</v>
      </c>
      <c r="B25" s="73"/>
      <c r="C25" s="73" t="s">
        <v>187</v>
      </c>
      <c r="D25" s="74" t="s">
        <v>189</v>
      </c>
      <c r="E25" s="75" t="e">
        <f>HLOOKUP($D$2,'2018 Data'!$D$1:$CY$127,27,FALSE)</f>
        <v>#N/A</v>
      </c>
      <c r="F25" s="76"/>
      <c r="G25" s="77" t="str">
        <f>IF(ISBLANK(F25),"Please do not leave blank","")</f>
        <v>Please do not leave blank</v>
      </c>
      <c r="H25" s="78">
        <f>IF(F25&lt;0,"Note: Number is normally positive.",)</f>
        <v>0</v>
      </c>
      <c r="J25" t="s">
        <v>82</v>
      </c>
    </row>
    <row r="26" spans="1:16" ht="93.75" customHeight="1" x14ac:dyDescent="0.25">
      <c r="A26" s="72">
        <v>609</v>
      </c>
      <c r="B26" s="73"/>
      <c r="C26" s="73" t="s">
        <v>190</v>
      </c>
      <c r="D26" s="79" t="s">
        <v>191</v>
      </c>
      <c r="E26" s="158" t="e">
        <f>HLOOKUP($D$2,'2018 Data'!$D$1:$CY$127,28,FALSE)</f>
        <v>#N/A</v>
      </c>
      <c r="F26" s="80"/>
      <c r="G26" s="81" t="str">
        <f>IF(ISBLANK(F26),"Please do not leave blank ",IF(F26=H26,"","Please review percentage"))</f>
        <v xml:space="preserve">Please do not leave blank </v>
      </c>
      <c r="H26" s="82">
        <f>ROUND(IFERROR((F25/F24)*100,0),1)</f>
        <v>0</v>
      </c>
      <c r="J26" t="s">
        <v>83</v>
      </c>
      <c r="P26" s="2"/>
    </row>
    <row r="27" spans="1:16" ht="46.5" customHeight="1" x14ac:dyDescent="0.25">
      <c r="A27" s="72">
        <v>610</v>
      </c>
      <c r="B27" s="73"/>
      <c r="C27" s="73" t="s">
        <v>187</v>
      </c>
      <c r="D27" s="74" t="s">
        <v>192</v>
      </c>
      <c r="E27" s="75" t="e">
        <f>HLOOKUP($D$2,'2018 Data'!$D$1:$CY$127,29,FALSE)</f>
        <v>#N/A</v>
      </c>
      <c r="F27" s="76"/>
      <c r="G27" s="77" t="str">
        <f>IF(ISBLANK(F27),"Please do not leave blank","")</f>
        <v>Please do not leave blank</v>
      </c>
      <c r="H27" s="78">
        <f>IF(F27&lt;0,"Error: Enter as positive.",)</f>
        <v>0</v>
      </c>
      <c r="J27" t="s">
        <v>162</v>
      </c>
      <c r="P27" s="2"/>
    </row>
    <row r="28" spans="1:16" ht="46.5" customHeight="1" x14ac:dyDescent="0.25">
      <c r="A28" s="72">
        <v>611</v>
      </c>
      <c r="B28" s="73"/>
      <c r="C28" s="73" t="s">
        <v>187</v>
      </c>
      <c r="D28" s="74" t="s">
        <v>193</v>
      </c>
      <c r="E28" s="75" t="e">
        <f>HLOOKUP($D$2,'2018 Data'!$D$1:$CY$127,30,FALSE)</f>
        <v>#N/A</v>
      </c>
      <c r="F28" s="83"/>
      <c r="G28" s="77" t="str">
        <f>IF(ISBLANK(F28),"Please do not leave blank","")</f>
        <v>Please do not leave blank</v>
      </c>
      <c r="H28" s="78">
        <f>IF(F28&lt;0,"Note: Number is normally positive.",)</f>
        <v>0</v>
      </c>
      <c r="J28" t="s">
        <v>84</v>
      </c>
      <c r="P28" s="2"/>
    </row>
    <row r="29" spans="1:16" ht="93.75" customHeight="1" x14ac:dyDescent="0.25">
      <c r="A29" s="72">
        <v>612</v>
      </c>
      <c r="B29" s="73"/>
      <c r="C29" s="73" t="s">
        <v>190</v>
      </c>
      <c r="D29" s="79" t="s">
        <v>194</v>
      </c>
      <c r="E29" s="158" t="e">
        <f>HLOOKUP($D$2,'2018 Data'!$D$1:$CY$127,31,FALSE)</f>
        <v>#N/A</v>
      </c>
      <c r="F29" s="80"/>
      <c r="G29" s="81" t="str">
        <f>IF(ISBLANK(F29),"Please do not leave blank ",IF(F29=H29,"","Please review percentage"))</f>
        <v xml:space="preserve">Please do not leave blank </v>
      </c>
      <c r="H29" s="82">
        <f>ROUND(IFERROR((F28/F27)*100,0),1)</f>
        <v>0</v>
      </c>
      <c r="J29" t="s">
        <v>85</v>
      </c>
      <c r="P29" s="2"/>
    </row>
    <row r="30" spans="1:16" ht="37.5" customHeight="1" x14ac:dyDescent="0.25">
      <c r="A30" s="72">
        <v>613</v>
      </c>
      <c r="B30" s="73"/>
      <c r="C30" s="73" t="s">
        <v>187</v>
      </c>
      <c r="D30" s="74" t="s">
        <v>195</v>
      </c>
      <c r="E30" s="75" t="e">
        <f>HLOOKUP($D$2,'2018 Data'!$D$1:$CY$127,32,FALSE)</f>
        <v>#N/A</v>
      </c>
      <c r="F30" s="76"/>
      <c r="G30" s="77" t="str">
        <f>IF(ISBLANK(F30),"Please do not leave blank","")</f>
        <v>Please do not leave blank</v>
      </c>
      <c r="H30" s="78">
        <f>IF(F30&lt;0,"Error: Enter as positive.",)</f>
        <v>0</v>
      </c>
      <c r="J30" t="s">
        <v>86</v>
      </c>
    </row>
    <row r="31" spans="1:16" ht="37.5" customHeight="1" x14ac:dyDescent="0.25">
      <c r="A31" s="72">
        <v>614</v>
      </c>
      <c r="B31" s="73"/>
      <c r="C31" s="73" t="s">
        <v>187</v>
      </c>
      <c r="D31" s="74" t="s">
        <v>196</v>
      </c>
      <c r="E31" s="75" t="e">
        <f>HLOOKUP($D$2,'2018 Data'!$D$1:$CY$127,33,FALSE)</f>
        <v>#N/A</v>
      </c>
      <c r="F31" s="76"/>
      <c r="G31" s="77" t="str">
        <f>IF(ISBLANK(F31),"Please do not leave blank","")</f>
        <v>Please do not leave blank</v>
      </c>
      <c r="H31" s="78">
        <f>IF(F31&lt;0,"Note: Number is normally positive.",)</f>
        <v>0</v>
      </c>
      <c r="J31" t="s">
        <v>87</v>
      </c>
    </row>
    <row r="32" spans="1:16" ht="99.75" customHeight="1" x14ac:dyDescent="0.25">
      <c r="A32" s="72">
        <v>615</v>
      </c>
      <c r="B32" s="73"/>
      <c r="C32" s="73" t="s">
        <v>190</v>
      </c>
      <c r="D32" s="79" t="s">
        <v>197</v>
      </c>
      <c r="E32" s="158" t="e">
        <f>HLOOKUP($D$2,'2018 Data'!$D$1:$CY$127,34,FALSE)</f>
        <v>#N/A</v>
      </c>
      <c r="F32" s="80"/>
      <c r="G32" s="81" t="str">
        <f>IF(ISBLANK(F32),"Please do not leave blank ",IF(F32=H32,"","Please review percentage"))</f>
        <v xml:space="preserve">Please do not leave blank </v>
      </c>
      <c r="H32" s="82">
        <f>ROUND(IFERROR((F31/F30)*100,0),1)</f>
        <v>0</v>
      </c>
      <c r="J32" t="s">
        <v>88</v>
      </c>
    </row>
    <row r="33" spans="1:17" ht="37.5" customHeight="1" x14ac:dyDescent="0.25">
      <c r="A33" s="72">
        <v>616</v>
      </c>
      <c r="B33" s="73"/>
      <c r="C33" s="73" t="s">
        <v>187</v>
      </c>
      <c r="D33" s="74" t="s">
        <v>198</v>
      </c>
      <c r="E33" s="75" t="e">
        <f>HLOOKUP($D$2,'2018 Data'!$D$1:$CY$127,35,FALSE)</f>
        <v>#N/A</v>
      </c>
      <c r="F33" s="76"/>
      <c r="G33" s="77" t="str">
        <f>IF(ISBLANK(F33),"Please do not leave blank","")</f>
        <v>Please do not leave blank</v>
      </c>
      <c r="H33" s="78">
        <f>IF(F33&lt;0,"Error: Enter as positive.",)</f>
        <v>0</v>
      </c>
      <c r="J33" t="s">
        <v>89</v>
      </c>
    </row>
    <row r="34" spans="1:17" ht="37.5" customHeight="1" x14ac:dyDescent="0.25">
      <c r="A34" s="72">
        <v>617</v>
      </c>
      <c r="B34" s="73"/>
      <c r="C34" s="73" t="s">
        <v>187</v>
      </c>
      <c r="D34" s="74" t="s">
        <v>199</v>
      </c>
      <c r="E34" s="75" t="e">
        <f>HLOOKUP($D$2,'2018 Data'!$D$1:$CY$127,36,FALSE)</f>
        <v>#N/A</v>
      </c>
      <c r="F34" s="76"/>
      <c r="G34" s="77" t="str">
        <f>IF(ISBLANK(F34),"Please do not leave blank","")</f>
        <v>Please do not leave blank</v>
      </c>
      <c r="H34" s="78">
        <f>IF(F34&lt;0,"Note: Number is normally positive.",)</f>
        <v>0</v>
      </c>
      <c r="J34" t="s">
        <v>90</v>
      </c>
    </row>
    <row r="35" spans="1:17" ht="105" customHeight="1" x14ac:dyDescent="0.25">
      <c r="A35" s="72">
        <v>618</v>
      </c>
      <c r="B35" s="73"/>
      <c r="C35" s="73" t="s">
        <v>190</v>
      </c>
      <c r="D35" s="79" t="s">
        <v>200</v>
      </c>
      <c r="E35" s="158" t="e">
        <f>HLOOKUP($D$2,'2018 Data'!$D$1:$CY$127,37,FALSE)</f>
        <v>#N/A</v>
      </c>
      <c r="F35" s="80"/>
      <c r="G35" s="81" t="str">
        <f>IF(ISBLANK(F35),"Please do not leave blank ",IF(F35=H35,"","Please review percentage"))</f>
        <v xml:space="preserve">Please do not leave blank </v>
      </c>
      <c r="H35" s="82">
        <f>ROUND(IFERROR((F34/F33)*100,0),1)</f>
        <v>0</v>
      </c>
      <c r="J35" t="s">
        <v>91</v>
      </c>
    </row>
    <row r="36" spans="1:17" ht="25.5" customHeight="1" x14ac:dyDescent="0.25">
      <c r="A36" s="50"/>
      <c r="B36" s="33" t="s">
        <v>260</v>
      </c>
      <c r="C36" s="34"/>
      <c r="D36" s="35"/>
      <c r="E36" s="65"/>
      <c r="F36" s="66"/>
      <c r="G36" s="67"/>
      <c r="J36" t="s">
        <v>145</v>
      </c>
    </row>
    <row r="37" spans="1:17" ht="105" customHeight="1" x14ac:dyDescent="0.25">
      <c r="A37" s="72">
        <v>622</v>
      </c>
      <c r="B37" s="73" t="s">
        <v>173</v>
      </c>
      <c r="C37" s="73" t="s">
        <v>261</v>
      </c>
      <c r="D37" s="79" t="s">
        <v>262</v>
      </c>
      <c r="E37" s="75" t="s">
        <v>263</v>
      </c>
      <c r="F37" s="76"/>
      <c r="J37" t="s">
        <v>163</v>
      </c>
    </row>
    <row r="38" spans="1:17" ht="105" customHeight="1" x14ac:dyDescent="0.25">
      <c r="A38" s="72">
        <v>623</v>
      </c>
      <c r="B38" s="73" t="s">
        <v>264</v>
      </c>
      <c r="C38" s="73"/>
      <c r="D38" s="79" t="s">
        <v>265</v>
      </c>
      <c r="E38" s="75" t="s">
        <v>266</v>
      </c>
      <c r="F38" s="76"/>
      <c r="J38" t="s">
        <v>92</v>
      </c>
    </row>
    <row r="39" spans="1:17" ht="180" x14ac:dyDescent="0.25">
      <c r="A39" s="32">
        <v>577</v>
      </c>
      <c r="B39" s="46"/>
      <c r="C39" s="46" t="s">
        <v>58</v>
      </c>
      <c r="D39" s="84" t="s">
        <v>182</v>
      </c>
      <c r="E39" s="85"/>
      <c r="F39" s="69"/>
      <c r="G39" s="86" t="str">
        <f>IF(F39="Yes","In this cell - Please briefly describe the benefit and population group 
that received the benefit"," ")</f>
        <v xml:space="preserve"> </v>
      </c>
      <c r="H39" s="68"/>
      <c r="J39" t="s">
        <v>146</v>
      </c>
    </row>
    <row r="40" spans="1:17" ht="75" x14ac:dyDescent="0.25">
      <c r="A40" s="50"/>
      <c r="B40" s="46"/>
      <c r="C40" s="46"/>
      <c r="D40" s="87" t="s">
        <v>6</v>
      </c>
      <c r="E40" s="88"/>
      <c r="F40" s="89"/>
      <c r="G40" s="90"/>
      <c r="H40" s="68"/>
      <c r="J40" t="s">
        <v>93</v>
      </c>
    </row>
    <row r="41" spans="1:17" ht="59.25" x14ac:dyDescent="0.25">
      <c r="A41" s="50"/>
      <c r="B41" s="91" t="s">
        <v>17</v>
      </c>
      <c r="C41" s="91"/>
      <c r="D41" s="92" t="s">
        <v>23</v>
      </c>
      <c r="E41" s="93"/>
      <c r="F41" s="93"/>
      <c r="G41" s="93"/>
      <c r="H41" s="94"/>
      <c r="J41" t="s">
        <v>94</v>
      </c>
    </row>
    <row r="42" spans="1:17" x14ac:dyDescent="0.25">
      <c r="J42" t="s">
        <v>95</v>
      </c>
      <c r="P42" s="2"/>
      <c r="Q42" s="2"/>
    </row>
    <row r="43" spans="1:17" x14ac:dyDescent="0.25">
      <c r="J43" t="s">
        <v>164</v>
      </c>
      <c r="P43" s="2"/>
      <c r="Q43" s="2"/>
    </row>
    <row r="44" spans="1:17" x14ac:dyDescent="0.25">
      <c r="J44" t="s">
        <v>184</v>
      </c>
    </row>
    <row r="45" spans="1:17" x14ac:dyDescent="0.25">
      <c r="J45" t="s">
        <v>96</v>
      </c>
    </row>
    <row r="46" spans="1:17" x14ac:dyDescent="0.25">
      <c r="J46" t="s">
        <v>97</v>
      </c>
    </row>
    <row r="47" spans="1:17" x14ac:dyDescent="0.25">
      <c r="J47" t="s">
        <v>147</v>
      </c>
    </row>
    <row r="48" spans="1:17" x14ac:dyDescent="0.25">
      <c r="J48" t="s">
        <v>98</v>
      </c>
    </row>
    <row r="49" spans="10:10" x14ac:dyDescent="0.25">
      <c r="J49" t="s">
        <v>99</v>
      </c>
    </row>
    <row r="50" spans="10:10" x14ac:dyDescent="0.25">
      <c r="J50" t="s">
        <v>100</v>
      </c>
    </row>
    <row r="51" spans="10:10" x14ac:dyDescent="0.25">
      <c r="J51" t="s">
        <v>101</v>
      </c>
    </row>
    <row r="52" spans="10:10" x14ac:dyDescent="0.25">
      <c r="J52" t="s">
        <v>148</v>
      </c>
    </row>
    <row r="53" spans="10:10" x14ac:dyDescent="0.25">
      <c r="J53" t="s">
        <v>102</v>
      </c>
    </row>
    <row r="54" spans="10:10" x14ac:dyDescent="0.25">
      <c r="J54" t="s">
        <v>103</v>
      </c>
    </row>
    <row r="55" spans="10:10" x14ac:dyDescent="0.25">
      <c r="J55" t="s">
        <v>104</v>
      </c>
    </row>
    <row r="56" spans="10:10" x14ac:dyDescent="0.25">
      <c r="J56" t="s">
        <v>165</v>
      </c>
    </row>
    <row r="57" spans="10:10" x14ac:dyDescent="0.25">
      <c r="J57" t="s">
        <v>105</v>
      </c>
    </row>
    <row r="58" spans="10:10" x14ac:dyDescent="0.25">
      <c r="J58" t="s">
        <v>106</v>
      </c>
    </row>
    <row r="59" spans="10:10" x14ac:dyDescent="0.25">
      <c r="J59" t="s">
        <v>107</v>
      </c>
    </row>
    <row r="60" spans="10:10" x14ac:dyDescent="0.25">
      <c r="J60" t="s">
        <v>108</v>
      </c>
    </row>
    <row r="61" spans="10:10" x14ac:dyDescent="0.25">
      <c r="J61" t="s">
        <v>109</v>
      </c>
    </row>
    <row r="62" spans="10:10" x14ac:dyDescent="0.25">
      <c r="J62" t="s">
        <v>110</v>
      </c>
    </row>
    <row r="63" spans="10:10" x14ac:dyDescent="0.25">
      <c r="J63" t="s">
        <v>111</v>
      </c>
    </row>
    <row r="64" spans="10:10" x14ac:dyDescent="0.25">
      <c r="J64" t="s">
        <v>138</v>
      </c>
    </row>
    <row r="65" spans="10:10" x14ac:dyDescent="0.25">
      <c r="J65" t="s">
        <v>149</v>
      </c>
    </row>
    <row r="66" spans="10:10" x14ac:dyDescent="0.25">
      <c r="J66" t="s">
        <v>112</v>
      </c>
    </row>
    <row r="67" spans="10:10" x14ac:dyDescent="0.25">
      <c r="J67" t="s">
        <v>113</v>
      </c>
    </row>
    <row r="68" spans="10:10" x14ac:dyDescent="0.25">
      <c r="J68" t="s">
        <v>114</v>
      </c>
    </row>
    <row r="69" spans="10:10" x14ac:dyDescent="0.25">
      <c r="J69" t="s">
        <v>115</v>
      </c>
    </row>
    <row r="70" spans="10:10" x14ac:dyDescent="0.25">
      <c r="J70" t="s">
        <v>150</v>
      </c>
    </row>
    <row r="71" spans="10:10" x14ac:dyDescent="0.25">
      <c r="J71" t="s">
        <v>116</v>
      </c>
    </row>
    <row r="72" spans="10:10" x14ac:dyDescent="0.25">
      <c r="J72" t="s">
        <v>151</v>
      </c>
    </row>
    <row r="73" spans="10:10" x14ac:dyDescent="0.25">
      <c r="J73" t="s">
        <v>152</v>
      </c>
    </row>
    <row r="74" spans="10:10" x14ac:dyDescent="0.25">
      <c r="J74" t="s">
        <v>153</v>
      </c>
    </row>
    <row r="75" spans="10:10" x14ac:dyDescent="0.25">
      <c r="J75" t="s">
        <v>117</v>
      </c>
    </row>
    <row r="76" spans="10:10" x14ac:dyDescent="0.25">
      <c r="J76" t="s">
        <v>118</v>
      </c>
    </row>
    <row r="77" spans="10:10" x14ac:dyDescent="0.25">
      <c r="J77" t="s">
        <v>119</v>
      </c>
    </row>
    <row r="78" spans="10:10" x14ac:dyDescent="0.25">
      <c r="J78" t="s">
        <v>120</v>
      </c>
    </row>
    <row r="79" spans="10:10" x14ac:dyDescent="0.25">
      <c r="J79" t="s">
        <v>121</v>
      </c>
    </row>
    <row r="80" spans="10:10" x14ac:dyDescent="0.25">
      <c r="J80" t="s">
        <v>166</v>
      </c>
    </row>
    <row r="81" spans="10:10" x14ac:dyDescent="0.25">
      <c r="J81" t="s">
        <v>122</v>
      </c>
    </row>
    <row r="82" spans="10:10" x14ac:dyDescent="0.25">
      <c r="J82" t="s">
        <v>123</v>
      </c>
    </row>
    <row r="83" spans="10:10" x14ac:dyDescent="0.25">
      <c r="J83" t="s">
        <v>124</v>
      </c>
    </row>
    <row r="84" spans="10:10" x14ac:dyDescent="0.25">
      <c r="J84" t="s">
        <v>125</v>
      </c>
    </row>
    <row r="85" spans="10:10" x14ac:dyDescent="0.25">
      <c r="J85" t="s">
        <v>126</v>
      </c>
    </row>
    <row r="86" spans="10:10" x14ac:dyDescent="0.25">
      <c r="J86" t="s">
        <v>127</v>
      </c>
    </row>
    <row r="87" spans="10:10" x14ac:dyDescent="0.25">
      <c r="J87" t="s">
        <v>154</v>
      </c>
    </row>
    <row r="88" spans="10:10" x14ac:dyDescent="0.25">
      <c r="J88" t="s">
        <v>128</v>
      </c>
    </row>
    <row r="89" spans="10:10" x14ac:dyDescent="0.25">
      <c r="J89" t="s">
        <v>129</v>
      </c>
    </row>
    <row r="90" spans="10:10" x14ac:dyDescent="0.25">
      <c r="J90" t="s">
        <v>155</v>
      </c>
    </row>
    <row r="91" spans="10:10" x14ac:dyDescent="0.25">
      <c r="J91" t="s">
        <v>169</v>
      </c>
    </row>
    <row r="92" spans="10:10" x14ac:dyDescent="0.25">
      <c r="J92" t="s">
        <v>130</v>
      </c>
    </row>
    <row r="93" spans="10:10" x14ac:dyDescent="0.25">
      <c r="J93" t="s">
        <v>156</v>
      </c>
    </row>
    <row r="94" spans="10:10" x14ac:dyDescent="0.25">
      <c r="J94" t="s">
        <v>131</v>
      </c>
    </row>
    <row r="95" spans="10:10" x14ac:dyDescent="0.25">
      <c r="J95" t="s">
        <v>132</v>
      </c>
    </row>
    <row r="96" spans="10:10" x14ac:dyDescent="0.25">
      <c r="J96" t="s">
        <v>157</v>
      </c>
    </row>
    <row r="97" spans="10:10" x14ac:dyDescent="0.25">
      <c r="J97" t="s">
        <v>158</v>
      </c>
    </row>
    <row r="98" spans="10:10" x14ac:dyDescent="0.25">
      <c r="J98" t="s">
        <v>133</v>
      </c>
    </row>
    <row r="99" spans="10:10" x14ac:dyDescent="0.25">
      <c r="J99" t="s">
        <v>134</v>
      </c>
    </row>
    <row r="100" spans="10:10" x14ac:dyDescent="0.25">
      <c r="J100" t="s">
        <v>135</v>
      </c>
    </row>
    <row r="101" spans="10:10" x14ac:dyDescent="0.25">
      <c r="J101" t="s">
        <v>136</v>
      </c>
    </row>
    <row r="102" spans="10:10" x14ac:dyDescent="0.25">
      <c r="J102" t="s">
        <v>139</v>
      </c>
    </row>
    <row r="103" spans="10:10" x14ac:dyDescent="0.25">
      <c r="J103" t="s">
        <v>159</v>
      </c>
    </row>
    <row r="104" spans="10:10" x14ac:dyDescent="0.25">
      <c r="J104" t="s">
        <v>160</v>
      </c>
    </row>
    <row r="105" spans="10:10" x14ac:dyDescent="0.25">
      <c r="J105" t="s">
        <v>137</v>
      </c>
    </row>
  </sheetData>
  <sheetProtection formatCells="0" formatColumns="0" formatRows="0"/>
  <mergeCells count="2">
    <mergeCell ref="E2:G2"/>
    <mergeCell ref="B2:C2"/>
  </mergeCells>
  <dataValidations xWindow="756" yWindow="948" count="3">
    <dataValidation type="list" allowBlank="1" showInputMessage="1" showErrorMessage="1" error="Please select from the drop down list" prompt="Please select from the drop down list" sqref="F23" xr:uid="{00000000-0002-0000-0100-000000000000}">
      <formula1>$M$2:$M$5</formula1>
    </dataValidation>
    <dataValidation type="list" allowBlank="1" showInputMessage="1" showErrorMessage="1" prompt="Please select Yes or No from the drop down list" sqref="F39" xr:uid="{00000000-0002-0000-0100-000001000000}">
      <formula1>$K$1:$K$2</formula1>
    </dataValidation>
    <dataValidation type="list" allowBlank="1" showInputMessage="1" showErrorMessage="1" prompt="Click on cell D2 and select your unit name from the drop down list" sqref="D2" xr:uid="{00000000-0002-0000-0100-000002000000}">
      <formula1>$J$6:$J$110</formula1>
    </dataValidation>
  </dataValidations>
  <printOptions headings="1" gridLines="1"/>
  <pageMargins left="0.25" right="0.25" top="0.75" bottom="0.75" header="0.3" footer="0.3"/>
  <pageSetup paperSize="5" scale="84" fitToHeight="0" orientation="portrait" r:id="rId1"/>
  <headerFooter>
    <oddFooter>&amp;LPage &amp;P&amp;R&amp;Z&amp;F</oddFooter>
  </headerFooter>
  <ignoredErrors>
    <ignoredError sqref="H24:H25 H27:H28 H30:H31 H33:H34 G39" unlockedFormula="1"/>
    <ignoredError sqref="G26 G29 G3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0"/>
  <sheetViews>
    <sheetView zoomScale="112" zoomScaleNormal="112" workbookViewId="0">
      <pane xSplit="3" ySplit="2" topLeftCell="D3" activePane="bottomRight" state="frozen"/>
      <selection activeCell="A2" sqref="A2"/>
      <selection pane="topRight" activeCell="A2" sqref="A2"/>
      <selection pane="bottomLeft" activeCell="A2" sqref="A2"/>
      <selection pane="bottomRight" activeCell="D4" sqref="D4"/>
    </sheetView>
  </sheetViews>
  <sheetFormatPr defaultRowHeight="15" x14ac:dyDescent="0.25"/>
  <cols>
    <col min="1" max="1" width="6.5703125" customWidth="1"/>
    <col min="2" max="2" width="11.28515625" customWidth="1"/>
    <col min="3" max="3" width="36.42578125" customWidth="1"/>
    <col min="4" max="4" width="12.7109375" customWidth="1"/>
    <col min="5" max="5" width="12.42578125" customWidth="1"/>
    <col min="6" max="7" width="20.85546875" customWidth="1"/>
    <col min="8" max="8" width="11.5703125" customWidth="1"/>
    <col min="9" max="9" width="2.140625" customWidth="1"/>
    <col min="10" max="10" width="9.28515625" customWidth="1"/>
    <col min="11" max="11" width="31.85546875" customWidth="1"/>
    <col min="12" max="12" width="17.5703125" customWidth="1"/>
    <col min="13" max="13" width="2.140625" customWidth="1"/>
    <col min="14" max="14" width="19" customWidth="1"/>
    <col min="15" max="15" width="14" customWidth="1"/>
    <col min="16" max="16" width="8.42578125" customWidth="1"/>
    <col min="17" max="17" width="10.85546875" customWidth="1"/>
    <col min="18" max="19" width="9.140625" hidden="1" customWidth="1"/>
  </cols>
  <sheetData>
    <row r="1" spans="1:19" ht="18.75" x14ac:dyDescent="0.25">
      <c r="A1" s="5"/>
      <c r="B1" s="96"/>
      <c r="C1" s="97">
        <f>'Collection Worksheet'!D2</f>
        <v>0</v>
      </c>
      <c r="D1" s="98">
        <f>'Collection Worksheet'!F1</f>
        <v>2019</v>
      </c>
      <c r="E1" s="98">
        <f>D1</f>
        <v>2019</v>
      </c>
      <c r="F1" s="98"/>
      <c r="G1" s="99"/>
      <c r="H1" s="98"/>
      <c r="I1" s="100"/>
      <c r="J1" s="101"/>
      <c r="K1" s="102" t="s">
        <v>24</v>
      </c>
      <c r="L1" s="103"/>
      <c r="R1">
        <v>1</v>
      </c>
    </row>
    <row r="2" spans="1:19" ht="47.25" x14ac:dyDescent="0.25">
      <c r="A2" s="25" t="s">
        <v>1</v>
      </c>
      <c r="B2" s="104"/>
      <c r="C2" s="105" t="s">
        <v>2</v>
      </c>
      <c r="D2" s="106" t="s">
        <v>20</v>
      </c>
      <c r="E2" s="106" t="s">
        <v>21</v>
      </c>
      <c r="F2" s="107" t="s">
        <v>25</v>
      </c>
      <c r="G2" s="108" t="s">
        <v>60</v>
      </c>
      <c r="H2" s="107" t="s">
        <v>4</v>
      </c>
      <c r="I2" s="100"/>
      <c r="J2" s="109" t="s">
        <v>19</v>
      </c>
      <c r="K2" s="110" t="s">
        <v>18</v>
      </c>
      <c r="L2" s="111" t="s">
        <v>7</v>
      </c>
      <c r="O2" t="s">
        <v>48</v>
      </c>
      <c r="Q2" t="s">
        <v>61</v>
      </c>
      <c r="R2">
        <v>2</v>
      </c>
    </row>
    <row r="3" spans="1:19" ht="18.75" x14ac:dyDescent="0.3">
      <c r="A3" s="112"/>
      <c r="B3" s="113"/>
      <c r="C3" s="114"/>
      <c r="D3" s="115"/>
      <c r="E3" s="115"/>
      <c r="F3" s="115"/>
      <c r="G3" s="116"/>
      <c r="H3" s="115"/>
      <c r="I3" s="100"/>
      <c r="J3" s="117"/>
      <c r="K3" s="118"/>
      <c r="L3" s="119"/>
      <c r="R3">
        <v>3</v>
      </c>
    </row>
    <row r="4" spans="1:19" ht="45" x14ac:dyDescent="0.25">
      <c r="A4" s="120">
        <f>'Collection Worksheet'!A7</f>
        <v>502</v>
      </c>
      <c r="B4" s="121" t="str">
        <f>'Collection Worksheet'!C7</f>
        <v>Net Position-Business Activities</v>
      </c>
      <c r="C4" s="122" t="str">
        <f>'Collection Worksheet'!D7</f>
        <v xml:space="preserve">All unrestricted Cash and investments. 
Exclude restricted cash and cash held by a third party. </v>
      </c>
      <c r="D4" s="123"/>
      <c r="E4" s="124">
        <f>'Collection Worksheet'!F7</f>
        <v>0</v>
      </c>
      <c r="F4" s="124">
        <f t="shared" ref="F4:F9" si="0">IF(L4&lt;0,"Error: Number is normally positive.",)</f>
        <v>0</v>
      </c>
      <c r="G4" s="125"/>
      <c r="H4" s="126">
        <f>'Collection Worksheet'!I7</f>
        <v>0</v>
      </c>
      <c r="I4" s="127"/>
      <c r="J4" s="128">
        <v>502</v>
      </c>
      <c r="K4" s="129" t="s">
        <v>42</v>
      </c>
      <c r="L4" s="130">
        <f>IF(D4="",E4,D4)</f>
        <v>0</v>
      </c>
      <c r="R4">
        <v>4</v>
      </c>
      <c r="S4" t="b">
        <f t="shared" ref="S4:S36" si="1">EXACT(A4,J4)</f>
        <v>1</v>
      </c>
    </row>
    <row r="5" spans="1:19" ht="40.5" customHeight="1" x14ac:dyDescent="0.25">
      <c r="A5" s="120">
        <f>'Collection Worksheet'!A8</f>
        <v>503</v>
      </c>
      <c r="B5" s="121" t="str">
        <f>'Collection Worksheet'!C8</f>
        <v>Net Position-Business Activities</v>
      </c>
      <c r="C5" s="122" t="str">
        <f>'Collection Worksheet'!D8</f>
        <v>All restricted Cash and investments</v>
      </c>
      <c r="D5" s="123"/>
      <c r="E5" s="124">
        <f>'Collection Worksheet'!F8</f>
        <v>0</v>
      </c>
      <c r="F5" s="124">
        <f t="shared" si="0"/>
        <v>0</v>
      </c>
      <c r="G5" s="125"/>
      <c r="H5" s="126">
        <f>'Collection Worksheet'!I8</f>
        <v>0</v>
      </c>
      <c r="I5" s="127"/>
      <c r="J5" s="128">
        <v>503</v>
      </c>
      <c r="K5" s="129" t="s">
        <v>43</v>
      </c>
      <c r="L5" s="130">
        <f>IF(D5="",E5,D5)</f>
        <v>0</v>
      </c>
      <c r="R5">
        <v>5</v>
      </c>
      <c r="S5" t="b">
        <f t="shared" si="1"/>
        <v>1</v>
      </c>
    </row>
    <row r="6" spans="1:19" ht="48.75" customHeight="1" x14ac:dyDescent="0.25">
      <c r="A6" s="120">
        <f>'Collection Worksheet'!A9</f>
        <v>591</v>
      </c>
      <c r="B6" s="121" t="str">
        <f>'Collection Worksheet'!C9</f>
        <v>Statement of Activities - Business Activities</v>
      </c>
      <c r="C6" s="122" t="str">
        <f>'Collection Worksheet'!D9</f>
        <v>Total Expenses - Exclude Transfers</v>
      </c>
      <c r="D6" s="123"/>
      <c r="E6" s="124">
        <f>'Collection Worksheet'!F9</f>
        <v>0</v>
      </c>
      <c r="F6" s="124"/>
      <c r="G6" s="125"/>
      <c r="H6" s="126">
        <f>'Collection Worksheet'!I9</f>
        <v>0</v>
      </c>
      <c r="I6" s="127"/>
      <c r="J6" s="128">
        <v>591</v>
      </c>
      <c r="K6" s="129" t="s">
        <v>176</v>
      </c>
      <c r="L6" s="131">
        <f>IF(D6="",E6,D6)</f>
        <v>0</v>
      </c>
      <c r="R6">
        <v>6</v>
      </c>
      <c r="S6" t="b">
        <f t="shared" si="1"/>
        <v>1</v>
      </c>
    </row>
    <row r="7" spans="1:19" ht="81" customHeight="1" x14ac:dyDescent="0.25">
      <c r="A7" s="120">
        <f>'Collection Worksheet'!A10</f>
        <v>592</v>
      </c>
      <c r="B7" s="121" t="str">
        <f>'Collection Worksheet'!C10</f>
        <v>Statement of Activities - Business Activities</v>
      </c>
      <c r="C7" s="122" t="str">
        <f>'Collection Worksheet'!D10</f>
        <v>Total Change in net position Business Type 
(Increase in net position is recorded as a positive and a decrease in net position is recorded as a negative)</v>
      </c>
      <c r="D7" s="123"/>
      <c r="E7" s="124">
        <f>'Collection Worksheet'!F10</f>
        <v>0</v>
      </c>
      <c r="F7" s="124"/>
      <c r="G7" s="125"/>
      <c r="H7" s="126">
        <f>'Collection Worksheet'!I10</f>
        <v>0</v>
      </c>
      <c r="I7" s="127"/>
      <c r="J7" s="128">
        <v>592</v>
      </c>
      <c r="K7" s="129" t="s">
        <v>177</v>
      </c>
      <c r="L7" s="131">
        <f>IF(D7="",E7,D7)</f>
        <v>0</v>
      </c>
      <c r="R7">
        <v>7</v>
      </c>
      <c r="S7" t="b">
        <f t="shared" si="1"/>
        <v>1</v>
      </c>
    </row>
    <row r="8" spans="1:19" ht="67.5" x14ac:dyDescent="0.25">
      <c r="A8" s="120">
        <f>'Collection Worksheet'!A12</f>
        <v>534</v>
      </c>
      <c r="B8" s="121" t="str">
        <f>'Collection Worksheet'!C12</f>
        <v>Statement of Net Position - combined totals from all Proprietary Funds</v>
      </c>
      <c r="C8" s="122" t="str">
        <f>'Collection Worksheet'!D12</f>
        <v>Combined Totals of all Proprietary Funds - Amount of Inventories and Prepaids in current assets</v>
      </c>
      <c r="D8" s="123"/>
      <c r="E8" s="124">
        <f>'Collection Worksheet'!F12</f>
        <v>0</v>
      </c>
      <c r="F8" s="124">
        <f t="shared" si="0"/>
        <v>0</v>
      </c>
      <c r="G8" s="124">
        <f>'Collection Worksheet'!G12</f>
        <v>0</v>
      </c>
      <c r="H8" s="126">
        <f>'Collection Worksheet'!I12</f>
        <v>0</v>
      </c>
      <c r="I8" s="127"/>
      <c r="J8" s="128">
        <v>534</v>
      </c>
      <c r="K8" s="129" t="s">
        <v>45</v>
      </c>
      <c r="L8" s="131">
        <f t="shared" ref="L8:L15" si="2">IF(D8="",E8,D8)</f>
        <v>0</v>
      </c>
      <c r="S8" t="b">
        <f t="shared" si="1"/>
        <v>1</v>
      </c>
    </row>
    <row r="9" spans="1:19" ht="67.5" x14ac:dyDescent="0.25">
      <c r="A9" s="120">
        <f>'Collection Worksheet'!A13</f>
        <v>13</v>
      </c>
      <c r="B9" s="121" t="str">
        <f>'Collection Worksheet'!C13</f>
        <v>Statement of Net Position - combined totals from all Proprietary Funds</v>
      </c>
      <c r="C9" s="122" t="str">
        <f>'Collection Worksheet'!D13</f>
        <v>Comb-Proprietary Funds-Current Assets 
Exclude: any restricted assets
                  deferred outflows.</v>
      </c>
      <c r="D9" s="123"/>
      <c r="E9" s="124">
        <f>'Collection Worksheet'!F13</f>
        <v>0</v>
      </c>
      <c r="F9" s="124">
        <f t="shared" si="0"/>
        <v>0</v>
      </c>
      <c r="G9" s="125"/>
      <c r="H9" s="126">
        <f>'Collection Worksheet'!I13</f>
        <v>0</v>
      </c>
      <c r="I9" s="127"/>
      <c r="J9" s="128">
        <v>13</v>
      </c>
      <c r="K9" s="129" t="s">
        <v>72</v>
      </c>
      <c r="L9" s="131">
        <f t="shared" si="2"/>
        <v>0</v>
      </c>
      <c r="S9" t="b">
        <f t="shared" si="1"/>
        <v>1</v>
      </c>
    </row>
    <row r="10" spans="1:19" ht="165" x14ac:dyDescent="0.25">
      <c r="A10" s="120">
        <f>'Collection Worksheet'!A14</f>
        <v>14</v>
      </c>
      <c r="B10" s="121" t="str">
        <f>'Collection Worksheet'!C14</f>
        <v>Statement of Net Position - combined totals from all Proprietary Funds</v>
      </c>
      <c r="C10" s="122" t="str">
        <f>'Collection Worksheet'!D14</f>
        <v>Current liabilities
Include:  Current liabilities and current portion of long-term debt. 
Exclude:   Bond Anticipation Notes
                  Compensated  Absences
                  Pension liabilities
                  Liabilities payable from restricted assets
                  Other post employment liabilities (OPEB)
                  Deferred inflows.</v>
      </c>
      <c r="D10" s="123"/>
      <c r="E10" s="124">
        <f>'Collection Worksheet'!F14</f>
        <v>0</v>
      </c>
      <c r="F10" s="124"/>
      <c r="G10" s="125"/>
      <c r="H10" s="126"/>
      <c r="I10" s="127"/>
      <c r="J10" s="128">
        <v>14</v>
      </c>
      <c r="K10" s="129" t="s">
        <v>170</v>
      </c>
      <c r="L10" s="131">
        <f t="shared" si="2"/>
        <v>0</v>
      </c>
      <c r="S10" t="b">
        <f t="shared" si="1"/>
        <v>1</v>
      </c>
    </row>
    <row r="11" spans="1:19" ht="78.75" x14ac:dyDescent="0.25">
      <c r="A11" s="120">
        <f>'Collection Worksheet'!A15</f>
        <v>32</v>
      </c>
      <c r="B11" s="121" t="str">
        <f>'Collection Worksheet'!C15</f>
        <v>Rev,, Exp. &amp; Changes in Net Position-combined totals from all proprietary funds</v>
      </c>
      <c r="C11" s="122" t="str">
        <f>'Collection Worksheet'!D15</f>
        <v>Combined Totals of all Proprietary Funds - Depreciation &amp; Amortization Expense (Enter as a Positive)</v>
      </c>
      <c r="D11" s="123"/>
      <c r="E11" s="124">
        <f>'Collection Worksheet'!F15</f>
        <v>0</v>
      </c>
      <c r="F11" s="124"/>
      <c r="G11" s="125"/>
      <c r="H11" s="126">
        <f>'Collection Worksheet'!I15</f>
        <v>0</v>
      </c>
      <c r="I11" s="127"/>
      <c r="J11" s="128">
        <v>32</v>
      </c>
      <c r="K11" s="129" t="s">
        <v>49</v>
      </c>
      <c r="L11" s="131">
        <f t="shared" si="2"/>
        <v>0</v>
      </c>
      <c r="S11" t="b">
        <f t="shared" si="1"/>
        <v>1</v>
      </c>
    </row>
    <row r="12" spans="1:19" ht="56.25" x14ac:dyDescent="0.25">
      <c r="A12" s="120">
        <f>'Collection Worksheet'!A16</f>
        <v>316</v>
      </c>
      <c r="B12" s="121" t="str">
        <f>'Collection Worksheet'!C16</f>
        <v xml:space="preserve">Revenue, Expenses, Changes in Net Position
</v>
      </c>
      <c r="C12" s="122" t="str">
        <f>'Collection Worksheet'!D16</f>
        <v xml:space="preserve">Public Housing Authority - Operating income (loss)
</v>
      </c>
      <c r="D12" s="123"/>
      <c r="E12" s="124">
        <f>'Collection Worksheet'!F16</f>
        <v>0</v>
      </c>
      <c r="F12" s="124"/>
      <c r="G12" s="125"/>
      <c r="H12" s="126"/>
      <c r="I12" s="127"/>
      <c r="J12" s="128">
        <v>316</v>
      </c>
      <c r="K12" s="129" t="s">
        <v>53</v>
      </c>
      <c r="L12" s="131">
        <f t="shared" si="2"/>
        <v>0</v>
      </c>
      <c r="S12" t="b">
        <f t="shared" si="1"/>
        <v>1</v>
      </c>
    </row>
    <row r="13" spans="1:19" ht="45" x14ac:dyDescent="0.25">
      <c r="A13" s="120">
        <f>'Collection Worksheet'!A17</f>
        <v>314</v>
      </c>
      <c r="B13" s="121" t="str">
        <f>'Collection Worksheet'!C17</f>
        <v>Cash Flows- all proprietary funds</v>
      </c>
      <c r="C13" s="122" t="str">
        <f>'Collection Worksheet'!D17</f>
        <v>Public Housing Authority- HUD Capital grants amount (SCF, don't include operating grants)</v>
      </c>
      <c r="D13" s="123"/>
      <c r="E13" s="124">
        <f>'Collection Worksheet'!F17</f>
        <v>0</v>
      </c>
      <c r="F13" s="124"/>
      <c r="G13" s="125"/>
      <c r="H13" s="126">
        <f>'Collection Worksheet'!I17</f>
        <v>0</v>
      </c>
      <c r="I13" s="127"/>
      <c r="J13" s="128">
        <v>314</v>
      </c>
      <c r="K13" s="129" t="s">
        <v>51</v>
      </c>
      <c r="L13" s="131">
        <f t="shared" si="2"/>
        <v>0</v>
      </c>
      <c r="S13" t="b">
        <f t="shared" si="1"/>
        <v>1</v>
      </c>
    </row>
    <row r="14" spans="1:19" ht="42.75" customHeight="1" x14ac:dyDescent="0.25">
      <c r="A14" s="120">
        <f>'Collection Worksheet'!A18</f>
        <v>315</v>
      </c>
      <c r="B14" s="121" t="str">
        <f>'Collection Worksheet'!C18</f>
        <v>Cash Flows- all proprietary funds</v>
      </c>
      <c r="C14" s="122" t="str">
        <f>'Collection Worksheet'!D18</f>
        <v>Public Housing Authority- Amount paid for capital asset acquisition (SCF)</v>
      </c>
      <c r="D14" s="123"/>
      <c r="E14" s="124">
        <f>'Collection Worksheet'!F18</f>
        <v>0</v>
      </c>
      <c r="F14" s="124"/>
      <c r="G14" s="125"/>
      <c r="H14" s="126">
        <f>'Collection Worksheet'!I18</f>
        <v>0</v>
      </c>
      <c r="I14" s="127"/>
      <c r="J14" s="128">
        <v>315</v>
      </c>
      <c r="K14" s="129" t="s">
        <v>52</v>
      </c>
      <c r="L14" s="131">
        <f t="shared" si="2"/>
        <v>0</v>
      </c>
      <c r="S14" t="b">
        <f t="shared" si="1"/>
        <v>1</v>
      </c>
    </row>
    <row r="15" spans="1:19" ht="42.75" customHeight="1" x14ac:dyDescent="0.25">
      <c r="A15" s="132">
        <f>'Collection Worksheet'!A19</f>
        <v>33</v>
      </c>
      <c r="B15" s="121" t="str">
        <f>'Collection Worksheet'!C19</f>
        <v>Cash Flows- all proprietary funds</v>
      </c>
      <c r="C15" s="122" t="str">
        <f>'Collection Worksheet'!D19</f>
        <v>Combined Totals of all Proprietary Funds - Cash Flow from Operating</v>
      </c>
      <c r="D15" s="123"/>
      <c r="E15" s="124">
        <f>'Collection Worksheet'!F19</f>
        <v>0</v>
      </c>
      <c r="F15" s="124"/>
      <c r="G15" s="125"/>
      <c r="H15" s="126"/>
      <c r="I15" s="127"/>
      <c r="J15" s="128">
        <v>33</v>
      </c>
      <c r="K15" s="129" t="s">
        <v>50</v>
      </c>
      <c r="L15" s="131">
        <f t="shared" si="2"/>
        <v>0</v>
      </c>
      <c r="S15" t="b">
        <f t="shared" si="1"/>
        <v>1</v>
      </c>
    </row>
    <row r="16" spans="1:19" ht="82.5" customHeight="1" x14ac:dyDescent="0.25">
      <c r="A16" s="120">
        <f>'Collection Worksheet'!A21</f>
        <v>512</v>
      </c>
      <c r="B16" s="121" t="str">
        <f>'Collection Worksheet'!C21</f>
        <v>Fiduciary Statements</v>
      </c>
      <c r="C16" s="122" t="str">
        <f>'Collection Worksheet'!D21</f>
        <v>Cash and investments.  
Include:  unrestricted and restricted.  
                 cash and investments held by a third party</v>
      </c>
      <c r="D16" s="123"/>
      <c r="E16" s="124">
        <f>'Collection Worksheet'!F21</f>
        <v>0</v>
      </c>
      <c r="F16" s="124">
        <f>IF(L16&lt;0,"Error: Number is normally positive.",)</f>
        <v>0</v>
      </c>
      <c r="G16" s="125"/>
      <c r="H16" s="126">
        <f>'Collection Worksheet'!I21</f>
        <v>0</v>
      </c>
      <c r="I16" s="127"/>
      <c r="J16" s="128">
        <v>512</v>
      </c>
      <c r="K16" s="129" t="s">
        <v>44</v>
      </c>
      <c r="L16" s="130">
        <f t="shared" ref="L16:L30" si="3">IF(D16="",E16,D16)</f>
        <v>0</v>
      </c>
      <c r="S16" t="b">
        <f t="shared" si="1"/>
        <v>1</v>
      </c>
    </row>
    <row r="17" spans="1:19" ht="147.75" customHeight="1" x14ac:dyDescent="0.25">
      <c r="A17" s="133">
        <f>'Collection Worksheet'!A23</f>
        <v>547</v>
      </c>
      <c r="B17" s="121" t="str">
        <f>'Collection Worksheet'!C23</f>
        <v>OPEB Note</v>
      </c>
      <c r="C17" s="134" t="str">
        <f>'Collection Worksheet'!D23</f>
        <v>Select 1,2,3 or 4:
1-Unit has an OPEB benefit that allows qualified retirees to received health care if the retiree pays the same premium rate as an active employee
2-The unit has no OPEB benefits
3- The unit pays some portion of the qualified retiree's health care premium
4-The unit's qualified retiree's receive health care under the state health care plan</v>
      </c>
      <c r="D17" s="123"/>
      <c r="E17" s="124">
        <f>'Collection Worksheet'!F23</f>
        <v>0</v>
      </c>
      <c r="F17" s="124" t="str">
        <f>IF(L17&lt;1,"Please answer this question","")</f>
        <v>Please answer this question</v>
      </c>
      <c r="G17" s="125"/>
      <c r="H17" s="126">
        <f>'Collection Worksheet'!I23</f>
        <v>0</v>
      </c>
      <c r="I17" s="127"/>
      <c r="J17" s="128">
        <v>547</v>
      </c>
      <c r="K17" s="135" t="s">
        <v>57</v>
      </c>
      <c r="L17" s="130">
        <f t="shared" si="3"/>
        <v>0</v>
      </c>
      <c r="S17" t="b">
        <f t="shared" si="1"/>
        <v>1</v>
      </c>
    </row>
    <row r="18" spans="1:19" ht="42" customHeight="1" x14ac:dyDescent="0.25">
      <c r="A18" s="136">
        <f>'Collection Worksheet'!A24</f>
        <v>607</v>
      </c>
      <c r="B18" s="137" t="str">
        <f>'Collection Worksheet'!C24</f>
        <v>OPEB
 Note or RSI</v>
      </c>
      <c r="C18" s="138" t="str">
        <f>'Collection Worksheet'!D24</f>
        <v>Health benefits - total OPEB liability</v>
      </c>
      <c r="D18" s="123"/>
      <c r="E18" s="124">
        <f>'Collection Worksheet'!F24</f>
        <v>0</v>
      </c>
      <c r="F18" s="139">
        <f>IF(L18&lt;0,"Error: Enter as positive.",)</f>
        <v>0</v>
      </c>
      <c r="G18" s="140"/>
      <c r="H18" s="141">
        <f>'Collection Worksheet'!I24</f>
        <v>0</v>
      </c>
      <c r="I18" s="142"/>
      <c r="J18" s="154">
        <v>607</v>
      </c>
      <c r="K18" s="138" t="s">
        <v>188</v>
      </c>
      <c r="L18" s="139">
        <f t="shared" si="3"/>
        <v>0</v>
      </c>
      <c r="S18" t="b">
        <f t="shared" si="1"/>
        <v>1</v>
      </c>
    </row>
    <row r="19" spans="1:19" ht="39.75" customHeight="1" x14ac:dyDescent="0.25">
      <c r="A19" s="143">
        <f>'Collection Worksheet'!A25</f>
        <v>608</v>
      </c>
      <c r="B19" s="137" t="str">
        <f>'Collection Worksheet'!C25</f>
        <v>OPEB
 Note or RSI</v>
      </c>
      <c r="C19" s="144" t="str">
        <f>'Collection Worksheet'!D25</f>
        <v>Health benefits- OPEB plan fiduciary net position</v>
      </c>
      <c r="D19" s="123"/>
      <c r="E19" s="124">
        <f>'Collection Worksheet'!F25</f>
        <v>0</v>
      </c>
      <c r="F19" s="139">
        <f>IF(L19&lt;0,"Note: Number is normally positive.",)</f>
        <v>0</v>
      </c>
      <c r="G19" s="140"/>
      <c r="H19" s="141">
        <f>'Collection Worksheet'!I25</f>
        <v>0</v>
      </c>
      <c r="I19" s="127"/>
      <c r="J19" s="154">
        <v>608</v>
      </c>
      <c r="K19" s="144" t="s">
        <v>189</v>
      </c>
      <c r="L19" s="139">
        <f t="shared" si="3"/>
        <v>0</v>
      </c>
      <c r="S19" t="b">
        <f t="shared" si="1"/>
        <v>1</v>
      </c>
    </row>
    <row r="20" spans="1:19" ht="105" x14ac:dyDescent="0.25">
      <c r="A20" s="143">
        <f>'Collection Worksheet'!A26</f>
        <v>609</v>
      </c>
      <c r="B20" s="137" t="str">
        <f>'Collection Worksheet'!C26</f>
        <v>OPEB
RSI</v>
      </c>
      <c r="C20" s="144" t="str">
        <f>'Collection Worksheet'!D26</f>
        <v>Health benefits - What is the plan’s fiduciary net position as a percentage of the total OPEB liability?  Please enter as percentage value; for example, 83.5% should be entered as 83.5.  If assets have not been set aside in a trust, please enter 0.0</v>
      </c>
      <c r="D20" s="123"/>
      <c r="E20" s="146">
        <f>'Collection Worksheet'!F26</f>
        <v>0</v>
      </c>
      <c r="F20" s="139" t="str">
        <f>IF(H20=L20,"","Column L does not equal Column H")</f>
        <v/>
      </c>
      <c r="G20" s="140"/>
      <c r="H20" s="147">
        <f>ROUND(IFERROR((L19/L18)*100,0),1)</f>
        <v>0</v>
      </c>
      <c r="I20" s="127"/>
      <c r="J20" s="154">
        <v>609</v>
      </c>
      <c r="K20" s="144" t="s">
        <v>208</v>
      </c>
      <c r="L20" s="148">
        <f t="shared" si="3"/>
        <v>0</v>
      </c>
      <c r="Q20" t="str">
        <f>IF(H20=L20,"",1)</f>
        <v/>
      </c>
      <c r="S20" t="b">
        <f t="shared" si="1"/>
        <v>1</v>
      </c>
    </row>
    <row r="21" spans="1:19" ht="30" x14ac:dyDescent="0.25">
      <c r="A21" s="143">
        <f>'Collection Worksheet'!A27</f>
        <v>610</v>
      </c>
      <c r="B21" s="137" t="str">
        <f>'Collection Worksheet'!C27</f>
        <v>OPEB
 Note or RSI</v>
      </c>
      <c r="C21" s="144" t="str">
        <f>'Collection Worksheet'!D27</f>
        <v>Vision benefits - total OPEB liability</v>
      </c>
      <c r="D21" s="123"/>
      <c r="E21" s="124">
        <f>'Collection Worksheet'!F27</f>
        <v>0</v>
      </c>
      <c r="F21" s="139">
        <f>IF(L21&lt;0,"Error: Enter as positive.",)</f>
        <v>0</v>
      </c>
      <c r="G21" s="140"/>
      <c r="H21" s="141">
        <f>'Collection Worksheet'!I27</f>
        <v>0</v>
      </c>
      <c r="I21" s="127"/>
      <c r="J21" s="154">
        <v>610</v>
      </c>
      <c r="K21" s="144" t="s">
        <v>192</v>
      </c>
      <c r="L21" s="139">
        <f t="shared" si="3"/>
        <v>0</v>
      </c>
      <c r="S21" t="b">
        <f t="shared" si="1"/>
        <v>1</v>
      </c>
    </row>
    <row r="22" spans="1:19" ht="30" x14ac:dyDescent="0.25">
      <c r="A22" s="143">
        <f>'Collection Worksheet'!A28</f>
        <v>611</v>
      </c>
      <c r="B22" s="137" t="str">
        <f>'Collection Worksheet'!C28</f>
        <v>OPEB
 Note or RSI</v>
      </c>
      <c r="C22" s="144" t="str">
        <f>'Collection Worksheet'!D28</f>
        <v>Vision benefits - OPEB plan fiduciary net position</v>
      </c>
      <c r="D22" s="123"/>
      <c r="E22" s="149">
        <f>'Collection Worksheet'!F28</f>
        <v>0</v>
      </c>
      <c r="F22" s="139">
        <f>IF(L22&lt;0,"Note: Number is normally positive.",)</f>
        <v>0</v>
      </c>
      <c r="G22" s="140"/>
      <c r="H22" s="141">
        <f>'Collection Worksheet'!I28</f>
        <v>0</v>
      </c>
      <c r="I22" s="127"/>
      <c r="J22" s="154">
        <v>611</v>
      </c>
      <c r="K22" s="144" t="s">
        <v>193</v>
      </c>
      <c r="L22" s="150">
        <f t="shared" si="3"/>
        <v>0</v>
      </c>
      <c r="S22" t="b">
        <f t="shared" si="1"/>
        <v>1</v>
      </c>
    </row>
    <row r="23" spans="1:19" ht="135.75" customHeight="1" x14ac:dyDescent="0.25">
      <c r="A23" s="143">
        <f>'Collection Worksheet'!A29</f>
        <v>612</v>
      </c>
      <c r="B23" s="137" t="str">
        <f>'Collection Worksheet'!C29</f>
        <v>OPEB
RSI</v>
      </c>
      <c r="C23" s="144" t="str">
        <f>'Collection Worksheet'!D29</f>
        <v>Vision benefits - What is the plan’s fiduciary net position as a percentage of the total OPEB liability?  Please enter as percentage value; for example, 83.5% should be entered as 83.5.  If assets have not been set aside in a trust, please enter 0.0</v>
      </c>
      <c r="D23" s="123"/>
      <c r="E23" s="146">
        <f>'Collection Worksheet'!F29</f>
        <v>0</v>
      </c>
      <c r="F23" s="139" t="str">
        <f>IF(H23=L23,"","Column L does not equal Column H")</f>
        <v/>
      </c>
      <c r="G23" s="140"/>
      <c r="H23" s="147">
        <f>ROUND(IFERROR((L22/L21)*100,0),1)</f>
        <v>0</v>
      </c>
      <c r="I23" s="127"/>
      <c r="J23" s="154">
        <v>612</v>
      </c>
      <c r="K23" s="144" t="s">
        <v>209</v>
      </c>
      <c r="L23" s="151">
        <f t="shared" si="3"/>
        <v>0</v>
      </c>
      <c r="Q23" t="str">
        <f>IF(H23=L23,"",1)</f>
        <v/>
      </c>
      <c r="S23" t="b">
        <f t="shared" si="1"/>
        <v>1</v>
      </c>
    </row>
    <row r="24" spans="1:19" ht="52.5" customHeight="1" x14ac:dyDescent="0.25">
      <c r="A24" s="143">
        <f>'Collection Worksheet'!A30</f>
        <v>613</v>
      </c>
      <c r="B24" s="137" t="str">
        <f>'Collection Worksheet'!C30</f>
        <v>OPEB
 Note or RSI</v>
      </c>
      <c r="C24" s="144" t="str">
        <f>'Collection Worksheet'!D30</f>
        <v>Dental benefits - total OPEB liability</v>
      </c>
      <c r="D24" s="123"/>
      <c r="E24" s="149">
        <f>'Collection Worksheet'!F30</f>
        <v>0</v>
      </c>
      <c r="F24" s="139">
        <f>IF(L24&lt;0,"Error: Enter as positive.",)</f>
        <v>0</v>
      </c>
      <c r="G24" s="140"/>
      <c r="H24" s="141">
        <f>'Collection Worksheet'!I30</f>
        <v>0</v>
      </c>
      <c r="I24" s="127"/>
      <c r="J24" s="154">
        <v>613</v>
      </c>
      <c r="K24" s="144" t="s">
        <v>195</v>
      </c>
      <c r="L24" s="150">
        <f t="shared" si="3"/>
        <v>0</v>
      </c>
      <c r="S24" t="b">
        <f t="shared" si="1"/>
        <v>1</v>
      </c>
    </row>
    <row r="25" spans="1:19" ht="52.5" customHeight="1" x14ac:dyDescent="0.25">
      <c r="A25" s="143">
        <f>'Collection Worksheet'!A31</f>
        <v>614</v>
      </c>
      <c r="B25" s="137" t="str">
        <f>'Collection Worksheet'!C31</f>
        <v>OPEB
 Note or RSI</v>
      </c>
      <c r="C25" s="144" t="str">
        <f>'Collection Worksheet'!D31</f>
        <v>Dental benefits - OPEB plan fiduciary net position</v>
      </c>
      <c r="D25" s="123"/>
      <c r="E25" s="149">
        <f>'Collection Worksheet'!F31</f>
        <v>0</v>
      </c>
      <c r="F25" s="139">
        <f>IF(L25&lt;0,"Note: Number is normally positive.",)</f>
        <v>0</v>
      </c>
      <c r="G25" s="140"/>
      <c r="H25" s="141">
        <f>'Collection Worksheet'!I31</f>
        <v>0</v>
      </c>
      <c r="I25" s="127"/>
      <c r="J25" s="154">
        <v>614</v>
      </c>
      <c r="K25" s="144" t="s">
        <v>196</v>
      </c>
      <c r="L25" s="150">
        <f t="shared" si="3"/>
        <v>0</v>
      </c>
      <c r="S25" t="b">
        <f t="shared" si="1"/>
        <v>1</v>
      </c>
    </row>
    <row r="26" spans="1:19" ht="132" customHeight="1" x14ac:dyDescent="0.25">
      <c r="A26" s="143">
        <f>'Collection Worksheet'!A32</f>
        <v>615</v>
      </c>
      <c r="B26" s="137" t="str">
        <f>'Collection Worksheet'!C32</f>
        <v>OPEB
RSI</v>
      </c>
      <c r="C26" s="144" t="str">
        <f>'Collection Worksheet'!D32</f>
        <v>Dental benefits - What is the plan’s fiduciary net position as a percentage of the total OPEB liability?  Please enter as percentage value; for example, 83.5% should be entered as 83.5.  If assets have not been set aside in a trust, please enter 0.0</v>
      </c>
      <c r="D26" s="123"/>
      <c r="E26" s="146">
        <f>'Collection Worksheet'!F32</f>
        <v>0</v>
      </c>
      <c r="F26" s="139" t="str">
        <f>IF(H26=L26,"","Column L does not equal Column H")</f>
        <v/>
      </c>
      <c r="G26" s="140"/>
      <c r="H26" s="147">
        <f>ROUND(IFERROR((L25/L24)*100,0),1)</f>
        <v>0</v>
      </c>
      <c r="I26" s="127"/>
      <c r="J26" s="154">
        <v>615</v>
      </c>
      <c r="K26" s="144" t="s">
        <v>210</v>
      </c>
      <c r="L26" s="151">
        <f t="shared" si="3"/>
        <v>0</v>
      </c>
      <c r="Q26" t="str">
        <f>IF(H26=L26,"",1)</f>
        <v/>
      </c>
      <c r="S26" t="b">
        <f t="shared" si="1"/>
        <v>1</v>
      </c>
    </row>
    <row r="27" spans="1:19" ht="52.5" customHeight="1" x14ac:dyDescent="0.25">
      <c r="A27" s="143">
        <f>'Collection Worksheet'!A33</f>
        <v>616</v>
      </c>
      <c r="B27" s="137" t="str">
        <f>'Collection Worksheet'!C33</f>
        <v>OPEB
 Note or RSI</v>
      </c>
      <c r="C27" s="144" t="str">
        <f>'Collection Worksheet'!D33</f>
        <v>Other benefits - total OPEB liability</v>
      </c>
      <c r="D27" s="123"/>
      <c r="E27" s="149">
        <f>'Collection Worksheet'!F33</f>
        <v>0</v>
      </c>
      <c r="F27" s="139">
        <f>IF(L27&lt;0,"Error: Enter as positive.",)</f>
        <v>0</v>
      </c>
      <c r="G27" s="140"/>
      <c r="H27" s="141">
        <f>'Collection Worksheet'!I33</f>
        <v>0</v>
      </c>
      <c r="I27" s="127"/>
      <c r="J27" s="154">
        <v>616</v>
      </c>
      <c r="K27" s="144" t="s">
        <v>198</v>
      </c>
      <c r="L27" s="150">
        <f t="shared" si="3"/>
        <v>0</v>
      </c>
      <c r="S27" t="b">
        <f t="shared" si="1"/>
        <v>1</v>
      </c>
    </row>
    <row r="28" spans="1:19" ht="52.5" customHeight="1" x14ac:dyDescent="0.25">
      <c r="A28" s="143">
        <f>'Collection Worksheet'!A34</f>
        <v>617</v>
      </c>
      <c r="B28" s="137" t="str">
        <f>'Collection Worksheet'!C34</f>
        <v>OPEB
 Note or RSI</v>
      </c>
      <c r="C28" s="144" t="str">
        <f>'Collection Worksheet'!D34</f>
        <v>Other benefits - OPEB plan fiduciary net position</v>
      </c>
      <c r="D28" s="123"/>
      <c r="E28" s="149">
        <f>'Collection Worksheet'!F34</f>
        <v>0</v>
      </c>
      <c r="F28" s="139">
        <f>IF(L28&lt;0,"Note: Number is normally positive.",)</f>
        <v>0</v>
      </c>
      <c r="G28" s="140"/>
      <c r="H28" s="141">
        <f>'Collection Worksheet'!I34</f>
        <v>0</v>
      </c>
      <c r="I28" s="127"/>
      <c r="J28" s="154">
        <v>617</v>
      </c>
      <c r="K28" s="144" t="s">
        <v>199</v>
      </c>
      <c r="L28" s="150">
        <f t="shared" si="3"/>
        <v>0</v>
      </c>
      <c r="S28" t="b">
        <f t="shared" si="1"/>
        <v>1</v>
      </c>
    </row>
    <row r="29" spans="1:19" ht="142.5" customHeight="1" x14ac:dyDescent="0.25">
      <c r="A29" s="143">
        <f>'Collection Worksheet'!A35</f>
        <v>618</v>
      </c>
      <c r="B29" s="137" t="str">
        <f>'Collection Worksheet'!C35</f>
        <v>OPEB
RSI</v>
      </c>
      <c r="C29" s="144" t="str">
        <f>'Collection Worksheet'!D35</f>
        <v>Other benefits  - What is the plan’s fiduciary net position as a percentage of the total OPEB liability?  Please enter as percentage value; for example, 83.5% should be entered as 83.5.  If assets have not been set aside in a trust, please enter 0.0</v>
      </c>
      <c r="D29" s="123"/>
      <c r="E29" s="146">
        <f>'Collection Worksheet'!F35</f>
        <v>0</v>
      </c>
      <c r="F29" s="139" t="str">
        <f>IF(H29=L29,"","Column L does not equal Column H")</f>
        <v/>
      </c>
      <c r="G29" s="140"/>
      <c r="H29" s="147">
        <f>ROUND(IFERROR((L28/L27)*100,0),1)</f>
        <v>0</v>
      </c>
      <c r="I29" s="127"/>
      <c r="J29" s="154">
        <v>618</v>
      </c>
      <c r="K29" s="144" t="s">
        <v>211</v>
      </c>
      <c r="L29" s="151">
        <f t="shared" si="3"/>
        <v>0</v>
      </c>
      <c r="Q29" t="str">
        <f>IF(H29=L29,"",1)</f>
        <v/>
      </c>
      <c r="S29" t="b">
        <f t="shared" si="1"/>
        <v>1</v>
      </c>
    </row>
    <row r="30" spans="1:19" ht="117.75" customHeight="1" x14ac:dyDescent="0.25">
      <c r="A30" s="143">
        <v>622</v>
      </c>
      <c r="B30" s="137" t="s">
        <v>261</v>
      </c>
      <c r="C30" s="144" t="s">
        <v>267</v>
      </c>
      <c r="D30" s="123"/>
      <c r="E30" s="149">
        <f>'Collection Worksheet'!F37</f>
        <v>0</v>
      </c>
      <c r="F30" s="139"/>
      <c r="G30" s="140"/>
      <c r="H30" s="147"/>
      <c r="I30" s="127"/>
      <c r="J30" s="154">
        <v>622</v>
      </c>
      <c r="K30" s="144" t="s">
        <v>268</v>
      </c>
      <c r="L30" s="150">
        <f t="shared" si="3"/>
        <v>0</v>
      </c>
      <c r="S30" t="b">
        <f t="shared" si="1"/>
        <v>1</v>
      </c>
    </row>
    <row r="31" spans="1:19" ht="219" customHeight="1" x14ac:dyDescent="0.25">
      <c r="A31" s="143">
        <f>'Collection Worksheet'!A39</f>
        <v>577</v>
      </c>
      <c r="B31" s="137" t="str">
        <f>'Collection Worksheet'!C39</f>
        <v>Pension Notes</v>
      </c>
      <c r="C31" s="144" t="str">
        <f>'Collection Worksheet'!D39</f>
        <v xml:space="preserve">Does your unit sponsor a defined benefit retirement plan other than the four State or Local Government Retirement Plans administered by the State of North Carolina: LGERS, TSERS, Firefighters' and Rescue Squad Workers' and the Registers of Deeds' Supplemental Pension?  Answer Yes if you do have a defined benefit retirement plan other than those mentioned above and provide the name of the plan , a brief description of the benefit and the population group that received the benefit in column G.
</v>
      </c>
      <c r="D31" s="159"/>
      <c r="E31" s="146">
        <f>'Collection Worksheet'!F39</f>
        <v>0</v>
      </c>
      <c r="F31" s="139" t="str">
        <f>'Collection Worksheet'!G39</f>
        <v xml:space="preserve"> </v>
      </c>
      <c r="G31" s="140"/>
      <c r="H31" s="147">
        <f>'Collection Worksheet'!I39</f>
        <v>0</v>
      </c>
      <c r="I31" s="127"/>
      <c r="J31" s="154">
        <v>577</v>
      </c>
      <c r="K31" s="144" t="s">
        <v>201</v>
      </c>
      <c r="L31" s="150" t="str">
        <f>IF(E31="Yes",1,IF(E31="No",2,""))</f>
        <v/>
      </c>
      <c r="S31" t="b">
        <f t="shared" si="1"/>
        <v>1</v>
      </c>
    </row>
    <row r="32" spans="1:19" ht="180" x14ac:dyDescent="0.25">
      <c r="J32" s="155" t="s">
        <v>202</v>
      </c>
      <c r="K32" s="95" t="s">
        <v>203</v>
      </c>
      <c r="L32">
        <v>1</v>
      </c>
      <c r="S32" t="b">
        <f t="shared" si="1"/>
        <v>0</v>
      </c>
    </row>
    <row r="33" spans="1:19" ht="148.5" customHeight="1" x14ac:dyDescent="0.25">
      <c r="I33" s="127"/>
      <c r="J33" s="154">
        <v>625</v>
      </c>
      <c r="K33" s="144" t="s">
        <v>269</v>
      </c>
      <c r="L33" s="151"/>
      <c r="S33" t="b">
        <f t="shared" si="1"/>
        <v>0</v>
      </c>
    </row>
    <row r="34" spans="1:19" ht="62.25" customHeight="1" x14ac:dyDescent="0.25">
      <c r="J34" s="155" t="s">
        <v>205</v>
      </c>
      <c r="K34" s="95" t="s">
        <v>270</v>
      </c>
      <c r="S34" t="b">
        <f t="shared" si="1"/>
        <v>0</v>
      </c>
    </row>
    <row r="35" spans="1:19" x14ac:dyDescent="0.25">
      <c r="J35" s="155">
        <v>998</v>
      </c>
      <c r="K35" t="s">
        <v>46</v>
      </c>
      <c r="L35" t="e">
        <f>HLOOKUP('Collection Worksheet'!$D$2,'2018 Data'!$D$1:$CX$127,38,FALSE)</f>
        <v>#N/A</v>
      </c>
      <c r="S35" t="b">
        <f t="shared" si="1"/>
        <v>0</v>
      </c>
    </row>
    <row r="36" spans="1:19" x14ac:dyDescent="0.25">
      <c r="J36" s="156">
        <v>999</v>
      </c>
      <c r="K36" t="s">
        <v>47</v>
      </c>
      <c r="L36" t="e">
        <f>HLOOKUP('Collection Worksheet'!$D$2,'2018 Data'!$D$1:$CX$127,39,FALSE)</f>
        <v>#N/A</v>
      </c>
      <c r="S36" t="b">
        <f t="shared" si="1"/>
        <v>0</v>
      </c>
    </row>
    <row r="40" spans="1:19" ht="45" x14ac:dyDescent="0.25">
      <c r="A40" s="143">
        <v>623</v>
      </c>
      <c r="B40" s="137"/>
      <c r="C40" s="144" t="s">
        <v>265</v>
      </c>
      <c r="D40" s="145"/>
      <c r="E40">
        <f>'Collection Worksheet'!F38</f>
        <v>0</v>
      </c>
      <c r="J40" s="152">
        <f>SUM(Q4:Q36)</f>
        <v>0</v>
      </c>
      <c r="K40" s="153" t="s">
        <v>207</v>
      </c>
    </row>
  </sheetData>
  <sheetProtection formatCells="0" formatColumns="0" formatRows="0"/>
  <conditionalFormatting sqref="L40">
    <cfRule type="cellIs" dxfId="1" priority="3" stopIfTrue="1" operator="notEqual">
      <formula>0</formula>
    </cfRule>
  </conditionalFormatting>
  <conditionalFormatting sqref="J40">
    <cfRule type="cellIs" dxfId="0" priority="1" stopIfTrue="1" operator="greaterThan">
      <formula>0</formula>
    </cfRule>
  </conditionalFormatting>
  <dataValidations count="3">
    <dataValidation type="list" allowBlank="1" showInputMessage="1" showErrorMessage="1" sqref="L33" xr:uid="{00000000-0002-0000-0200-000000000000}">
      <formula1>$R$1:$R$4</formula1>
    </dataValidation>
    <dataValidation type="list" allowBlank="1" showInputMessage="1" showErrorMessage="1" sqref="L34" xr:uid="{00000000-0002-0000-0200-000001000000}">
      <formula1>$R$1:$R$2</formula1>
    </dataValidation>
    <dataValidation type="list" allowBlank="1" showInputMessage="1" showErrorMessage="1" sqref="L32" xr:uid="{00000000-0002-0000-0200-000002000000}">
      <formula1>$R$1:$R$7</formula1>
    </dataValidation>
  </dataValidations>
  <pageMargins left="0.7" right="0.7" top="0.75" bottom="0.75" header="0.3" footer="0.3"/>
  <pageSetup scale="6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Y127"/>
  <sheetViews>
    <sheetView zoomScale="89" zoomScaleNormal="89" workbookViewId="0">
      <pane xSplit="4" ySplit="1" topLeftCell="E2" activePane="bottomRight" state="frozen"/>
      <selection pane="topRight" activeCell="E1" sqref="E1"/>
      <selection pane="bottomLeft" activeCell="A2" sqref="A2"/>
      <selection pane="bottomRight" activeCell="C1" sqref="C1"/>
    </sheetView>
  </sheetViews>
  <sheetFormatPr defaultRowHeight="15" x14ac:dyDescent="0.25"/>
  <cols>
    <col min="3" max="3" width="62.140625" customWidth="1"/>
    <col min="4" max="101" width="15.7109375" customWidth="1"/>
    <col min="102" max="102" width="16.140625" customWidth="1"/>
    <col min="103" max="103" width="13.28515625" customWidth="1"/>
  </cols>
  <sheetData>
    <row r="1" spans="1:103" x14ac:dyDescent="0.25">
      <c r="A1" t="s">
        <v>212</v>
      </c>
      <c r="E1" t="s">
        <v>73</v>
      </c>
      <c r="F1" t="s">
        <v>74</v>
      </c>
      <c r="G1" t="s">
        <v>140</v>
      </c>
      <c r="H1" t="s">
        <v>75</v>
      </c>
      <c r="I1" t="s">
        <v>167</v>
      </c>
      <c r="J1" t="s">
        <v>76</v>
      </c>
      <c r="K1" t="s">
        <v>77</v>
      </c>
      <c r="L1" t="s">
        <v>78</v>
      </c>
      <c r="M1" t="s">
        <v>259</v>
      </c>
      <c r="N1" t="s">
        <v>141</v>
      </c>
      <c r="O1" t="s">
        <v>161</v>
      </c>
      <c r="P1" t="s">
        <v>79</v>
      </c>
      <c r="Q1" t="s">
        <v>142</v>
      </c>
      <c r="R1" t="s">
        <v>80</v>
      </c>
      <c r="S1" t="s">
        <v>143</v>
      </c>
      <c r="T1" t="s">
        <v>144</v>
      </c>
      <c r="U1" t="s">
        <v>168</v>
      </c>
      <c r="V1" t="s">
        <v>81</v>
      </c>
      <c r="W1" t="s">
        <v>82</v>
      </c>
      <c r="X1" t="s">
        <v>83</v>
      </c>
      <c r="Y1" t="s">
        <v>162</v>
      </c>
      <c r="Z1" t="s">
        <v>84</v>
      </c>
      <c r="AA1" t="s">
        <v>85</v>
      </c>
      <c r="AB1" t="s">
        <v>86</v>
      </c>
      <c r="AC1" t="s">
        <v>87</v>
      </c>
      <c r="AD1" t="s">
        <v>88</v>
      </c>
      <c r="AE1" t="s">
        <v>89</v>
      </c>
      <c r="AF1" t="s">
        <v>90</v>
      </c>
      <c r="AG1" t="s">
        <v>91</v>
      </c>
      <c r="AH1" t="s">
        <v>145</v>
      </c>
      <c r="AI1" t="s">
        <v>163</v>
      </c>
      <c r="AJ1" t="s">
        <v>92</v>
      </c>
      <c r="AK1" t="s">
        <v>146</v>
      </c>
      <c r="AL1" t="s">
        <v>93</v>
      </c>
      <c r="AM1" t="s">
        <v>94</v>
      </c>
      <c r="AN1" t="s">
        <v>95</v>
      </c>
      <c r="AO1" t="s">
        <v>164</v>
      </c>
      <c r="AP1" t="s">
        <v>184</v>
      </c>
      <c r="AQ1" t="s">
        <v>96</v>
      </c>
      <c r="AR1" t="s">
        <v>97</v>
      </c>
      <c r="AS1" t="s">
        <v>147</v>
      </c>
      <c r="AT1" t="s">
        <v>98</v>
      </c>
      <c r="AU1" t="s">
        <v>99</v>
      </c>
      <c r="AV1" t="s">
        <v>100</v>
      </c>
      <c r="AW1" t="s">
        <v>101</v>
      </c>
      <c r="AX1" t="s">
        <v>148</v>
      </c>
      <c r="AY1" t="s">
        <v>102</v>
      </c>
      <c r="AZ1" t="s">
        <v>103</v>
      </c>
      <c r="BA1" t="s">
        <v>104</v>
      </c>
      <c r="BB1" t="s">
        <v>165</v>
      </c>
      <c r="BC1" t="s">
        <v>105</v>
      </c>
      <c r="BD1" t="s">
        <v>106</v>
      </c>
      <c r="BE1" t="s">
        <v>107</v>
      </c>
      <c r="BF1" t="s">
        <v>108</v>
      </c>
      <c r="BG1" t="s">
        <v>109</v>
      </c>
      <c r="BH1" t="s">
        <v>110</v>
      </c>
      <c r="BI1" t="s">
        <v>111</v>
      </c>
      <c r="BJ1" t="s">
        <v>138</v>
      </c>
      <c r="BK1" t="s">
        <v>149</v>
      </c>
      <c r="BL1" t="s">
        <v>112</v>
      </c>
      <c r="BM1" t="s">
        <v>113</v>
      </c>
      <c r="BN1" t="s">
        <v>114</v>
      </c>
      <c r="BO1" t="s">
        <v>115</v>
      </c>
      <c r="BP1" t="s">
        <v>150</v>
      </c>
      <c r="BQ1" t="s">
        <v>116</v>
      </c>
      <c r="BR1" t="s">
        <v>151</v>
      </c>
      <c r="BS1" t="s">
        <v>152</v>
      </c>
      <c r="BT1" t="s">
        <v>153</v>
      </c>
      <c r="BU1" t="s">
        <v>117</v>
      </c>
      <c r="BV1" t="s">
        <v>118</v>
      </c>
      <c r="BW1" t="s">
        <v>119</v>
      </c>
      <c r="BX1" t="s">
        <v>120</v>
      </c>
      <c r="BY1" t="s">
        <v>121</v>
      </c>
      <c r="BZ1" t="s">
        <v>166</v>
      </c>
      <c r="CA1" t="s">
        <v>122</v>
      </c>
      <c r="CB1" t="s">
        <v>123</v>
      </c>
      <c r="CC1" t="s">
        <v>124</v>
      </c>
      <c r="CD1" t="s">
        <v>125</v>
      </c>
      <c r="CE1" t="s">
        <v>126</v>
      </c>
      <c r="CF1" t="s">
        <v>127</v>
      </c>
      <c r="CG1" t="s">
        <v>154</v>
      </c>
      <c r="CH1" t="s">
        <v>128</v>
      </c>
      <c r="CI1" t="s">
        <v>129</v>
      </c>
      <c r="CJ1" t="s">
        <v>155</v>
      </c>
      <c r="CK1" t="s">
        <v>169</v>
      </c>
      <c r="CL1" t="s">
        <v>130</v>
      </c>
      <c r="CM1" t="s">
        <v>156</v>
      </c>
      <c r="CN1" t="s">
        <v>131</v>
      </c>
      <c r="CO1" t="s">
        <v>132</v>
      </c>
      <c r="CP1" t="s">
        <v>157</v>
      </c>
      <c r="CQ1" t="s">
        <v>158</v>
      </c>
      <c r="CR1" t="s">
        <v>133</v>
      </c>
      <c r="CS1" t="s">
        <v>134</v>
      </c>
      <c r="CT1" t="s">
        <v>135</v>
      </c>
      <c r="CU1" t="s">
        <v>136</v>
      </c>
      <c r="CV1" t="s">
        <v>139</v>
      </c>
      <c r="CW1" t="s">
        <v>159</v>
      </c>
      <c r="CX1" t="s">
        <v>160</v>
      </c>
      <c r="CY1" t="s">
        <v>213</v>
      </c>
    </row>
    <row r="2" spans="1:103" x14ac:dyDescent="0.25">
      <c r="D2" t="s">
        <v>214</v>
      </c>
      <c r="E2">
        <v>611809</v>
      </c>
      <c r="F2">
        <v>611811</v>
      </c>
      <c r="G2">
        <v>611812</v>
      </c>
      <c r="H2">
        <v>611813</v>
      </c>
      <c r="I2">
        <v>611801</v>
      </c>
      <c r="J2">
        <v>611814</v>
      </c>
      <c r="K2">
        <v>611815</v>
      </c>
      <c r="L2">
        <v>611816</v>
      </c>
      <c r="M2">
        <v>614201</v>
      </c>
      <c r="N2">
        <v>611817</v>
      </c>
      <c r="O2">
        <v>611819</v>
      </c>
      <c r="P2">
        <v>611820</v>
      </c>
      <c r="Q2">
        <v>611821</v>
      </c>
      <c r="R2">
        <v>611804</v>
      </c>
      <c r="S2">
        <v>611823</v>
      </c>
      <c r="T2">
        <v>611824</v>
      </c>
      <c r="U2">
        <v>611825</v>
      </c>
      <c r="V2">
        <v>611907</v>
      </c>
      <c r="W2">
        <v>611826</v>
      </c>
      <c r="X2">
        <v>611828</v>
      </c>
      <c r="Y2">
        <v>611829</v>
      </c>
      <c r="Z2">
        <v>611830</v>
      </c>
      <c r="AA2">
        <v>611831</v>
      </c>
      <c r="AB2">
        <v>611832</v>
      </c>
      <c r="AC2">
        <v>611805</v>
      </c>
      <c r="AD2">
        <v>611834</v>
      </c>
      <c r="AE2">
        <v>611806</v>
      </c>
      <c r="AF2">
        <v>611835</v>
      </c>
      <c r="AG2">
        <v>611836</v>
      </c>
      <c r="AH2">
        <v>611906</v>
      </c>
      <c r="AI2">
        <v>611837</v>
      </c>
      <c r="AJ2">
        <v>611838</v>
      </c>
      <c r="AK2">
        <v>611839</v>
      </c>
      <c r="AL2">
        <v>611840</v>
      </c>
      <c r="AM2">
        <v>611841</v>
      </c>
      <c r="AN2">
        <v>611842</v>
      </c>
      <c r="AO2">
        <v>611843</v>
      </c>
      <c r="AP2">
        <v>611800</v>
      </c>
      <c r="AQ2">
        <v>611844</v>
      </c>
      <c r="AR2">
        <v>611846</v>
      </c>
      <c r="AS2">
        <v>611807</v>
      </c>
      <c r="AT2">
        <v>611848</v>
      </c>
      <c r="AU2">
        <v>611849</v>
      </c>
      <c r="AV2">
        <v>611850</v>
      </c>
      <c r="AW2">
        <v>611851</v>
      </c>
      <c r="AX2">
        <v>611852</v>
      </c>
      <c r="AY2">
        <v>611910</v>
      </c>
      <c r="AZ2">
        <v>611853</v>
      </c>
      <c r="BA2">
        <v>611854</v>
      </c>
      <c r="BB2">
        <v>611855</v>
      </c>
      <c r="BC2">
        <v>611856</v>
      </c>
      <c r="BD2">
        <v>611857</v>
      </c>
      <c r="BE2">
        <v>611858</v>
      </c>
      <c r="BF2">
        <v>611859</v>
      </c>
      <c r="BG2">
        <v>611860</v>
      </c>
      <c r="BH2">
        <v>611861</v>
      </c>
      <c r="BI2">
        <v>611862</v>
      </c>
      <c r="BJ2">
        <v>611864</v>
      </c>
      <c r="BK2">
        <v>611866</v>
      </c>
      <c r="BL2">
        <v>611827</v>
      </c>
      <c r="BM2">
        <v>611874</v>
      </c>
      <c r="BN2">
        <v>612348</v>
      </c>
      <c r="BO2">
        <v>611867</v>
      </c>
      <c r="BP2">
        <v>611868</v>
      </c>
      <c r="BQ2">
        <v>611869</v>
      </c>
      <c r="BR2">
        <v>611871</v>
      </c>
      <c r="BS2">
        <v>612339</v>
      </c>
      <c r="BT2">
        <v>611873</v>
      </c>
      <c r="BU2">
        <v>611876</v>
      </c>
      <c r="BV2">
        <v>611909</v>
      </c>
      <c r="BW2">
        <v>611877</v>
      </c>
      <c r="BX2">
        <v>611878</v>
      </c>
      <c r="BY2">
        <v>611879</v>
      </c>
      <c r="BZ2">
        <v>611880</v>
      </c>
      <c r="CA2">
        <v>611881</v>
      </c>
      <c r="CB2">
        <v>611882</v>
      </c>
      <c r="CC2">
        <v>611883</v>
      </c>
      <c r="CD2">
        <v>611884</v>
      </c>
      <c r="CE2">
        <v>611885</v>
      </c>
      <c r="CF2">
        <v>611887</v>
      </c>
      <c r="CG2">
        <v>611888</v>
      </c>
      <c r="CH2">
        <v>611889</v>
      </c>
      <c r="CI2">
        <v>611890</v>
      </c>
      <c r="CJ2">
        <v>611891</v>
      </c>
      <c r="CK2">
        <v>611905</v>
      </c>
      <c r="CL2">
        <v>611908</v>
      </c>
      <c r="CM2">
        <v>611892</v>
      </c>
      <c r="CN2">
        <v>611893</v>
      </c>
      <c r="CO2">
        <v>611894</v>
      </c>
      <c r="CP2">
        <v>611895</v>
      </c>
      <c r="CQ2">
        <v>611896</v>
      </c>
      <c r="CR2">
        <v>611897</v>
      </c>
      <c r="CS2">
        <v>611898</v>
      </c>
      <c r="CT2">
        <v>611808</v>
      </c>
      <c r="CU2">
        <v>611900</v>
      </c>
      <c r="CV2">
        <v>611901</v>
      </c>
      <c r="CW2">
        <v>611902</v>
      </c>
      <c r="CX2">
        <v>611903</v>
      </c>
      <c r="CY2">
        <v>611927</v>
      </c>
    </row>
    <row r="3" spans="1:103" x14ac:dyDescent="0.25">
      <c r="A3" s="157">
        <v>13</v>
      </c>
      <c r="B3">
        <v>13</v>
      </c>
      <c r="C3" t="s">
        <v>72</v>
      </c>
      <c r="D3" t="s">
        <v>215</v>
      </c>
      <c r="E3">
        <v>450526</v>
      </c>
      <c r="F3">
        <v>113821</v>
      </c>
      <c r="G3">
        <v>0</v>
      </c>
      <c r="H3">
        <v>0</v>
      </c>
      <c r="I3">
        <v>0</v>
      </c>
      <c r="J3">
        <v>542122</v>
      </c>
      <c r="K3">
        <v>374646</v>
      </c>
      <c r="L3">
        <v>2703913</v>
      </c>
      <c r="M3">
        <v>439811</v>
      </c>
      <c r="N3">
        <v>540746</v>
      </c>
      <c r="O3">
        <v>1157105</v>
      </c>
      <c r="P3">
        <v>2926016</v>
      </c>
      <c r="Q3">
        <v>99337056</v>
      </c>
      <c r="R3">
        <v>48970</v>
      </c>
      <c r="S3">
        <v>0</v>
      </c>
      <c r="T3">
        <v>1132504</v>
      </c>
      <c r="U3">
        <v>0</v>
      </c>
      <c r="V3">
        <v>85806</v>
      </c>
      <c r="W3">
        <v>7370485</v>
      </c>
      <c r="X3">
        <v>2398834</v>
      </c>
      <c r="Y3">
        <v>0</v>
      </c>
      <c r="Z3">
        <v>319195</v>
      </c>
      <c r="AA3">
        <v>1889719</v>
      </c>
      <c r="AB3">
        <v>12494244</v>
      </c>
      <c r="AC3">
        <v>1077966</v>
      </c>
      <c r="AD3">
        <v>5056647</v>
      </c>
      <c r="AE3">
        <v>49450</v>
      </c>
      <c r="AF3">
        <v>0</v>
      </c>
      <c r="AG3">
        <v>985357</v>
      </c>
      <c r="AH3">
        <v>0</v>
      </c>
      <c r="AI3">
        <v>18480826</v>
      </c>
      <c r="AJ3">
        <v>8650612</v>
      </c>
      <c r="AK3">
        <v>1438975</v>
      </c>
      <c r="AL3">
        <v>1178799</v>
      </c>
      <c r="AM3">
        <v>135025</v>
      </c>
      <c r="AN3">
        <v>591108</v>
      </c>
      <c r="AO3">
        <v>16476288</v>
      </c>
      <c r="AP3">
        <v>0</v>
      </c>
      <c r="AQ3">
        <v>319433</v>
      </c>
      <c r="AR3">
        <v>2677710</v>
      </c>
      <c r="AS3">
        <v>4053263</v>
      </c>
      <c r="AT3">
        <v>0</v>
      </c>
      <c r="AU3">
        <v>1276187</v>
      </c>
      <c r="AV3">
        <v>0</v>
      </c>
      <c r="AW3">
        <v>1749284</v>
      </c>
      <c r="AX3">
        <v>0</v>
      </c>
      <c r="AY3">
        <v>382935</v>
      </c>
      <c r="AZ3">
        <v>0</v>
      </c>
      <c r="BA3">
        <v>447570</v>
      </c>
      <c r="BB3">
        <v>0</v>
      </c>
      <c r="BC3">
        <v>633783</v>
      </c>
      <c r="BD3">
        <v>2243515</v>
      </c>
      <c r="BE3">
        <v>2072036</v>
      </c>
      <c r="BF3">
        <v>1105761</v>
      </c>
      <c r="BG3">
        <v>4213497</v>
      </c>
      <c r="BH3">
        <v>2297409</v>
      </c>
      <c r="BI3">
        <v>83938</v>
      </c>
      <c r="BJ3">
        <v>0</v>
      </c>
      <c r="BK3">
        <v>4526943</v>
      </c>
      <c r="BL3">
        <v>0</v>
      </c>
      <c r="BM3">
        <v>436046</v>
      </c>
      <c r="BN3">
        <v>1003201</v>
      </c>
      <c r="BO3">
        <v>1869296</v>
      </c>
      <c r="BP3">
        <v>0</v>
      </c>
      <c r="BQ3">
        <v>859514</v>
      </c>
      <c r="BR3">
        <v>1735094</v>
      </c>
      <c r="BS3">
        <v>0</v>
      </c>
      <c r="BT3">
        <v>32837421</v>
      </c>
      <c r="BU3">
        <v>1872755</v>
      </c>
      <c r="BV3">
        <v>3610394</v>
      </c>
      <c r="BW3">
        <v>0</v>
      </c>
      <c r="BX3">
        <v>402504</v>
      </c>
      <c r="BY3">
        <v>894040</v>
      </c>
      <c r="BZ3">
        <v>13329679</v>
      </c>
      <c r="CA3">
        <v>722904</v>
      </c>
      <c r="CB3">
        <v>430893</v>
      </c>
      <c r="CC3">
        <v>0</v>
      </c>
      <c r="CD3">
        <v>2578063</v>
      </c>
      <c r="CE3">
        <v>631070</v>
      </c>
      <c r="CF3">
        <v>1198312</v>
      </c>
      <c r="CG3">
        <v>338949</v>
      </c>
      <c r="CH3">
        <v>396527</v>
      </c>
      <c r="CI3">
        <v>115543</v>
      </c>
      <c r="CJ3">
        <v>7108940</v>
      </c>
      <c r="CK3">
        <v>0</v>
      </c>
      <c r="CL3">
        <v>400024</v>
      </c>
      <c r="CM3">
        <v>0</v>
      </c>
      <c r="CN3">
        <v>340012</v>
      </c>
      <c r="CO3">
        <v>1451605</v>
      </c>
      <c r="CP3">
        <v>527821</v>
      </c>
      <c r="CQ3">
        <v>1508264</v>
      </c>
      <c r="CR3">
        <v>1512866</v>
      </c>
      <c r="CS3">
        <v>2115196</v>
      </c>
      <c r="CT3">
        <v>380108</v>
      </c>
      <c r="CU3">
        <v>395117</v>
      </c>
      <c r="CV3">
        <v>0</v>
      </c>
      <c r="CW3">
        <v>0</v>
      </c>
      <c r="CX3">
        <v>4379357</v>
      </c>
      <c r="CY3">
        <v>5692476</v>
      </c>
    </row>
    <row r="4" spans="1:103" x14ac:dyDescent="0.25">
      <c r="A4" s="157">
        <v>14</v>
      </c>
      <c r="B4">
        <v>14</v>
      </c>
      <c r="C4" t="s">
        <v>170</v>
      </c>
      <c r="D4" t="s">
        <v>216</v>
      </c>
      <c r="E4">
        <v>103776</v>
      </c>
      <c r="F4">
        <v>41710</v>
      </c>
      <c r="G4">
        <v>0</v>
      </c>
      <c r="H4">
        <v>0</v>
      </c>
      <c r="I4">
        <v>0</v>
      </c>
      <c r="J4">
        <v>94326</v>
      </c>
      <c r="K4">
        <v>61458</v>
      </c>
      <c r="L4">
        <v>121822</v>
      </c>
      <c r="M4">
        <v>62511</v>
      </c>
      <c r="N4">
        <v>95057</v>
      </c>
      <c r="O4">
        <v>147215</v>
      </c>
      <c r="P4">
        <v>418105</v>
      </c>
      <c r="Q4">
        <v>14798398</v>
      </c>
      <c r="R4">
        <v>13876</v>
      </c>
      <c r="S4">
        <v>0</v>
      </c>
      <c r="T4">
        <v>54838</v>
      </c>
      <c r="U4">
        <v>0</v>
      </c>
      <c r="V4">
        <v>87539</v>
      </c>
      <c r="W4">
        <v>653583</v>
      </c>
      <c r="X4">
        <v>140196</v>
      </c>
      <c r="Y4">
        <v>0</v>
      </c>
      <c r="Z4">
        <v>74380</v>
      </c>
      <c r="AA4">
        <v>73090</v>
      </c>
      <c r="AB4">
        <v>300220</v>
      </c>
      <c r="AC4">
        <v>44885</v>
      </c>
      <c r="AD4">
        <v>44802</v>
      </c>
      <c r="AE4">
        <v>20066</v>
      </c>
      <c r="AF4">
        <v>0</v>
      </c>
      <c r="AG4">
        <v>237260</v>
      </c>
      <c r="AH4">
        <v>0</v>
      </c>
      <c r="AI4">
        <v>1331646</v>
      </c>
      <c r="AJ4">
        <v>771888</v>
      </c>
      <c r="AK4">
        <v>76192</v>
      </c>
      <c r="AL4">
        <v>203682</v>
      </c>
      <c r="AM4">
        <v>54263</v>
      </c>
      <c r="AN4">
        <v>15987</v>
      </c>
      <c r="AO4">
        <v>1777913</v>
      </c>
      <c r="AP4">
        <v>0</v>
      </c>
      <c r="AQ4">
        <v>48280</v>
      </c>
      <c r="AR4">
        <v>121236</v>
      </c>
      <c r="AS4">
        <v>473399</v>
      </c>
      <c r="AT4">
        <v>0</v>
      </c>
      <c r="AU4">
        <v>91188</v>
      </c>
      <c r="AV4">
        <v>0</v>
      </c>
      <c r="AW4">
        <v>199883</v>
      </c>
      <c r="AX4">
        <v>0</v>
      </c>
      <c r="AY4">
        <v>6218</v>
      </c>
      <c r="AZ4">
        <v>0</v>
      </c>
      <c r="BA4">
        <v>43289</v>
      </c>
      <c r="BB4">
        <v>0</v>
      </c>
      <c r="BC4">
        <v>50038</v>
      </c>
      <c r="BD4">
        <v>200849</v>
      </c>
      <c r="BE4">
        <v>128013</v>
      </c>
      <c r="BF4">
        <v>57906</v>
      </c>
      <c r="BG4">
        <v>301403</v>
      </c>
      <c r="BH4">
        <v>61080</v>
      </c>
      <c r="BI4">
        <v>9383</v>
      </c>
      <c r="BJ4">
        <v>0</v>
      </c>
      <c r="BK4">
        <v>91767</v>
      </c>
      <c r="BL4">
        <v>0</v>
      </c>
      <c r="BM4">
        <v>52644</v>
      </c>
      <c r="BN4">
        <v>95886</v>
      </c>
      <c r="BO4">
        <v>64889</v>
      </c>
      <c r="BP4">
        <v>0</v>
      </c>
      <c r="BQ4">
        <v>254524</v>
      </c>
      <c r="BR4">
        <v>11451</v>
      </c>
      <c r="BS4">
        <v>0</v>
      </c>
      <c r="BT4">
        <v>2156370</v>
      </c>
      <c r="BU4">
        <v>299113</v>
      </c>
      <c r="BV4">
        <v>500960</v>
      </c>
      <c r="BW4">
        <v>0</v>
      </c>
      <c r="BX4">
        <v>131532</v>
      </c>
      <c r="BY4">
        <v>88855</v>
      </c>
      <c r="BZ4">
        <v>626789</v>
      </c>
      <c r="CA4">
        <v>121286</v>
      </c>
      <c r="CB4">
        <v>173287</v>
      </c>
      <c r="CC4">
        <v>0</v>
      </c>
      <c r="CD4">
        <v>451911</v>
      </c>
      <c r="CE4">
        <v>111672</v>
      </c>
      <c r="CF4">
        <v>109500</v>
      </c>
      <c r="CG4">
        <v>17250</v>
      </c>
      <c r="CH4">
        <v>76803</v>
      </c>
      <c r="CI4">
        <v>18129</v>
      </c>
      <c r="CJ4">
        <v>2069056</v>
      </c>
      <c r="CK4">
        <v>0</v>
      </c>
      <c r="CL4">
        <v>82421</v>
      </c>
      <c r="CM4">
        <v>0</v>
      </c>
      <c r="CN4">
        <v>63549</v>
      </c>
      <c r="CO4">
        <v>44748</v>
      </c>
      <c r="CP4">
        <v>25953</v>
      </c>
      <c r="CQ4">
        <v>50347</v>
      </c>
      <c r="CR4">
        <v>187400</v>
      </c>
      <c r="CS4">
        <v>616700</v>
      </c>
      <c r="CT4">
        <v>109510</v>
      </c>
      <c r="CU4">
        <v>42596</v>
      </c>
      <c r="CV4">
        <v>0</v>
      </c>
      <c r="CW4">
        <v>0</v>
      </c>
      <c r="CX4">
        <v>450183</v>
      </c>
      <c r="CY4">
        <v>1425869</v>
      </c>
    </row>
    <row r="5" spans="1:103" x14ac:dyDescent="0.25">
      <c r="A5" s="157">
        <v>32</v>
      </c>
      <c r="B5">
        <v>32</v>
      </c>
      <c r="C5" t="s">
        <v>49</v>
      </c>
      <c r="D5" t="s">
        <v>217</v>
      </c>
      <c r="E5">
        <v>227132</v>
      </c>
      <c r="F5">
        <v>66037</v>
      </c>
      <c r="G5">
        <v>0</v>
      </c>
      <c r="H5">
        <v>0</v>
      </c>
      <c r="I5">
        <v>0</v>
      </c>
      <c r="J5">
        <v>169862</v>
      </c>
      <c r="K5">
        <v>160558</v>
      </c>
      <c r="L5">
        <v>285468</v>
      </c>
      <c r="M5">
        <v>243442</v>
      </c>
      <c r="N5">
        <v>221913</v>
      </c>
      <c r="O5">
        <v>355498</v>
      </c>
      <c r="P5">
        <v>752195</v>
      </c>
      <c r="Q5">
        <v>12213271</v>
      </c>
      <c r="R5">
        <v>699</v>
      </c>
      <c r="S5">
        <v>0</v>
      </c>
      <c r="T5">
        <v>239579</v>
      </c>
      <c r="U5">
        <v>0</v>
      </c>
      <c r="V5">
        <v>7659</v>
      </c>
      <c r="W5">
        <v>1566745</v>
      </c>
      <c r="X5">
        <v>479744</v>
      </c>
      <c r="Y5">
        <v>0</v>
      </c>
      <c r="Z5">
        <v>131469</v>
      </c>
      <c r="AA5">
        <v>436052</v>
      </c>
      <c r="AB5">
        <v>712438</v>
      </c>
      <c r="AC5">
        <v>313183</v>
      </c>
      <c r="AD5">
        <v>51358</v>
      </c>
      <c r="AE5">
        <v>6661</v>
      </c>
      <c r="AF5">
        <v>0</v>
      </c>
      <c r="AG5">
        <v>437195</v>
      </c>
      <c r="AH5">
        <v>0</v>
      </c>
      <c r="AI5">
        <v>2775954</v>
      </c>
      <c r="AJ5">
        <v>2167335</v>
      </c>
      <c r="AK5">
        <v>448055</v>
      </c>
      <c r="AL5">
        <v>415548</v>
      </c>
      <c r="AM5">
        <v>282417</v>
      </c>
      <c r="AN5">
        <v>37238</v>
      </c>
      <c r="AO5">
        <v>1388053</v>
      </c>
      <c r="AP5">
        <v>0</v>
      </c>
      <c r="AQ5">
        <v>137456</v>
      </c>
      <c r="AR5">
        <v>483486</v>
      </c>
      <c r="AS5">
        <v>1179883</v>
      </c>
      <c r="AT5">
        <v>0</v>
      </c>
      <c r="AU5">
        <v>177549</v>
      </c>
      <c r="AV5">
        <v>0</v>
      </c>
      <c r="AW5">
        <v>292038</v>
      </c>
      <c r="AX5">
        <v>0</v>
      </c>
      <c r="AY5">
        <v>78679</v>
      </c>
      <c r="AZ5">
        <v>0</v>
      </c>
      <c r="BA5">
        <v>77143</v>
      </c>
      <c r="BB5">
        <v>0</v>
      </c>
      <c r="BC5">
        <v>200479</v>
      </c>
      <c r="BD5">
        <v>803223</v>
      </c>
      <c r="BE5">
        <v>394861</v>
      </c>
      <c r="BF5">
        <v>206020</v>
      </c>
      <c r="BG5">
        <v>712465</v>
      </c>
      <c r="BH5">
        <v>471475</v>
      </c>
      <c r="BI5">
        <v>27313</v>
      </c>
      <c r="BJ5">
        <v>0</v>
      </c>
      <c r="BK5">
        <v>901924</v>
      </c>
      <c r="BL5">
        <v>0</v>
      </c>
      <c r="BM5">
        <v>134057</v>
      </c>
      <c r="BN5">
        <v>340444</v>
      </c>
      <c r="BO5">
        <v>114212</v>
      </c>
      <c r="BP5">
        <v>0</v>
      </c>
      <c r="BQ5">
        <v>473060</v>
      </c>
      <c r="BR5">
        <v>334251</v>
      </c>
      <c r="BS5">
        <v>0</v>
      </c>
      <c r="BT5">
        <v>5251274</v>
      </c>
      <c r="BU5">
        <v>514410</v>
      </c>
      <c r="BV5">
        <v>900776</v>
      </c>
      <c r="BW5">
        <v>0</v>
      </c>
      <c r="BX5">
        <v>425891</v>
      </c>
      <c r="BY5">
        <v>314969</v>
      </c>
      <c r="BZ5">
        <v>1967404</v>
      </c>
      <c r="CA5">
        <v>479244</v>
      </c>
      <c r="CB5">
        <v>353345</v>
      </c>
      <c r="CC5">
        <v>0</v>
      </c>
      <c r="CD5">
        <v>622491</v>
      </c>
      <c r="CE5">
        <v>302041</v>
      </c>
      <c r="CF5">
        <v>387577</v>
      </c>
      <c r="CG5">
        <v>125515</v>
      </c>
      <c r="CH5">
        <v>155733</v>
      </c>
      <c r="CI5">
        <v>34623</v>
      </c>
      <c r="CJ5">
        <v>1147120</v>
      </c>
      <c r="CK5">
        <v>0</v>
      </c>
      <c r="CL5">
        <v>237020</v>
      </c>
      <c r="CM5">
        <v>0</v>
      </c>
      <c r="CN5">
        <v>85914</v>
      </c>
      <c r="CO5">
        <v>188436</v>
      </c>
      <c r="CP5">
        <v>143095</v>
      </c>
      <c r="CQ5">
        <v>313367</v>
      </c>
      <c r="CR5">
        <v>595140</v>
      </c>
      <c r="CS5">
        <v>610000</v>
      </c>
      <c r="CT5">
        <v>256491</v>
      </c>
      <c r="CU5">
        <v>91542</v>
      </c>
      <c r="CV5">
        <v>0</v>
      </c>
      <c r="CW5">
        <v>0</v>
      </c>
      <c r="CX5">
        <v>2072438</v>
      </c>
      <c r="CY5">
        <v>2793452</v>
      </c>
    </row>
    <row r="6" spans="1:103" x14ac:dyDescent="0.25">
      <c r="A6" s="157">
        <v>33</v>
      </c>
      <c r="B6">
        <v>33</v>
      </c>
      <c r="C6" t="s">
        <v>50</v>
      </c>
      <c r="D6" t="s">
        <v>218</v>
      </c>
      <c r="E6">
        <v>-45655</v>
      </c>
      <c r="F6">
        <v>-3610</v>
      </c>
      <c r="G6">
        <v>0</v>
      </c>
      <c r="H6">
        <v>0</v>
      </c>
      <c r="I6">
        <v>0</v>
      </c>
      <c r="J6">
        <v>50074</v>
      </c>
      <c r="K6">
        <v>105804</v>
      </c>
      <c r="L6">
        <v>383635</v>
      </c>
      <c r="M6">
        <v>92986</v>
      </c>
      <c r="N6">
        <v>61572</v>
      </c>
      <c r="O6">
        <v>285519</v>
      </c>
      <c r="P6">
        <v>463772</v>
      </c>
      <c r="Q6">
        <v>23739781</v>
      </c>
      <c r="R6">
        <v>-30180</v>
      </c>
      <c r="S6">
        <v>0</v>
      </c>
      <c r="T6">
        <v>51649</v>
      </c>
      <c r="U6">
        <v>0</v>
      </c>
      <c r="V6">
        <v>55539</v>
      </c>
      <c r="W6">
        <v>638622</v>
      </c>
      <c r="X6">
        <v>321225</v>
      </c>
      <c r="Y6">
        <v>0</v>
      </c>
      <c r="Z6">
        <v>38898</v>
      </c>
      <c r="AA6">
        <v>501035</v>
      </c>
      <c r="AB6">
        <v>1968215</v>
      </c>
      <c r="AC6">
        <v>12448</v>
      </c>
      <c r="AD6">
        <v>3126182</v>
      </c>
      <c r="AE6">
        <v>54169</v>
      </c>
      <c r="AF6">
        <v>0</v>
      </c>
      <c r="AG6">
        <v>233929</v>
      </c>
      <c r="AH6">
        <v>0</v>
      </c>
      <c r="AI6">
        <v>3403132</v>
      </c>
      <c r="AJ6">
        <v>449527</v>
      </c>
      <c r="AK6">
        <v>251158</v>
      </c>
      <c r="AL6">
        <v>370703</v>
      </c>
      <c r="AM6">
        <v>112306</v>
      </c>
      <c r="AN6">
        <v>-235309</v>
      </c>
      <c r="AO6">
        <v>835706</v>
      </c>
      <c r="AP6">
        <v>0</v>
      </c>
      <c r="AQ6">
        <v>89535</v>
      </c>
      <c r="AR6">
        <v>405710</v>
      </c>
      <c r="AS6">
        <v>-548672</v>
      </c>
      <c r="AT6">
        <v>0</v>
      </c>
      <c r="AU6">
        <v>60110</v>
      </c>
      <c r="AV6">
        <v>0</v>
      </c>
      <c r="AW6">
        <v>251139</v>
      </c>
      <c r="AX6">
        <v>0</v>
      </c>
      <c r="AY6">
        <v>225349</v>
      </c>
      <c r="AZ6">
        <v>0</v>
      </c>
      <c r="BA6">
        <v>61813</v>
      </c>
      <c r="BB6">
        <v>0</v>
      </c>
      <c r="BC6">
        <v>201289</v>
      </c>
      <c r="BD6">
        <v>652228</v>
      </c>
      <c r="BE6">
        <v>-12882</v>
      </c>
      <c r="BF6">
        <v>130748</v>
      </c>
      <c r="BG6">
        <v>543339</v>
      </c>
      <c r="BH6">
        <v>77835</v>
      </c>
      <c r="BI6">
        <v>5027</v>
      </c>
      <c r="BJ6">
        <v>0</v>
      </c>
      <c r="BK6">
        <v>155229</v>
      </c>
      <c r="BL6">
        <v>0</v>
      </c>
      <c r="BM6">
        <v>28071</v>
      </c>
      <c r="BN6">
        <v>77215</v>
      </c>
      <c r="BO6">
        <v>-269633</v>
      </c>
      <c r="BP6">
        <v>0</v>
      </c>
      <c r="BQ6">
        <v>390440</v>
      </c>
      <c r="BR6">
        <v>167053</v>
      </c>
      <c r="BS6">
        <v>0</v>
      </c>
      <c r="BT6">
        <v>4424680</v>
      </c>
      <c r="BU6">
        <v>339519</v>
      </c>
      <c r="BV6">
        <v>940544</v>
      </c>
      <c r="BW6">
        <v>0</v>
      </c>
      <c r="BX6">
        <v>-79815</v>
      </c>
      <c r="BY6">
        <v>-127431</v>
      </c>
      <c r="BZ6">
        <v>1756441</v>
      </c>
      <c r="CA6">
        <v>-166108</v>
      </c>
      <c r="CB6">
        <v>162740</v>
      </c>
      <c r="CC6">
        <v>0</v>
      </c>
      <c r="CD6">
        <v>112503</v>
      </c>
      <c r="CE6">
        <v>50815</v>
      </c>
      <c r="CF6">
        <v>54248</v>
      </c>
      <c r="CG6">
        <v>40789</v>
      </c>
      <c r="CH6">
        <v>-42193</v>
      </c>
      <c r="CI6">
        <v>21185</v>
      </c>
      <c r="CJ6">
        <v>-137714</v>
      </c>
      <c r="CK6">
        <v>0</v>
      </c>
      <c r="CL6">
        <v>-30548</v>
      </c>
      <c r="CM6">
        <v>0</v>
      </c>
      <c r="CN6">
        <v>-159092</v>
      </c>
      <c r="CO6">
        <v>107697</v>
      </c>
      <c r="CP6">
        <v>-57727</v>
      </c>
      <c r="CQ6">
        <v>146572</v>
      </c>
      <c r="CR6">
        <v>-17248</v>
      </c>
      <c r="CS6">
        <v>467296</v>
      </c>
      <c r="CT6">
        <v>42807</v>
      </c>
      <c r="CU6">
        <v>26199</v>
      </c>
      <c r="CV6">
        <v>0</v>
      </c>
      <c r="CW6">
        <v>0</v>
      </c>
      <c r="CX6">
        <v>688223</v>
      </c>
      <c r="CY6">
        <v>-254400</v>
      </c>
    </row>
    <row r="7" spans="1:103" x14ac:dyDescent="0.25">
      <c r="A7" s="157">
        <v>314</v>
      </c>
      <c r="B7">
        <v>314</v>
      </c>
      <c r="C7" t="s">
        <v>51</v>
      </c>
      <c r="D7" t="s">
        <v>219</v>
      </c>
      <c r="E7">
        <v>0</v>
      </c>
      <c r="F7">
        <v>0</v>
      </c>
      <c r="G7">
        <v>0</v>
      </c>
      <c r="H7">
        <v>0</v>
      </c>
      <c r="I7">
        <v>0</v>
      </c>
      <c r="J7">
        <v>122804</v>
      </c>
      <c r="K7">
        <v>0</v>
      </c>
      <c r="L7">
        <v>23180</v>
      </c>
      <c r="M7">
        <v>69777</v>
      </c>
      <c r="N7">
        <v>170239</v>
      </c>
      <c r="O7">
        <v>249655</v>
      </c>
      <c r="P7">
        <v>279359</v>
      </c>
      <c r="Q7">
        <v>0</v>
      </c>
      <c r="R7">
        <v>0</v>
      </c>
      <c r="S7">
        <v>0</v>
      </c>
      <c r="T7">
        <v>157416</v>
      </c>
      <c r="U7">
        <v>0</v>
      </c>
      <c r="V7">
        <v>0</v>
      </c>
      <c r="W7">
        <v>856879</v>
      </c>
      <c r="X7">
        <v>199259</v>
      </c>
      <c r="Y7">
        <v>0</v>
      </c>
      <c r="Z7">
        <v>500</v>
      </c>
      <c r="AA7">
        <v>25000</v>
      </c>
      <c r="AB7">
        <v>274663</v>
      </c>
      <c r="AC7">
        <v>0</v>
      </c>
      <c r="AD7">
        <v>0</v>
      </c>
      <c r="AE7">
        <v>0</v>
      </c>
      <c r="AF7">
        <v>0</v>
      </c>
      <c r="AG7">
        <v>213968</v>
      </c>
      <c r="AH7">
        <v>0</v>
      </c>
      <c r="AI7">
        <v>1770622</v>
      </c>
      <c r="AJ7">
        <v>482199</v>
      </c>
      <c r="AK7">
        <v>226723</v>
      </c>
      <c r="AL7">
        <v>307744</v>
      </c>
      <c r="AM7">
        <v>0</v>
      </c>
      <c r="AN7">
        <v>0</v>
      </c>
      <c r="AO7">
        <v>1440019</v>
      </c>
      <c r="AP7">
        <v>0</v>
      </c>
      <c r="AQ7">
        <v>86804</v>
      </c>
      <c r="AR7">
        <v>0</v>
      </c>
      <c r="AS7">
        <v>701858</v>
      </c>
      <c r="AT7">
        <v>0</v>
      </c>
      <c r="AU7">
        <v>50589</v>
      </c>
      <c r="AV7">
        <v>0</v>
      </c>
      <c r="AW7">
        <v>436860</v>
      </c>
      <c r="AX7">
        <v>0</v>
      </c>
      <c r="AY7">
        <v>0</v>
      </c>
      <c r="AZ7">
        <v>0</v>
      </c>
      <c r="BA7">
        <v>107305</v>
      </c>
      <c r="BB7">
        <v>0</v>
      </c>
      <c r="BC7">
        <v>0</v>
      </c>
      <c r="BD7">
        <v>0</v>
      </c>
      <c r="BE7">
        <v>132657</v>
      </c>
      <c r="BF7">
        <v>31570</v>
      </c>
      <c r="BG7">
        <v>204669</v>
      </c>
      <c r="BH7">
        <v>521791</v>
      </c>
      <c r="BI7">
        <v>0</v>
      </c>
      <c r="BJ7">
        <v>0</v>
      </c>
      <c r="BK7">
        <v>150081</v>
      </c>
      <c r="BL7">
        <v>0</v>
      </c>
      <c r="BM7">
        <v>0</v>
      </c>
      <c r="BN7">
        <v>224682</v>
      </c>
      <c r="BO7">
        <v>0</v>
      </c>
      <c r="BP7">
        <v>0</v>
      </c>
      <c r="BQ7">
        <v>0</v>
      </c>
      <c r="BR7">
        <v>0</v>
      </c>
      <c r="BS7">
        <v>0</v>
      </c>
      <c r="BT7">
        <v>2465122</v>
      </c>
      <c r="BU7">
        <v>35500</v>
      </c>
      <c r="BV7">
        <v>24349</v>
      </c>
      <c r="BW7">
        <v>0</v>
      </c>
      <c r="BX7">
        <v>402798</v>
      </c>
      <c r="BY7">
        <v>89420</v>
      </c>
      <c r="BZ7">
        <v>616485</v>
      </c>
      <c r="CA7">
        <v>47945</v>
      </c>
      <c r="CB7">
        <v>167177</v>
      </c>
      <c r="CC7">
        <v>0</v>
      </c>
      <c r="CD7">
        <v>1171963</v>
      </c>
      <c r="CE7">
        <v>0</v>
      </c>
      <c r="CF7">
        <v>116422</v>
      </c>
      <c r="CG7">
        <v>0</v>
      </c>
      <c r="CH7">
        <v>186887</v>
      </c>
      <c r="CI7">
        <v>0</v>
      </c>
      <c r="CJ7">
        <v>90207</v>
      </c>
      <c r="CK7">
        <v>0</v>
      </c>
      <c r="CL7">
        <v>87434</v>
      </c>
      <c r="CM7">
        <v>0</v>
      </c>
      <c r="CN7">
        <v>0</v>
      </c>
      <c r="CO7">
        <v>234062</v>
      </c>
      <c r="CP7">
        <v>32598</v>
      </c>
      <c r="CQ7">
        <v>178442</v>
      </c>
      <c r="CR7">
        <v>139197</v>
      </c>
      <c r="CS7">
        <v>0</v>
      </c>
      <c r="CT7">
        <v>146062</v>
      </c>
      <c r="CU7">
        <v>0</v>
      </c>
      <c r="CV7">
        <v>0</v>
      </c>
      <c r="CW7">
        <v>0</v>
      </c>
      <c r="CX7">
        <v>1521956</v>
      </c>
      <c r="CY7">
        <v>1080860</v>
      </c>
    </row>
    <row r="8" spans="1:103" x14ac:dyDescent="0.25">
      <c r="A8" s="157">
        <v>315</v>
      </c>
      <c r="B8">
        <v>315</v>
      </c>
      <c r="C8" t="s">
        <v>52</v>
      </c>
      <c r="D8" t="s">
        <v>220</v>
      </c>
      <c r="E8">
        <v>51078</v>
      </c>
      <c r="F8">
        <v>9469</v>
      </c>
      <c r="G8">
        <v>0</v>
      </c>
      <c r="H8">
        <v>0</v>
      </c>
      <c r="I8">
        <v>0</v>
      </c>
      <c r="J8">
        <v>122804</v>
      </c>
      <c r="K8">
        <v>0</v>
      </c>
      <c r="L8">
        <v>109069</v>
      </c>
      <c r="M8">
        <v>102555</v>
      </c>
      <c r="N8">
        <v>208795</v>
      </c>
      <c r="O8">
        <v>-412358</v>
      </c>
      <c r="P8">
        <v>303012</v>
      </c>
      <c r="Q8">
        <v>4097636</v>
      </c>
      <c r="R8">
        <v>0</v>
      </c>
      <c r="S8">
        <v>0</v>
      </c>
      <c r="T8">
        <v>258482</v>
      </c>
      <c r="U8">
        <v>0</v>
      </c>
      <c r="V8">
        <v>0</v>
      </c>
      <c r="W8">
        <v>1075884</v>
      </c>
      <c r="X8">
        <v>330366</v>
      </c>
      <c r="Y8">
        <v>0</v>
      </c>
      <c r="Z8">
        <v>500</v>
      </c>
      <c r="AA8">
        <v>276423</v>
      </c>
      <c r="AB8">
        <v>286403</v>
      </c>
      <c r="AC8">
        <v>0</v>
      </c>
      <c r="AD8">
        <v>9755</v>
      </c>
      <c r="AE8">
        <v>0</v>
      </c>
      <c r="AF8">
        <v>0</v>
      </c>
      <c r="AG8">
        <v>432497</v>
      </c>
      <c r="AH8">
        <v>0</v>
      </c>
      <c r="AI8">
        <v>1796565</v>
      </c>
      <c r="AJ8">
        <v>548900</v>
      </c>
      <c r="AK8">
        <v>260756</v>
      </c>
      <c r="AL8">
        <v>559412</v>
      </c>
      <c r="AM8">
        <v>19213</v>
      </c>
      <c r="AN8">
        <v>0</v>
      </c>
      <c r="AO8">
        <v>1425269</v>
      </c>
      <c r="AP8">
        <v>0</v>
      </c>
      <c r="AQ8">
        <v>175394</v>
      </c>
      <c r="AR8">
        <v>63119</v>
      </c>
      <c r="AS8">
        <v>703252</v>
      </c>
      <c r="AT8">
        <v>0</v>
      </c>
      <c r="AU8">
        <v>65265</v>
      </c>
      <c r="AV8">
        <v>0</v>
      </c>
      <c r="AW8">
        <v>442633</v>
      </c>
      <c r="AX8">
        <v>0</v>
      </c>
      <c r="AY8">
        <v>2898</v>
      </c>
      <c r="AZ8">
        <v>0</v>
      </c>
      <c r="BA8">
        <v>190054</v>
      </c>
      <c r="BB8">
        <v>0</v>
      </c>
      <c r="BC8">
        <v>5750</v>
      </c>
      <c r="BD8">
        <v>282623</v>
      </c>
      <c r="BE8">
        <v>160870</v>
      </c>
      <c r="BF8">
        <v>86061</v>
      </c>
      <c r="BG8">
        <v>440035</v>
      </c>
      <c r="BH8">
        <v>521791</v>
      </c>
      <c r="BI8">
        <v>2126</v>
      </c>
      <c r="BJ8">
        <v>0</v>
      </c>
      <c r="BK8">
        <v>127186</v>
      </c>
      <c r="BL8">
        <v>0</v>
      </c>
      <c r="BM8">
        <v>34236</v>
      </c>
      <c r="BN8">
        <v>423321</v>
      </c>
      <c r="BO8">
        <v>0</v>
      </c>
      <c r="BP8">
        <v>0</v>
      </c>
      <c r="BQ8">
        <v>1046</v>
      </c>
      <c r="BR8">
        <v>0</v>
      </c>
      <c r="BS8">
        <v>0</v>
      </c>
      <c r="BT8">
        <v>2575956</v>
      </c>
      <c r="BU8">
        <v>495669</v>
      </c>
      <c r="BV8">
        <v>100489</v>
      </c>
      <c r="BW8">
        <v>0</v>
      </c>
      <c r="BX8">
        <v>438408</v>
      </c>
      <c r="BY8">
        <v>-165727</v>
      </c>
      <c r="BZ8">
        <v>1490649</v>
      </c>
      <c r="CA8">
        <v>64396</v>
      </c>
      <c r="CB8">
        <v>167177</v>
      </c>
      <c r="CC8">
        <v>0</v>
      </c>
      <c r="CD8">
        <v>406972</v>
      </c>
      <c r="CE8">
        <v>105399</v>
      </c>
      <c r="CF8">
        <v>156650</v>
      </c>
      <c r="CG8">
        <v>23200</v>
      </c>
      <c r="CH8">
        <v>256377</v>
      </c>
      <c r="CI8">
        <v>11718</v>
      </c>
      <c r="CJ8">
        <v>0</v>
      </c>
      <c r="CK8">
        <v>0</v>
      </c>
      <c r="CL8">
        <v>89350</v>
      </c>
      <c r="CM8">
        <v>0</v>
      </c>
      <c r="CN8">
        <v>5867</v>
      </c>
      <c r="CO8">
        <v>400254</v>
      </c>
      <c r="CP8">
        <v>33970</v>
      </c>
      <c r="CQ8">
        <v>178442</v>
      </c>
      <c r="CR8">
        <v>119288</v>
      </c>
      <c r="CS8">
        <v>26221</v>
      </c>
      <c r="CT8">
        <v>168692</v>
      </c>
      <c r="CU8">
        <v>15891</v>
      </c>
      <c r="CV8">
        <v>0</v>
      </c>
      <c r="CW8">
        <v>0</v>
      </c>
      <c r="CX8">
        <v>2298130</v>
      </c>
      <c r="CY8">
        <v>3013206</v>
      </c>
    </row>
    <row r="9" spans="1:103" x14ac:dyDescent="0.25">
      <c r="A9" s="157">
        <v>316</v>
      </c>
      <c r="B9">
        <v>316</v>
      </c>
      <c r="C9" t="s">
        <v>53</v>
      </c>
      <c r="D9" t="s">
        <v>221</v>
      </c>
      <c r="E9">
        <v>-162075</v>
      </c>
      <c r="F9">
        <v>-59898</v>
      </c>
      <c r="G9">
        <v>0</v>
      </c>
      <c r="H9">
        <v>0</v>
      </c>
      <c r="I9">
        <v>0</v>
      </c>
      <c r="J9">
        <v>-147375</v>
      </c>
      <c r="K9">
        <v>-59811</v>
      </c>
      <c r="L9">
        <v>56484</v>
      </c>
      <c r="M9">
        <v>-166371</v>
      </c>
      <c r="N9">
        <v>-175070</v>
      </c>
      <c r="O9">
        <v>-100820</v>
      </c>
      <c r="P9">
        <v>-263419</v>
      </c>
      <c r="Q9">
        <v>-2020291</v>
      </c>
      <c r="R9">
        <v>-36068</v>
      </c>
      <c r="S9">
        <v>0</v>
      </c>
      <c r="T9">
        <v>-215109</v>
      </c>
      <c r="U9">
        <v>0</v>
      </c>
      <c r="V9">
        <v>891</v>
      </c>
      <c r="W9">
        <v>-1076496</v>
      </c>
      <c r="X9">
        <v>-352571</v>
      </c>
      <c r="Y9">
        <v>0</v>
      </c>
      <c r="Z9">
        <v>-90321</v>
      </c>
      <c r="AA9">
        <v>89089</v>
      </c>
      <c r="AB9">
        <v>855822</v>
      </c>
      <c r="AC9">
        <v>-251516</v>
      </c>
      <c r="AD9">
        <v>182194</v>
      </c>
      <c r="AE9">
        <v>43764</v>
      </c>
      <c r="AF9">
        <v>0</v>
      </c>
      <c r="AG9">
        <v>-264535</v>
      </c>
      <c r="AH9">
        <v>0</v>
      </c>
      <c r="AI9">
        <v>688831</v>
      </c>
      <c r="AJ9">
        <v>-1748058</v>
      </c>
      <c r="AK9">
        <v>-230660</v>
      </c>
      <c r="AL9">
        <v>-121230</v>
      </c>
      <c r="AM9">
        <v>-169008</v>
      </c>
      <c r="AN9">
        <v>102467</v>
      </c>
      <c r="AO9">
        <v>-377560</v>
      </c>
      <c r="AP9">
        <v>0</v>
      </c>
      <c r="AQ9">
        <v>-71133</v>
      </c>
      <c r="AR9">
        <v>-111285</v>
      </c>
      <c r="AS9">
        <v>-1178868</v>
      </c>
      <c r="AT9">
        <v>0</v>
      </c>
      <c r="AU9">
        <v>-145843</v>
      </c>
      <c r="AV9">
        <v>0</v>
      </c>
      <c r="AW9">
        <v>-143546</v>
      </c>
      <c r="AX9">
        <v>0</v>
      </c>
      <c r="AY9">
        <v>137553</v>
      </c>
      <c r="AZ9">
        <v>0</v>
      </c>
      <c r="BA9">
        <v>-5509</v>
      </c>
      <c r="BB9">
        <v>0</v>
      </c>
      <c r="BC9">
        <v>-10934</v>
      </c>
      <c r="BD9">
        <v>-559910</v>
      </c>
      <c r="BE9">
        <v>-415125</v>
      </c>
      <c r="BF9">
        <v>-128311</v>
      </c>
      <c r="BG9">
        <v>-231257</v>
      </c>
      <c r="BH9">
        <v>-381595</v>
      </c>
      <c r="BI9">
        <v>-19002</v>
      </c>
      <c r="BJ9">
        <v>0</v>
      </c>
      <c r="BK9">
        <v>-794549</v>
      </c>
      <c r="BL9">
        <v>0</v>
      </c>
      <c r="BM9">
        <v>-101279</v>
      </c>
      <c r="BN9">
        <v>-241842</v>
      </c>
      <c r="BO9">
        <v>-109885</v>
      </c>
      <c r="BP9">
        <v>0</v>
      </c>
      <c r="BQ9">
        <v>-46945</v>
      </c>
      <c r="BR9">
        <v>-80102</v>
      </c>
      <c r="BS9">
        <v>0</v>
      </c>
      <c r="BT9">
        <v>-1092712</v>
      </c>
      <c r="BU9">
        <v>-222301</v>
      </c>
      <c r="BV9">
        <v>-8495</v>
      </c>
      <c r="BW9">
        <v>0</v>
      </c>
      <c r="BX9">
        <v>-476627</v>
      </c>
      <c r="BY9">
        <v>-362873</v>
      </c>
      <c r="BZ9">
        <v>-1718981</v>
      </c>
      <c r="CA9">
        <v>-828008</v>
      </c>
      <c r="CB9">
        <v>-251503</v>
      </c>
      <c r="CC9">
        <v>0</v>
      </c>
      <c r="CD9">
        <v>-272778</v>
      </c>
      <c r="CE9">
        <v>-266052</v>
      </c>
      <c r="CF9">
        <v>-225785</v>
      </c>
      <c r="CG9">
        <v>1314</v>
      </c>
      <c r="CH9">
        <v>-145408</v>
      </c>
      <c r="CI9">
        <v>-18008</v>
      </c>
      <c r="CJ9">
        <v>-1073107</v>
      </c>
      <c r="CK9">
        <v>0</v>
      </c>
      <c r="CL9">
        <v>-203906</v>
      </c>
      <c r="CM9">
        <v>0</v>
      </c>
      <c r="CN9">
        <v>-256663</v>
      </c>
      <c r="CO9">
        <v>-76065</v>
      </c>
      <c r="CP9">
        <v>-199449</v>
      </c>
      <c r="CQ9">
        <v>-194959</v>
      </c>
      <c r="CR9">
        <v>-328971</v>
      </c>
      <c r="CS9">
        <v>-299462</v>
      </c>
      <c r="CT9">
        <v>-183525</v>
      </c>
      <c r="CU9">
        <v>-64610</v>
      </c>
      <c r="CV9">
        <v>0</v>
      </c>
      <c r="CW9">
        <v>0</v>
      </c>
      <c r="CX9">
        <v>-1442444</v>
      </c>
      <c r="CY9">
        <v>-2373719</v>
      </c>
    </row>
    <row r="10" spans="1:103" x14ac:dyDescent="0.25">
      <c r="A10" s="157">
        <v>502</v>
      </c>
      <c r="B10">
        <v>502</v>
      </c>
      <c r="C10" t="s">
        <v>42</v>
      </c>
      <c r="D10" t="s">
        <v>222</v>
      </c>
      <c r="E10">
        <v>299058</v>
      </c>
      <c r="F10">
        <v>102593</v>
      </c>
      <c r="G10">
        <v>0</v>
      </c>
      <c r="H10">
        <v>0</v>
      </c>
      <c r="I10">
        <v>0</v>
      </c>
      <c r="J10">
        <v>495557</v>
      </c>
      <c r="K10">
        <v>357370</v>
      </c>
      <c r="L10">
        <v>2665166</v>
      </c>
      <c r="M10">
        <v>387722</v>
      </c>
      <c r="N10">
        <v>428475</v>
      </c>
      <c r="O10">
        <v>0</v>
      </c>
      <c r="P10">
        <v>2791214</v>
      </c>
      <c r="Q10">
        <v>92691639</v>
      </c>
      <c r="R10">
        <v>43273</v>
      </c>
      <c r="S10">
        <v>0</v>
      </c>
      <c r="T10">
        <v>1122229</v>
      </c>
      <c r="U10">
        <v>0</v>
      </c>
      <c r="V10">
        <v>85806</v>
      </c>
      <c r="W10">
        <v>7158295</v>
      </c>
      <c r="X10">
        <v>2238145</v>
      </c>
      <c r="Y10">
        <v>0</v>
      </c>
      <c r="Z10">
        <v>301771</v>
      </c>
      <c r="AA10">
        <v>1765477</v>
      </c>
      <c r="AB10">
        <v>11733181</v>
      </c>
      <c r="AC10">
        <v>1016405</v>
      </c>
      <c r="AD10">
        <v>5016598</v>
      </c>
      <c r="AE10">
        <v>37220</v>
      </c>
      <c r="AF10">
        <v>0</v>
      </c>
      <c r="AG10">
        <v>879625</v>
      </c>
      <c r="AH10">
        <v>0</v>
      </c>
      <c r="AI10">
        <v>16807136</v>
      </c>
      <c r="AJ10">
        <v>7061242</v>
      </c>
      <c r="AK10">
        <v>1365497</v>
      </c>
      <c r="AL10">
        <v>1079474</v>
      </c>
      <c r="AM10">
        <v>112128</v>
      </c>
      <c r="AN10">
        <v>520026</v>
      </c>
      <c r="AO10">
        <v>14924708</v>
      </c>
      <c r="AP10">
        <v>0</v>
      </c>
      <c r="AQ10">
        <v>264080</v>
      </c>
      <c r="AR10">
        <v>2651818</v>
      </c>
      <c r="AS10">
        <v>3313694</v>
      </c>
      <c r="AT10">
        <v>0</v>
      </c>
      <c r="AU10">
        <v>1257012</v>
      </c>
      <c r="AV10">
        <v>0</v>
      </c>
      <c r="AW10">
        <v>1555806</v>
      </c>
      <c r="AX10">
        <v>0</v>
      </c>
      <c r="AY10">
        <v>377764</v>
      </c>
      <c r="AZ10">
        <v>0</v>
      </c>
      <c r="BA10">
        <v>413238</v>
      </c>
      <c r="BB10">
        <v>0</v>
      </c>
      <c r="BC10">
        <v>587972</v>
      </c>
      <c r="BD10">
        <v>1645803</v>
      </c>
      <c r="BE10">
        <v>2020938</v>
      </c>
      <c r="BF10">
        <v>1059919</v>
      </c>
      <c r="BG10">
        <v>4122196</v>
      </c>
      <c r="BH10">
        <v>2240372</v>
      </c>
      <c r="BI10">
        <v>80937</v>
      </c>
      <c r="BJ10">
        <v>0</v>
      </c>
      <c r="BK10">
        <v>4019943</v>
      </c>
      <c r="BL10">
        <v>0</v>
      </c>
      <c r="BM10">
        <v>423747</v>
      </c>
      <c r="BN10">
        <v>921490</v>
      </c>
      <c r="BO10">
        <v>1378214</v>
      </c>
      <c r="BP10">
        <v>0</v>
      </c>
      <c r="BQ10">
        <v>737896</v>
      </c>
      <c r="BR10">
        <v>1635559</v>
      </c>
      <c r="BS10">
        <v>0</v>
      </c>
      <c r="BT10">
        <v>31118614</v>
      </c>
      <c r="BU10">
        <v>1663555</v>
      </c>
      <c r="BV10">
        <v>3339351</v>
      </c>
      <c r="BW10">
        <v>0</v>
      </c>
      <c r="BX10">
        <v>299186</v>
      </c>
      <c r="BY10">
        <v>636603</v>
      </c>
      <c r="BZ10">
        <v>0</v>
      </c>
      <c r="CA10">
        <v>648398</v>
      </c>
      <c r="CB10">
        <v>257256</v>
      </c>
      <c r="CC10">
        <v>0</v>
      </c>
      <c r="CD10">
        <v>1917588</v>
      </c>
      <c r="CE10">
        <v>577140</v>
      </c>
      <c r="CF10">
        <v>1107291</v>
      </c>
      <c r="CG10">
        <v>309354</v>
      </c>
      <c r="CH10">
        <v>252299</v>
      </c>
      <c r="CI10">
        <v>111524</v>
      </c>
      <c r="CJ10">
        <v>4704210</v>
      </c>
      <c r="CK10">
        <v>0</v>
      </c>
      <c r="CL10">
        <v>299609</v>
      </c>
      <c r="CM10">
        <v>0</v>
      </c>
      <c r="CN10">
        <v>305891</v>
      </c>
      <c r="CO10">
        <v>1383940</v>
      </c>
      <c r="CP10">
        <v>525169</v>
      </c>
      <c r="CQ10">
        <v>1435619</v>
      </c>
      <c r="CR10">
        <v>1354475</v>
      </c>
      <c r="CS10">
        <v>1808694</v>
      </c>
      <c r="CT10">
        <v>310389</v>
      </c>
      <c r="CU10">
        <v>372208</v>
      </c>
      <c r="CV10">
        <v>0</v>
      </c>
      <c r="CW10">
        <v>0</v>
      </c>
      <c r="CX10">
        <v>3926565</v>
      </c>
      <c r="CY10">
        <v>2818304</v>
      </c>
    </row>
    <row r="11" spans="1:103" x14ac:dyDescent="0.25">
      <c r="A11" s="157">
        <v>503</v>
      </c>
      <c r="B11">
        <v>503</v>
      </c>
      <c r="C11" t="s">
        <v>43</v>
      </c>
      <c r="D11" t="s">
        <v>223</v>
      </c>
      <c r="E11">
        <v>195373</v>
      </c>
      <c r="F11">
        <v>0</v>
      </c>
      <c r="G11">
        <v>0</v>
      </c>
      <c r="H11">
        <v>0</v>
      </c>
      <c r="I11">
        <v>0</v>
      </c>
      <c r="J11">
        <v>32061</v>
      </c>
      <c r="K11">
        <v>255922</v>
      </c>
      <c r="L11">
        <v>0</v>
      </c>
      <c r="M11">
        <v>0</v>
      </c>
      <c r="N11">
        <v>22985</v>
      </c>
      <c r="O11">
        <v>0</v>
      </c>
      <c r="P11">
        <v>487721</v>
      </c>
      <c r="Q11">
        <v>51517953</v>
      </c>
      <c r="R11">
        <v>86122</v>
      </c>
      <c r="S11">
        <v>0</v>
      </c>
      <c r="T11">
        <v>39213</v>
      </c>
      <c r="U11">
        <v>0</v>
      </c>
      <c r="V11">
        <v>55817</v>
      </c>
      <c r="W11">
        <v>0</v>
      </c>
      <c r="X11">
        <v>0</v>
      </c>
      <c r="Y11">
        <v>0</v>
      </c>
      <c r="Z11">
        <v>158285</v>
      </c>
      <c r="AA11">
        <v>498698</v>
      </c>
      <c r="AB11">
        <v>414856</v>
      </c>
      <c r="AC11">
        <v>31356</v>
      </c>
      <c r="AD11">
        <v>530717</v>
      </c>
      <c r="AE11">
        <v>82025</v>
      </c>
      <c r="AF11">
        <v>0</v>
      </c>
      <c r="AG11">
        <v>131258</v>
      </c>
      <c r="AH11">
        <v>0</v>
      </c>
      <c r="AI11">
        <v>7720541</v>
      </c>
      <c r="AJ11">
        <v>1343521</v>
      </c>
      <c r="AK11">
        <v>49428</v>
      </c>
      <c r="AL11">
        <v>130423</v>
      </c>
      <c r="AM11">
        <v>994224</v>
      </c>
      <c r="AN11">
        <v>151719</v>
      </c>
      <c r="AO11">
        <v>720561</v>
      </c>
      <c r="AP11">
        <v>0</v>
      </c>
      <c r="AQ11">
        <v>16425</v>
      </c>
      <c r="AR11">
        <v>42375</v>
      </c>
      <c r="AS11">
        <v>208163</v>
      </c>
      <c r="AT11">
        <v>0</v>
      </c>
      <c r="AU11">
        <v>33856</v>
      </c>
      <c r="AV11">
        <v>0</v>
      </c>
      <c r="AW11">
        <v>68733</v>
      </c>
      <c r="AX11">
        <v>0</v>
      </c>
      <c r="AY11">
        <v>9662</v>
      </c>
      <c r="AZ11">
        <v>0</v>
      </c>
      <c r="BA11">
        <v>9720</v>
      </c>
      <c r="BB11">
        <v>0</v>
      </c>
      <c r="BC11">
        <v>1551477</v>
      </c>
      <c r="BD11">
        <v>1369827</v>
      </c>
      <c r="BE11">
        <v>86766</v>
      </c>
      <c r="BF11">
        <v>228160</v>
      </c>
      <c r="BG11">
        <v>52629</v>
      </c>
      <c r="BH11">
        <v>78629</v>
      </c>
      <c r="BI11">
        <v>0</v>
      </c>
      <c r="BJ11">
        <v>0</v>
      </c>
      <c r="BK11">
        <v>0</v>
      </c>
      <c r="BL11">
        <v>0</v>
      </c>
      <c r="BM11">
        <v>0</v>
      </c>
      <c r="BN11">
        <v>76149</v>
      </c>
      <c r="BO11">
        <v>523353</v>
      </c>
      <c r="BP11">
        <v>0</v>
      </c>
      <c r="BQ11">
        <v>0</v>
      </c>
      <c r="BR11">
        <v>0</v>
      </c>
      <c r="BS11">
        <v>0</v>
      </c>
      <c r="BT11">
        <v>2318687</v>
      </c>
      <c r="BU11">
        <v>348226</v>
      </c>
      <c r="BV11">
        <v>1665798</v>
      </c>
      <c r="BW11">
        <v>0</v>
      </c>
      <c r="BX11">
        <v>0</v>
      </c>
      <c r="BY11">
        <v>57764</v>
      </c>
      <c r="BZ11">
        <v>0</v>
      </c>
      <c r="CA11">
        <v>512413</v>
      </c>
      <c r="CB11">
        <v>157951</v>
      </c>
      <c r="CC11">
        <v>0</v>
      </c>
      <c r="CD11">
        <v>665134</v>
      </c>
      <c r="CE11">
        <v>0</v>
      </c>
      <c r="CF11">
        <v>4962</v>
      </c>
      <c r="CG11">
        <v>1025311</v>
      </c>
      <c r="CH11">
        <v>18780</v>
      </c>
      <c r="CI11">
        <v>0</v>
      </c>
      <c r="CJ11">
        <v>864731</v>
      </c>
      <c r="CK11">
        <v>0</v>
      </c>
      <c r="CL11">
        <v>47791</v>
      </c>
      <c r="CM11">
        <v>0</v>
      </c>
      <c r="CN11">
        <v>0</v>
      </c>
      <c r="CO11">
        <v>34024</v>
      </c>
      <c r="CP11">
        <v>9800</v>
      </c>
      <c r="CQ11">
        <v>31486</v>
      </c>
      <c r="CR11">
        <v>424569</v>
      </c>
      <c r="CS11">
        <v>367504</v>
      </c>
      <c r="CT11">
        <v>601936</v>
      </c>
      <c r="CU11">
        <v>0</v>
      </c>
      <c r="CV11">
        <v>0</v>
      </c>
      <c r="CW11">
        <v>0</v>
      </c>
      <c r="CX11">
        <v>941729</v>
      </c>
      <c r="CY11">
        <v>515596</v>
      </c>
    </row>
    <row r="12" spans="1:103" x14ac:dyDescent="0.25">
      <c r="A12" s="157">
        <v>512</v>
      </c>
      <c r="B12">
        <v>512</v>
      </c>
      <c r="C12" t="s">
        <v>44</v>
      </c>
      <c r="D12" t="s">
        <v>224</v>
      </c>
      <c r="E12">
        <v>0</v>
      </c>
      <c r="F12">
        <v>0</v>
      </c>
      <c r="G12">
        <v>0</v>
      </c>
      <c r="H12">
        <v>0</v>
      </c>
      <c r="I12">
        <v>0</v>
      </c>
      <c r="J12">
        <v>0</v>
      </c>
      <c r="K12">
        <v>0</v>
      </c>
      <c r="L12">
        <v>0</v>
      </c>
      <c r="M12">
        <v>0</v>
      </c>
      <c r="N12">
        <v>0</v>
      </c>
      <c r="O12">
        <v>0</v>
      </c>
      <c r="P12">
        <v>0</v>
      </c>
      <c r="Q12">
        <v>0</v>
      </c>
      <c r="R12">
        <v>0</v>
      </c>
      <c r="S12">
        <v>0</v>
      </c>
      <c r="T12">
        <v>0</v>
      </c>
      <c r="U12">
        <v>0</v>
      </c>
      <c r="V12">
        <v>0</v>
      </c>
      <c r="W12">
        <v>0</v>
      </c>
      <c r="X12">
        <v>0</v>
      </c>
      <c r="Y12">
        <v>0</v>
      </c>
      <c r="Z12">
        <v>0</v>
      </c>
      <c r="AA12">
        <v>0</v>
      </c>
      <c r="AB12">
        <v>0</v>
      </c>
      <c r="AC12">
        <v>0</v>
      </c>
      <c r="AD12">
        <v>0</v>
      </c>
      <c r="AE12">
        <v>0</v>
      </c>
      <c r="AF12">
        <v>0</v>
      </c>
      <c r="AG12">
        <v>0</v>
      </c>
      <c r="AH12">
        <v>0</v>
      </c>
      <c r="AI12">
        <v>0</v>
      </c>
      <c r="AJ12">
        <v>0</v>
      </c>
      <c r="AK12">
        <v>0</v>
      </c>
      <c r="AL12">
        <v>0</v>
      </c>
      <c r="AM12">
        <v>0</v>
      </c>
      <c r="AN12">
        <v>0</v>
      </c>
      <c r="AO12">
        <v>0</v>
      </c>
      <c r="AP12">
        <v>0</v>
      </c>
      <c r="AQ12">
        <v>0</v>
      </c>
      <c r="AR12">
        <v>0</v>
      </c>
      <c r="AS12">
        <v>0</v>
      </c>
      <c r="AT12">
        <v>0</v>
      </c>
      <c r="AU12">
        <v>0</v>
      </c>
      <c r="AV12">
        <v>0</v>
      </c>
      <c r="AW12">
        <v>0</v>
      </c>
      <c r="AX12">
        <v>0</v>
      </c>
      <c r="AY12">
        <v>0</v>
      </c>
      <c r="AZ12">
        <v>0</v>
      </c>
      <c r="BA12">
        <v>0</v>
      </c>
      <c r="BB12">
        <v>0</v>
      </c>
      <c r="BC12">
        <v>0</v>
      </c>
      <c r="BD12">
        <v>0</v>
      </c>
      <c r="BE12">
        <v>0</v>
      </c>
      <c r="BF12">
        <v>0</v>
      </c>
      <c r="BG12">
        <v>0</v>
      </c>
      <c r="BH12">
        <v>0</v>
      </c>
      <c r="BI12">
        <v>0</v>
      </c>
      <c r="BJ12">
        <v>0</v>
      </c>
      <c r="BK12">
        <v>0</v>
      </c>
      <c r="BL12">
        <v>0</v>
      </c>
      <c r="BM12">
        <v>0</v>
      </c>
      <c r="BN12">
        <v>0</v>
      </c>
      <c r="BO12">
        <v>0</v>
      </c>
      <c r="BP12">
        <v>0</v>
      </c>
      <c r="BQ12">
        <v>0</v>
      </c>
      <c r="BR12">
        <v>0</v>
      </c>
      <c r="BS12">
        <v>0</v>
      </c>
      <c r="BT12">
        <v>2689946</v>
      </c>
      <c r="BU12">
        <v>0</v>
      </c>
      <c r="BV12">
        <v>0</v>
      </c>
      <c r="BW12">
        <v>0</v>
      </c>
      <c r="BX12">
        <v>0</v>
      </c>
      <c r="BY12">
        <v>0</v>
      </c>
      <c r="BZ12">
        <v>0</v>
      </c>
      <c r="CA12">
        <v>0</v>
      </c>
      <c r="CB12">
        <v>0</v>
      </c>
      <c r="CC12">
        <v>0</v>
      </c>
      <c r="CD12">
        <v>0</v>
      </c>
      <c r="CE12">
        <v>0</v>
      </c>
      <c r="CF12">
        <v>0</v>
      </c>
      <c r="CG12">
        <v>0</v>
      </c>
      <c r="CH12">
        <v>0</v>
      </c>
      <c r="CI12">
        <v>0</v>
      </c>
      <c r="CJ12">
        <v>0</v>
      </c>
      <c r="CK12">
        <v>0</v>
      </c>
      <c r="CL12">
        <v>0</v>
      </c>
      <c r="CM12">
        <v>0</v>
      </c>
      <c r="CN12">
        <v>0</v>
      </c>
      <c r="CO12">
        <v>0</v>
      </c>
      <c r="CP12">
        <v>0</v>
      </c>
      <c r="CQ12">
        <v>0</v>
      </c>
      <c r="CR12">
        <v>0</v>
      </c>
      <c r="CS12">
        <v>0</v>
      </c>
      <c r="CT12">
        <v>0</v>
      </c>
      <c r="CU12">
        <v>0</v>
      </c>
      <c r="CV12">
        <v>0</v>
      </c>
      <c r="CW12">
        <v>0</v>
      </c>
      <c r="CX12">
        <v>0</v>
      </c>
      <c r="CY12">
        <v>0</v>
      </c>
    </row>
    <row r="13" spans="1:103" x14ac:dyDescent="0.25">
      <c r="A13" s="157">
        <v>534</v>
      </c>
      <c r="B13">
        <v>534</v>
      </c>
      <c r="C13" t="s">
        <v>45</v>
      </c>
      <c r="D13" t="s">
        <v>225</v>
      </c>
      <c r="E13">
        <v>41919</v>
      </c>
      <c r="F13">
        <v>2840</v>
      </c>
      <c r="G13">
        <v>0</v>
      </c>
      <c r="H13">
        <v>0</v>
      </c>
      <c r="I13">
        <v>0</v>
      </c>
      <c r="J13">
        <v>14987</v>
      </c>
      <c r="K13">
        <v>15497</v>
      </c>
      <c r="L13">
        <v>31122</v>
      </c>
      <c r="M13">
        <v>51363</v>
      </c>
      <c r="N13">
        <v>46584</v>
      </c>
      <c r="O13">
        <v>40787</v>
      </c>
      <c r="P13">
        <v>74034</v>
      </c>
      <c r="Q13">
        <v>279516</v>
      </c>
      <c r="R13">
        <v>5697</v>
      </c>
      <c r="S13">
        <v>0</v>
      </c>
      <c r="T13">
        <v>8900</v>
      </c>
      <c r="U13">
        <v>0</v>
      </c>
      <c r="V13">
        <v>0</v>
      </c>
      <c r="W13">
        <v>170707</v>
      </c>
      <c r="X13">
        <v>125643</v>
      </c>
      <c r="Y13">
        <v>0</v>
      </c>
      <c r="Z13">
        <v>11705</v>
      </c>
      <c r="AA13">
        <v>74203</v>
      </c>
      <c r="AB13">
        <v>400580</v>
      </c>
      <c r="AC13">
        <v>20455</v>
      </c>
      <c r="AD13">
        <v>1813</v>
      </c>
      <c r="AE13">
        <v>2059</v>
      </c>
      <c r="AF13">
        <v>0</v>
      </c>
      <c r="AG13">
        <v>101988</v>
      </c>
      <c r="AH13">
        <v>0</v>
      </c>
      <c r="AI13">
        <v>688037</v>
      </c>
      <c r="AJ13">
        <v>227129</v>
      </c>
      <c r="AK13">
        <v>66944</v>
      </c>
      <c r="AL13">
        <v>38406</v>
      </c>
      <c r="AM13">
        <v>21479</v>
      </c>
      <c r="AN13">
        <v>9198</v>
      </c>
      <c r="AO13">
        <v>613914</v>
      </c>
      <c r="AP13">
        <v>0</v>
      </c>
      <c r="AQ13">
        <v>5926</v>
      </c>
      <c r="AR13">
        <v>21352</v>
      </c>
      <c r="AS13">
        <v>240534</v>
      </c>
      <c r="AT13">
        <v>0</v>
      </c>
      <c r="AU13">
        <v>9144</v>
      </c>
      <c r="AV13">
        <v>0</v>
      </c>
      <c r="AW13">
        <v>41445</v>
      </c>
      <c r="AX13">
        <v>0</v>
      </c>
      <c r="AY13">
        <v>3762</v>
      </c>
      <c r="AZ13">
        <v>0</v>
      </c>
      <c r="BA13">
        <v>6031</v>
      </c>
      <c r="BB13">
        <v>0</v>
      </c>
      <c r="BC13">
        <v>39368</v>
      </c>
      <c r="BD13">
        <v>66261</v>
      </c>
      <c r="BE13">
        <v>44820</v>
      </c>
      <c r="BF13">
        <v>34421</v>
      </c>
      <c r="BG13">
        <v>6172</v>
      </c>
      <c r="BH13">
        <v>54107</v>
      </c>
      <c r="BI13">
        <v>2520</v>
      </c>
      <c r="BJ13">
        <v>0</v>
      </c>
      <c r="BK13">
        <v>49297</v>
      </c>
      <c r="BL13">
        <v>0</v>
      </c>
      <c r="BM13">
        <v>8154</v>
      </c>
      <c r="BN13">
        <v>24326</v>
      </c>
      <c r="BO13">
        <v>0</v>
      </c>
      <c r="BP13">
        <v>0</v>
      </c>
      <c r="BQ13">
        <v>107036</v>
      </c>
      <c r="BR13">
        <v>94941</v>
      </c>
      <c r="BS13">
        <v>0</v>
      </c>
      <c r="BT13">
        <v>870177</v>
      </c>
      <c r="BU13">
        <v>58772</v>
      </c>
      <c r="BV13">
        <v>149243</v>
      </c>
      <c r="BW13">
        <v>0</v>
      </c>
      <c r="BX13">
        <v>61556</v>
      </c>
      <c r="BY13">
        <v>87854</v>
      </c>
      <c r="BZ13">
        <v>297895</v>
      </c>
      <c r="CA13">
        <v>63792</v>
      </c>
      <c r="CB13">
        <v>48395</v>
      </c>
      <c r="CC13">
        <v>0</v>
      </c>
      <c r="CD13">
        <v>62255</v>
      </c>
      <c r="CE13">
        <v>45673</v>
      </c>
      <c r="CF13">
        <v>76361</v>
      </c>
      <c r="CG13">
        <v>3793</v>
      </c>
      <c r="CH13">
        <v>9458</v>
      </c>
      <c r="CI13">
        <v>2329</v>
      </c>
      <c r="CJ13">
        <v>36600</v>
      </c>
      <c r="CK13">
        <v>0</v>
      </c>
      <c r="CL13">
        <v>26382</v>
      </c>
      <c r="CM13">
        <v>0</v>
      </c>
      <c r="CN13">
        <v>16645</v>
      </c>
      <c r="CO13">
        <v>33965</v>
      </c>
      <c r="CP13">
        <v>0</v>
      </c>
      <c r="CQ13">
        <v>56411</v>
      </c>
      <c r="CR13">
        <v>93359</v>
      </c>
      <c r="CS13">
        <v>216005</v>
      </c>
      <c r="CT13">
        <v>34769</v>
      </c>
      <c r="CU13">
        <v>19883</v>
      </c>
      <c r="CV13">
        <v>0</v>
      </c>
      <c r="CW13">
        <v>0</v>
      </c>
      <c r="CX13">
        <v>280629</v>
      </c>
      <c r="CY13">
        <v>475729</v>
      </c>
    </row>
    <row r="14" spans="1:103" x14ac:dyDescent="0.25">
      <c r="A14" s="157">
        <v>547</v>
      </c>
      <c r="B14">
        <v>547</v>
      </c>
      <c r="C14" t="s">
        <v>226</v>
      </c>
      <c r="D14" t="s">
        <v>227</v>
      </c>
      <c r="E14">
        <v>2</v>
      </c>
      <c r="F14">
        <v>2</v>
      </c>
      <c r="G14">
        <v>0</v>
      </c>
      <c r="H14">
        <v>0</v>
      </c>
      <c r="I14">
        <v>0</v>
      </c>
      <c r="J14">
        <v>2</v>
      </c>
      <c r="K14">
        <v>2</v>
      </c>
      <c r="L14">
        <v>2</v>
      </c>
      <c r="M14">
        <v>2</v>
      </c>
      <c r="N14">
        <v>2</v>
      </c>
      <c r="O14">
        <v>2</v>
      </c>
      <c r="P14">
        <v>3</v>
      </c>
      <c r="Q14">
        <v>2</v>
      </c>
      <c r="R14">
        <v>2</v>
      </c>
      <c r="S14">
        <v>0</v>
      </c>
      <c r="T14">
        <v>3</v>
      </c>
      <c r="U14">
        <v>0</v>
      </c>
      <c r="V14">
        <v>2</v>
      </c>
      <c r="W14">
        <v>2</v>
      </c>
      <c r="X14">
        <v>2</v>
      </c>
      <c r="Y14">
        <v>0</v>
      </c>
      <c r="Z14">
        <v>2</v>
      </c>
      <c r="AA14">
        <v>3</v>
      </c>
      <c r="AB14">
        <v>2</v>
      </c>
      <c r="AC14">
        <v>2</v>
      </c>
      <c r="AD14">
        <v>2</v>
      </c>
      <c r="AE14">
        <v>2</v>
      </c>
      <c r="AF14">
        <v>0</v>
      </c>
      <c r="AG14">
        <v>2</v>
      </c>
      <c r="AH14">
        <v>0</v>
      </c>
      <c r="AI14">
        <v>3</v>
      </c>
      <c r="AJ14">
        <v>3</v>
      </c>
      <c r="AK14">
        <v>3</v>
      </c>
      <c r="AL14">
        <v>2</v>
      </c>
      <c r="AM14">
        <v>2</v>
      </c>
      <c r="AN14">
        <v>2</v>
      </c>
      <c r="AO14">
        <v>2</v>
      </c>
      <c r="AP14">
        <v>0</v>
      </c>
      <c r="AQ14">
        <v>2</v>
      </c>
      <c r="AR14">
        <v>3</v>
      </c>
      <c r="AS14">
        <v>2</v>
      </c>
      <c r="AT14">
        <v>0</v>
      </c>
      <c r="AU14">
        <v>2</v>
      </c>
      <c r="AV14">
        <v>0</v>
      </c>
      <c r="AW14">
        <v>3</v>
      </c>
      <c r="AX14">
        <v>0</v>
      </c>
      <c r="AY14">
        <v>2</v>
      </c>
      <c r="AZ14">
        <v>0</v>
      </c>
      <c r="BA14">
        <v>2</v>
      </c>
      <c r="BB14">
        <v>0</v>
      </c>
      <c r="BC14">
        <v>1</v>
      </c>
      <c r="BD14">
        <v>2</v>
      </c>
      <c r="BE14">
        <v>2</v>
      </c>
      <c r="BF14">
        <v>3</v>
      </c>
      <c r="BG14">
        <v>2</v>
      </c>
      <c r="BH14">
        <v>2</v>
      </c>
      <c r="BI14">
        <v>2</v>
      </c>
      <c r="BJ14">
        <v>0</v>
      </c>
      <c r="BK14">
        <v>2</v>
      </c>
      <c r="BL14">
        <v>0</v>
      </c>
      <c r="BM14">
        <v>2</v>
      </c>
      <c r="BN14">
        <v>2</v>
      </c>
      <c r="BO14">
        <v>2</v>
      </c>
      <c r="BP14">
        <v>0</v>
      </c>
      <c r="BQ14">
        <v>3</v>
      </c>
      <c r="BR14">
        <v>2</v>
      </c>
      <c r="BS14">
        <v>0</v>
      </c>
      <c r="BT14">
        <v>3</v>
      </c>
      <c r="BU14">
        <v>2</v>
      </c>
      <c r="BV14">
        <v>2</v>
      </c>
      <c r="BW14">
        <v>0</v>
      </c>
      <c r="BX14">
        <v>2</v>
      </c>
      <c r="BY14">
        <v>2</v>
      </c>
      <c r="BZ14">
        <v>2</v>
      </c>
      <c r="CA14">
        <v>2</v>
      </c>
      <c r="CB14">
        <v>2</v>
      </c>
      <c r="CC14">
        <v>0</v>
      </c>
      <c r="CD14">
        <v>2</v>
      </c>
      <c r="CE14">
        <v>3</v>
      </c>
      <c r="CF14">
        <v>3</v>
      </c>
      <c r="CG14">
        <v>1</v>
      </c>
      <c r="CH14">
        <v>2</v>
      </c>
      <c r="CI14">
        <v>2</v>
      </c>
      <c r="CJ14">
        <v>2</v>
      </c>
      <c r="CK14">
        <v>0</v>
      </c>
      <c r="CL14">
        <v>2</v>
      </c>
      <c r="CM14">
        <v>0</v>
      </c>
      <c r="CN14">
        <v>2</v>
      </c>
      <c r="CO14">
        <v>2</v>
      </c>
      <c r="CP14">
        <v>3</v>
      </c>
      <c r="CQ14">
        <v>2</v>
      </c>
      <c r="CR14">
        <v>2</v>
      </c>
      <c r="CS14">
        <v>2</v>
      </c>
      <c r="CT14">
        <v>2</v>
      </c>
      <c r="CU14">
        <v>3</v>
      </c>
      <c r="CV14">
        <v>0</v>
      </c>
      <c r="CW14">
        <v>0</v>
      </c>
      <c r="CX14">
        <v>2</v>
      </c>
      <c r="CY14">
        <v>2</v>
      </c>
    </row>
    <row r="15" spans="1:103" x14ac:dyDescent="0.25">
      <c r="A15">
        <v>554</v>
      </c>
      <c r="B15">
        <v>554</v>
      </c>
      <c r="C15" t="s">
        <v>228</v>
      </c>
      <c r="D15" t="s">
        <v>229</v>
      </c>
      <c r="E15">
        <v>0</v>
      </c>
      <c r="F15">
        <v>0</v>
      </c>
      <c r="G15">
        <v>0</v>
      </c>
      <c r="H15">
        <v>0</v>
      </c>
      <c r="I15">
        <v>0</v>
      </c>
      <c r="J15">
        <v>0</v>
      </c>
      <c r="K15">
        <v>919302</v>
      </c>
      <c r="L15">
        <v>1046168</v>
      </c>
      <c r="M15">
        <v>0</v>
      </c>
      <c r="N15">
        <v>1365332</v>
      </c>
      <c r="O15">
        <v>946302</v>
      </c>
      <c r="P15">
        <v>8234899</v>
      </c>
      <c r="Q15">
        <v>73993570</v>
      </c>
      <c r="R15">
        <v>3000579</v>
      </c>
      <c r="S15">
        <v>0</v>
      </c>
      <c r="T15">
        <v>0</v>
      </c>
      <c r="U15">
        <v>0</v>
      </c>
      <c r="V15">
        <v>1246883</v>
      </c>
      <c r="W15">
        <v>3680158</v>
      </c>
      <c r="X15">
        <v>1148264</v>
      </c>
      <c r="Y15">
        <v>0</v>
      </c>
      <c r="Z15">
        <v>0</v>
      </c>
      <c r="AA15">
        <v>1747579</v>
      </c>
      <c r="AB15">
        <v>22380702</v>
      </c>
      <c r="AC15">
        <v>760284</v>
      </c>
      <c r="AD15">
        <v>11999313</v>
      </c>
      <c r="AE15">
        <v>0</v>
      </c>
      <c r="AF15">
        <v>0</v>
      </c>
      <c r="AG15">
        <v>6582023</v>
      </c>
      <c r="AH15">
        <v>0</v>
      </c>
      <c r="AI15">
        <v>34643237</v>
      </c>
      <c r="AJ15">
        <v>10009990</v>
      </c>
      <c r="AK15">
        <v>1219459</v>
      </c>
      <c r="AL15">
        <v>1280499</v>
      </c>
      <c r="AM15">
        <v>1475765</v>
      </c>
      <c r="AN15">
        <v>3327782</v>
      </c>
      <c r="AO15">
        <v>17039031</v>
      </c>
      <c r="AP15">
        <v>0</v>
      </c>
      <c r="AQ15">
        <v>0</v>
      </c>
      <c r="AR15">
        <v>924211</v>
      </c>
      <c r="AS15">
        <v>14701542</v>
      </c>
      <c r="AT15">
        <v>0</v>
      </c>
      <c r="AU15">
        <v>0</v>
      </c>
      <c r="AV15">
        <v>0</v>
      </c>
      <c r="AW15">
        <v>2779652</v>
      </c>
      <c r="AX15">
        <v>0</v>
      </c>
      <c r="AY15">
        <v>1210183</v>
      </c>
      <c r="AZ15">
        <v>0</v>
      </c>
      <c r="BA15">
        <v>0</v>
      </c>
      <c r="BB15">
        <v>0</v>
      </c>
      <c r="BC15">
        <v>1523989</v>
      </c>
      <c r="BD15">
        <v>6705131</v>
      </c>
      <c r="BE15">
        <v>3418230</v>
      </c>
      <c r="BF15">
        <v>0</v>
      </c>
      <c r="BG15">
        <v>1469930</v>
      </c>
      <c r="BH15">
        <v>1139256</v>
      </c>
      <c r="BI15">
        <v>0</v>
      </c>
      <c r="BJ15">
        <v>0</v>
      </c>
      <c r="BK15">
        <v>0</v>
      </c>
      <c r="BL15">
        <v>0</v>
      </c>
      <c r="BM15">
        <v>0</v>
      </c>
      <c r="BN15">
        <v>986382</v>
      </c>
      <c r="BO15">
        <v>16813163</v>
      </c>
      <c r="BP15">
        <v>0</v>
      </c>
      <c r="BQ15">
        <v>1616026</v>
      </c>
      <c r="BR15">
        <v>1004088</v>
      </c>
      <c r="BS15">
        <v>0</v>
      </c>
      <c r="BT15">
        <v>38100726</v>
      </c>
      <c r="BU15">
        <v>1339081</v>
      </c>
      <c r="BV15">
        <v>9232204</v>
      </c>
      <c r="BW15">
        <v>0</v>
      </c>
      <c r="BX15">
        <v>1342383</v>
      </c>
      <c r="BY15">
        <v>1207192</v>
      </c>
      <c r="BZ15">
        <v>7628076</v>
      </c>
      <c r="CA15">
        <v>4385136</v>
      </c>
      <c r="CB15">
        <v>1137230</v>
      </c>
      <c r="CC15">
        <v>0</v>
      </c>
      <c r="CD15">
        <v>8492571</v>
      </c>
      <c r="CE15">
        <v>0</v>
      </c>
      <c r="CF15">
        <v>918434</v>
      </c>
      <c r="CG15">
        <v>0</v>
      </c>
      <c r="CH15">
        <v>0</v>
      </c>
      <c r="CI15">
        <v>0</v>
      </c>
      <c r="CJ15">
        <v>7659060</v>
      </c>
      <c r="CK15">
        <v>0</v>
      </c>
      <c r="CL15">
        <v>1671324</v>
      </c>
      <c r="CM15">
        <v>0</v>
      </c>
      <c r="CN15">
        <v>0</v>
      </c>
      <c r="CO15">
        <v>0</v>
      </c>
      <c r="CP15">
        <v>0</v>
      </c>
      <c r="CQ15">
        <v>1457381</v>
      </c>
      <c r="CR15">
        <v>6233759</v>
      </c>
      <c r="CS15">
        <v>3895055</v>
      </c>
      <c r="CT15">
        <v>1747894</v>
      </c>
      <c r="CU15">
        <v>0</v>
      </c>
      <c r="CV15">
        <v>0</v>
      </c>
      <c r="CW15">
        <v>0</v>
      </c>
      <c r="CX15">
        <v>0</v>
      </c>
      <c r="CY15">
        <v>37618277</v>
      </c>
    </row>
    <row r="16" spans="1:103" x14ac:dyDescent="0.25">
      <c r="A16">
        <v>555</v>
      </c>
      <c r="B16">
        <v>555</v>
      </c>
      <c r="C16" t="s">
        <v>230</v>
      </c>
      <c r="D16" t="s">
        <v>231</v>
      </c>
      <c r="E16">
        <v>0</v>
      </c>
      <c r="F16">
        <v>0</v>
      </c>
      <c r="G16">
        <v>0</v>
      </c>
      <c r="H16">
        <v>0</v>
      </c>
      <c r="I16">
        <v>0</v>
      </c>
      <c r="J16">
        <v>0</v>
      </c>
      <c r="K16">
        <v>403161</v>
      </c>
      <c r="L16">
        <v>793638</v>
      </c>
      <c r="M16">
        <v>0</v>
      </c>
      <c r="N16">
        <v>885472</v>
      </c>
      <c r="O16">
        <v>671681</v>
      </c>
      <c r="P16">
        <v>7382500</v>
      </c>
      <c r="Q16">
        <v>70169027</v>
      </c>
      <c r="R16">
        <v>2931050</v>
      </c>
      <c r="S16">
        <v>0</v>
      </c>
      <c r="T16">
        <v>0</v>
      </c>
      <c r="U16">
        <v>0</v>
      </c>
      <c r="V16">
        <v>1222184</v>
      </c>
      <c r="W16">
        <v>3680158</v>
      </c>
      <c r="X16">
        <v>891534</v>
      </c>
      <c r="Y16">
        <v>0</v>
      </c>
      <c r="Z16">
        <v>0</v>
      </c>
      <c r="AA16">
        <v>1107764</v>
      </c>
      <c r="AB16">
        <v>13735524</v>
      </c>
      <c r="AC16">
        <v>448154</v>
      </c>
      <c r="AD16">
        <v>11577962</v>
      </c>
      <c r="AE16">
        <v>0</v>
      </c>
      <c r="AF16">
        <v>0</v>
      </c>
      <c r="AG16">
        <v>5365289</v>
      </c>
      <c r="AH16">
        <v>0</v>
      </c>
      <c r="AI16">
        <v>32893614</v>
      </c>
      <c r="AJ16">
        <v>9303650</v>
      </c>
      <c r="AK16">
        <v>410215</v>
      </c>
      <c r="AL16">
        <v>804655</v>
      </c>
      <c r="AM16">
        <v>1475765</v>
      </c>
      <c r="AN16">
        <v>2528548</v>
      </c>
      <c r="AO16">
        <v>9883539</v>
      </c>
      <c r="AP16">
        <v>0</v>
      </c>
      <c r="AQ16">
        <v>0</v>
      </c>
      <c r="AR16">
        <v>554060</v>
      </c>
      <c r="AS16">
        <v>14701542</v>
      </c>
      <c r="AT16">
        <v>0</v>
      </c>
      <c r="AU16">
        <v>0</v>
      </c>
      <c r="AV16">
        <v>0</v>
      </c>
      <c r="AW16">
        <v>1474736</v>
      </c>
      <c r="AX16">
        <v>0</v>
      </c>
      <c r="AY16">
        <v>904649</v>
      </c>
      <c r="AZ16">
        <v>0</v>
      </c>
      <c r="BA16">
        <v>0</v>
      </c>
      <c r="BB16">
        <v>0</v>
      </c>
      <c r="BC16">
        <v>740613</v>
      </c>
      <c r="BD16">
        <v>5743983</v>
      </c>
      <c r="BE16">
        <v>3285573</v>
      </c>
      <c r="BF16">
        <v>0</v>
      </c>
      <c r="BG16">
        <v>1077119</v>
      </c>
      <c r="BH16">
        <v>617465</v>
      </c>
      <c r="BI16">
        <v>0</v>
      </c>
      <c r="BJ16">
        <v>0</v>
      </c>
      <c r="BK16">
        <v>0</v>
      </c>
      <c r="BL16">
        <v>0</v>
      </c>
      <c r="BM16">
        <v>0</v>
      </c>
      <c r="BN16">
        <v>529600</v>
      </c>
      <c r="BO16">
        <v>15845710</v>
      </c>
      <c r="BP16">
        <v>0</v>
      </c>
      <c r="BQ16">
        <v>1064113</v>
      </c>
      <c r="BR16">
        <v>765237</v>
      </c>
      <c r="BS16">
        <v>0</v>
      </c>
      <c r="BT16">
        <v>37744598</v>
      </c>
      <c r="BU16">
        <v>658228</v>
      </c>
      <c r="BV16">
        <v>4081099</v>
      </c>
      <c r="BW16">
        <v>0</v>
      </c>
      <c r="BX16">
        <v>781266</v>
      </c>
      <c r="BY16">
        <v>993165</v>
      </c>
      <c r="BZ16">
        <v>2552967</v>
      </c>
      <c r="CA16">
        <v>899632</v>
      </c>
      <c r="CB16">
        <v>824431</v>
      </c>
      <c r="CC16">
        <v>0</v>
      </c>
      <c r="CD16">
        <v>8410150</v>
      </c>
      <c r="CE16">
        <v>0</v>
      </c>
      <c r="CF16">
        <v>689807</v>
      </c>
      <c r="CG16">
        <v>0</v>
      </c>
      <c r="CH16">
        <v>0</v>
      </c>
      <c r="CI16">
        <v>0</v>
      </c>
      <c r="CJ16">
        <v>4606269</v>
      </c>
      <c r="CK16">
        <v>0</v>
      </c>
      <c r="CL16">
        <v>1186314</v>
      </c>
      <c r="CM16">
        <v>0</v>
      </c>
      <c r="CN16">
        <v>0</v>
      </c>
      <c r="CO16">
        <v>0</v>
      </c>
      <c r="CP16">
        <v>0</v>
      </c>
      <c r="CQ16">
        <v>657154</v>
      </c>
      <c r="CR16">
        <v>5771641</v>
      </c>
      <c r="CS16">
        <v>3339216</v>
      </c>
      <c r="CT16">
        <v>1205894</v>
      </c>
      <c r="CU16">
        <v>0</v>
      </c>
      <c r="CV16">
        <v>0</v>
      </c>
      <c r="CW16">
        <v>0</v>
      </c>
      <c r="CX16">
        <v>0</v>
      </c>
      <c r="CY16">
        <v>27841552</v>
      </c>
    </row>
    <row r="17" spans="1:103" x14ac:dyDescent="0.25">
      <c r="A17">
        <v>556</v>
      </c>
      <c r="B17">
        <v>556</v>
      </c>
      <c r="C17" t="s">
        <v>232</v>
      </c>
      <c r="D17" t="s">
        <v>233</v>
      </c>
      <c r="E17">
        <v>0</v>
      </c>
      <c r="F17">
        <v>0</v>
      </c>
      <c r="G17">
        <v>0</v>
      </c>
      <c r="H17">
        <v>0</v>
      </c>
      <c r="I17">
        <v>0</v>
      </c>
      <c r="J17">
        <v>0</v>
      </c>
      <c r="K17">
        <v>0</v>
      </c>
      <c r="L17">
        <v>0</v>
      </c>
      <c r="M17">
        <v>0</v>
      </c>
      <c r="N17">
        <v>0</v>
      </c>
      <c r="O17">
        <v>0</v>
      </c>
      <c r="P17">
        <v>0</v>
      </c>
      <c r="Q17">
        <v>0</v>
      </c>
      <c r="R17">
        <v>0</v>
      </c>
      <c r="S17">
        <v>0</v>
      </c>
      <c r="T17">
        <v>0</v>
      </c>
      <c r="U17">
        <v>0</v>
      </c>
      <c r="V17">
        <v>0</v>
      </c>
      <c r="W17">
        <v>0</v>
      </c>
      <c r="X17">
        <v>0</v>
      </c>
      <c r="Y17">
        <v>0</v>
      </c>
      <c r="Z17">
        <v>0</v>
      </c>
      <c r="AA17">
        <v>0</v>
      </c>
      <c r="AB17">
        <v>0</v>
      </c>
      <c r="AC17">
        <v>0</v>
      </c>
      <c r="AD17">
        <v>0</v>
      </c>
      <c r="AE17">
        <v>0</v>
      </c>
      <c r="AF17">
        <v>0</v>
      </c>
      <c r="AG17">
        <v>0</v>
      </c>
      <c r="AH17">
        <v>0</v>
      </c>
      <c r="AI17">
        <v>0</v>
      </c>
      <c r="AJ17">
        <v>0</v>
      </c>
      <c r="AK17">
        <v>0</v>
      </c>
      <c r="AL17">
        <v>0</v>
      </c>
      <c r="AM17">
        <v>0</v>
      </c>
      <c r="AN17">
        <v>0</v>
      </c>
      <c r="AO17">
        <v>0</v>
      </c>
      <c r="AP17">
        <v>0</v>
      </c>
      <c r="AQ17">
        <v>0</v>
      </c>
      <c r="AR17">
        <v>0</v>
      </c>
      <c r="AS17">
        <v>0</v>
      </c>
      <c r="AT17">
        <v>0</v>
      </c>
      <c r="AU17">
        <v>0</v>
      </c>
      <c r="AV17">
        <v>0</v>
      </c>
      <c r="AW17">
        <v>0</v>
      </c>
      <c r="AX17">
        <v>0</v>
      </c>
      <c r="AY17">
        <v>0</v>
      </c>
      <c r="AZ17">
        <v>0</v>
      </c>
      <c r="BA17">
        <v>0</v>
      </c>
      <c r="BB17">
        <v>0</v>
      </c>
      <c r="BC17">
        <v>0</v>
      </c>
      <c r="BD17">
        <v>0</v>
      </c>
      <c r="BE17">
        <v>0</v>
      </c>
      <c r="BF17">
        <v>0</v>
      </c>
      <c r="BG17">
        <v>0</v>
      </c>
      <c r="BH17">
        <v>0</v>
      </c>
      <c r="BI17">
        <v>0</v>
      </c>
      <c r="BJ17">
        <v>0</v>
      </c>
      <c r="BK17">
        <v>0</v>
      </c>
      <c r="BL17">
        <v>0</v>
      </c>
      <c r="BM17">
        <v>0</v>
      </c>
      <c r="BN17">
        <v>0</v>
      </c>
      <c r="BO17">
        <v>0</v>
      </c>
      <c r="BP17">
        <v>0</v>
      </c>
      <c r="BQ17">
        <v>0</v>
      </c>
      <c r="BR17">
        <v>0</v>
      </c>
      <c r="BS17">
        <v>0</v>
      </c>
      <c r="BT17">
        <v>0</v>
      </c>
      <c r="BU17">
        <v>0</v>
      </c>
      <c r="BV17">
        <v>0</v>
      </c>
      <c r="BW17">
        <v>0</v>
      </c>
      <c r="BX17">
        <v>0</v>
      </c>
      <c r="BY17">
        <v>0</v>
      </c>
      <c r="BZ17">
        <v>0</v>
      </c>
      <c r="CA17">
        <v>0</v>
      </c>
      <c r="CB17">
        <v>0</v>
      </c>
      <c r="CC17">
        <v>0</v>
      </c>
      <c r="CD17">
        <v>0</v>
      </c>
      <c r="CE17">
        <v>0</v>
      </c>
      <c r="CF17">
        <v>0</v>
      </c>
      <c r="CG17">
        <v>0</v>
      </c>
      <c r="CH17">
        <v>0</v>
      </c>
      <c r="CI17">
        <v>0</v>
      </c>
      <c r="CJ17">
        <v>0</v>
      </c>
      <c r="CK17">
        <v>0</v>
      </c>
      <c r="CL17">
        <v>0</v>
      </c>
      <c r="CM17">
        <v>0</v>
      </c>
      <c r="CN17">
        <v>0</v>
      </c>
      <c r="CO17">
        <v>0</v>
      </c>
      <c r="CP17">
        <v>0</v>
      </c>
      <c r="CQ17">
        <v>0</v>
      </c>
      <c r="CR17">
        <v>0</v>
      </c>
      <c r="CS17">
        <v>0</v>
      </c>
      <c r="CT17">
        <v>0</v>
      </c>
      <c r="CU17">
        <v>0</v>
      </c>
      <c r="CV17">
        <v>0</v>
      </c>
      <c r="CW17">
        <v>0</v>
      </c>
      <c r="CX17">
        <v>0</v>
      </c>
      <c r="CY17">
        <v>0</v>
      </c>
    </row>
    <row r="18" spans="1:103" x14ac:dyDescent="0.25">
      <c r="A18">
        <v>557</v>
      </c>
      <c r="B18">
        <v>557</v>
      </c>
      <c r="C18" t="s">
        <v>234</v>
      </c>
      <c r="D18" t="s">
        <v>235</v>
      </c>
      <c r="E18">
        <v>0</v>
      </c>
      <c r="F18">
        <v>0</v>
      </c>
      <c r="G18">
        <v>0</v>
      </c>
      <c r="H18">
        <v>0</v>
      </c>
      <c r="I18">
        <v>0</v>
      </c>
      <c r="J18">
        <v>0</v>
      </c>
      <c r="K18">
        <v>0</v>
      </c>
      <c r="L18">
        <v>0</v>
      </c>
      <c r="M18">
        <v>0</v>
      </c>
      <c r="N18">
        <v>0</v>
      </c>
      <c r="O18">
        <v>0</v>
      </c>
      <c r="P18">
        <v>0</v>
      </c>
      <c r="Q18">
        <v>0</v>
      </c>
      <c r="R18">
        <v>0</v>
      </c>
      <c r="S18">
        <v>0</v>
      </c>
      <c r="T18">
        <v>0</v>
      </c>
      <c r="U18">
        <v>0</v>
      </c>
      <c r="V18">
        <v>0</v>
      </c>
      <c r="W18">
        <v>0</v>
      </c>
      <c r="X18">
        <v>0</v>
      </c>
      <c r="Y18">
        <v>0</v>
      </c>
      <c r="Z18">
        <v>0</v>
      </c>
      <c r="AA18">
        <v>0</v>
      </c>
      <c r="AB18">
        <v>0</v>
      </c>
      <c r="AC18">
        <v>0</v>
      </c>
      <c r="AD18">
        <v>0</v>
      </c>
      <c r="AE18">
        <v>0</v>
      </c>
      <c r="AF18">
        <v>0</v>
      </c>
      <c r="AG18">
        <v>0</v>
      </c>
      <c r="AH18">
        <v>0</v>
      </c>
      <c r="AI18">
        <v>0</v>
      </c>
      <c r="AJ18">
        <v>0</v>
      </c>
      <c r="AK18">
        <v>0</v>
      </c>
      <c r="AL18">
        <v>0</v>
      </c>
      <c r="AM18">
        <v>0</v>
      </c>
      <c r="AN18">
        <v>0</v>
      </c>
      <c r="AO18">
        <v>0</v>
      </c>
      <c r="AP18">
        <v>0</v>
      </c>
      <c r="AQ18">
        <v>0</v>
      </c>
      <c r="AR18">
        <v>0</v>
      </c>
      <c r="AS18">
        <v>0</v>
      </c>
      <c r="AT18">
        <v>0</v>
      </c>
      <c r="AU18">
        <v>0</v>
      </c>
      <c r="AV18">
        <v>0</v>
      </c>
      <c r="AW18">
        <v>0</v>
      </c>
      <c r="AX18">
        <v>0</v>
      </c>
      <c r="AY18">
        <v>0</v>
      </c>
      <c r="AZ18">
        <v>0</v>
      </c>
      <c r="BA18">
        <v>0</v>
      </c>
      <c r="BB18">
        <v>0</v>
      </c>
      <c r="BC18">
        <v>0</v>
      </c>
      <c r="BD18">
        <v>0</v>
      </c>
      <c r="BE18">
        <v>0</v>
      </c>
      <c r="BF18">
        <v>0</v>
      </c>
      <c r="BG18">
        <v>0</v>
      </c>
      <c r="BH18">
        <v>0</v>
      </c>
      <c r="BI18">
        <v>0</v>
      </c>
      <c r="BJ18">
        <v>0</v>
      </c>
      <c r="BK18">
        <v>0</v>
      </c>
      <c r="BL18">
        <v>0</v>
      </c>
      <c r="BM18">
        <v>0</v>
      </c>
      <c r="BN18">
        <v>0</v>
      </c>
      <c r="BO18">
        <v>0</v>
      </c>
      <c r="BP18">
        <v>0</v>
      </c>
      <c r="BQ18">
        <v>0</v>
      </c>
      <c r="BR18">
        <v>0</v>
      </c>
      <c r="BS18">
        <v>0</v>
      </c>
      <c r="BT18">
        <v>0</v>
      </c>
      <c r="BU18">
        <v>0</v>
      </c>
      <c r="BV18">
        <v>0</v>
      </c>
      <c r="BW18">
        <v>0</v>
      </c>
      <c r="BX18">
        <v>0</v>
      </c>
      <c r="BY18">
        <v>0</v>
      </c>
      <c r="BZ18">
        <v>0</v>
      </c>
      <c r="CA18">
        <v>0</v>
      </c>
      <c r="CB18">
        <v>0</v>
      </c>
      <c r="CC18">
        <v>0</v>
      </c>
      <c r="CD18">
        <v>0</v>
      </c>
      <c r="CE18">
        <v>0</v>
      </c>
      <c r="CF18">
        <v>0</v>
      </c>
      <c r="CG18">
        <v>0</v>
      </c>
      <c r="CH18">
        <v>0</v>
      </c>
      <c r="CI18">
        <v>0</v>
      </c>
      <c r="CJ18">
        <v>0</v>
      </c>
      <c r="CK18">
        <v>0</v>
      </c>
      <c r="CL18">
        <v>0</v>
      </c>
      <c r="CM18">
        <v>0</v>
      </c>
      <c r="CN18">
        <v>0</v>
      </c>
      <c r="CO18">
        <v>0</v>
      </c>
      <c r="CP18">
        <v>0</v>
      </c>
      <c r="CQ18">
        <v>0</v>
      </c>
      <c r="CR18">
        <v>0</v>
      </c>
      <c r="CS18">
        <v>0</v>
      </c>
      <c r="CT18">
        <v>0</v>
      </c>
      <c r="CU18">
        <v>0</v>
      </c>
      <c r="CV18">
        <v>0</v>
      </c>
      <c r="CW18">
        <v>0</v>
      </c>
      <c r="CX18">
        <v>0</v>
      </c>
      <c r="CY18">
        <v>0</v>
      </c>
    </row>
    <row r="19" spans="1:103" x14ac:dyDescent="0.25">
      <c r="A19">
        <v>577</v>
      </c>
      <c r="B19">
        <v>577</v>
      </c>
      <c r="C19" t="s">
        <v>236</v>
      </c>
      <c r="D19" t="s">
        <v>237</v>
      </c>
      <c r="E19">
        <v>0</v>
      </c>
      <c r="F19">
        <v>0</v>
      </c>
      <c r="G19">
        <v>0</v>
      </c>
      <c r="H19">
        <v>0</v>
      </c>
      <c r="I19">
        <v>0</v>
      </c>
      <c r="J19">
        <v>0</v>
      </c>
      <c r="K19">
        <v>0</v>
      </c>
      <c r="L19">
        <v>0</v>
      </c>
      <c r="M19">
        <v>0</v>
      </c>
      <c r="N19">
        <v>0</v>
      </c>
      <c r="O19">
        <v>0</v>
      </c>
      <c r="P19">
        <v>0</v>
      </c>
      <c r="Q19">
        <v>0</v>
      </c>
      <c r="R19">
        <v>0</v>
      </c>
      <c r="S19">
        <v>0</v>
      </c>
      <c r="T19">
        <v>0</v>
      </c>
      <c r="U19">
        <v>0</v>
      </c>
      <c r="V19">
        <v>0</v>
      </c>
      <c r="W19">
        <v>0</v>
      </c>
      <c r="X19">
        <v>0</v>
      </c>
      <c r="Y19">
        <v>0</v>
      </c>
      <c r="Z19">
        <v>0</v>
      </c>
      <c r="AA19">
        <v>0</v>
      </c>
      <c r="AB19">
        <v>0</v>
      </c>
      <c r="AC19">
        <v>0</v>
      </c>
      <c r="AD19">
        <v>0</v>
      </c>
      <c r="AE19">
        <v>0</v>
      </c>
      <c r="AF19">
        <v>0</v>
      </c>
      <c r="AG19">
        <v>0</v>
      </c>
      <c r="AH19">
        <v>0</v>
      </c>
      <c r="AI19">
        <v>0</v>
      </c>
      <c r="AJ19">
        <v>0</v>
      </c>
      <c r="AK19">
        <v>0</v>
      </c>
      <c r="AL19">
        <v>0</v>
      </c>
      <c r="AM19">
        <v>0</v>
      </c>
      <c r="AN19">
        <v>0</v>
      </c>
      <c r="AO19">
        <v>0</v>
      </c>
      <c r="AP19">
        <v>0</v>
      </c>
      <c r="AQ19">
        <v>0</v>
      </c>
      <c r="AR19">
        <v>0</v>
      </c>
      <c r="AS19">
        <v>0</v>
      </c>
      <c r="AT19">
        <v>0</v>
      </c>
      <c r="AU19">
        <v>0</v>
      </c>
      <c r="AV19">
        <v>0</v>
      </c>
      <c r="AW19">
        <v>0</v>
      </c>
      <c r="AX19">
        <v>0</v>
      </c>
      <c r="AY19">
        <v>0</v>
      </c>
      <c r="AZ19">
        <v>0</v>
      </c>
      <c r="BA19">
        <v>0</v>
      </c>
      <c r="BB19">
        <v>0</v>
      </c>
      <c r="BC19">
        <v>0</v>
      </c>
      <c r="BD19">
        <v>0</v>
      </c>
      <c r="BE19">
        <v>1</v>
      </c>
      <c r="BF19">
        <v>0</v>
      </c>
      <c r="BG19">
        <v>0</v>
      </c>
      <c r="BH19">
        <v>0</v>
      </c>
      <c r="BI19">
        <v>0</v>
      </c>
      <c r="BJ19">
        <v>0</v>
      </c>
      <c r="BK19">
        <v>0</v>
      </c>
      <c r="BL19">
        <v>0</v>
      </c>
      <c r="BM19">
        <v>0</v>
      </c>
      <c r="BN19">
        <v>0</v>
      </c>
      <c r="BO19">
        <v>0</v>
      </c>
      <c r="BP19">
        <v>0</v>
      </c>
      <c r="BQ19">
        <v>0</v>
      </c>
      <c r="BR19">
        <v>0</v>
      </c>
      <c r="BS19">
        <v>0</v>
      </c>
      <c r="BT19">
        <v>0</v>
      </c>
      <c r="BU19">
        <v>0</v>
      </c>
      <c r="BV19">
        <v>0</v>
      </c>
      <c r="BW19">
        <v>0</v>
      </c>
      <c r="BX19">
        <v>0</v>
      </c>
      <c r="BY19">
        <v>0</v>
      </c>
      <c r="BZ19">
        <v>0</v>
      </c>
      <c r="CA19">
        <v>0</v>
      </c>
      <c r="CB19">
        <v>0</v>
      </c>
      <c r="CC19">
        <v>0</v>
      </c>
      <c r="CD19">
        <v>0</v>
      </c>
      <c r="CE19">
        <v>0</v>
      </c>
      <c r="CF19">
        <v>0</v>
      </c>
      <c r="CG19">
        <v>0</v>
      </c>
      <c r="CH19">
        <v>0</v>
      </c>
      <c r="CI19">
        <v>0</v>
      </c>
      <c r="CJ19">
        <v>0</v>
      </c>
      <c r="CK19">
        <v>0</v>
      </c>
      <c r="CL19">
        <v>0</v>
      </c>
      <c r="CM19">
        <v>0</v>
      </c>
      <c r="CN19">
        <v>0</v>
      </c>
      <c r="CO19">
        <v>0</v>
      </c>
      <c r="CP19">
        <v>0</v>
      </c>
      <c r="CQ19">
        <v>0</v>
      </c>
      <c r="CR19">
        <v>0</v>
      </c>
      <c r="CS19">
        <v>0</v>
      </c>
      <c r="CT19">
        <v>0</v>
      </c>
      <c r="CU19">
        <v>0</v>
      </c>
      <c r="CV19">
        <v>0</v>
      </c>
      <c r="CW19">
        <v>0</v>
      </c>
      <c r="CX19">
        <v>0</v>
      </c>
      <c r="CY19">
        <v>0</v>
      </c>
    </row>
    <row r="20" spans="1:103" x14ac:dyDescent="0.25">
      <c r="A20" s="157">
        <v>591</v>
      </c>
      <c r="B20">
        <v>591</v>
      </c>
      <c r="C20" t="s">
        <v>176</v>
      </c>
      <c r="D20" t="s">
        <v>238</v>
      </c>
      <c r="E20">
        <v>1168646</v>
      </c>
      <c r="F20">
        <v>397086</v>
      </c>
      <c r="G20">
        <v>0</v>
      </c>
      <c r="H20">
        <v>0</v>
      </c>
      <c r="I20">
        <v>0</v>
      </c>
      <c r="J20">
        <v>771068</v>
      </c>
      <c r="K20">
        <v>822033</v>
      </c>
      <c r="L20">
        <v>1549400</v>
      </c>
      <c r="M20">
        <v>560703</v>
      </c>
      <c r="N20">
        <v>1463771</v>
      </c>
      <c r="O20">
        <v>0</v>
      </c>
      <c r="P20">
        <v>4223019</v>
      </c>
      <c r="Q20">
        <v>94997160</v>
      </c>
      <c r="R20">
        <v>3075586</v>
      </c>
      <c r="S20">
        <v>0</v>
      </c>
      <c r="T20">
        <v>1055708</v>
      </c>
      <c r="U20">
        <v>0</v>
      </c>
      <c r="V20">
        <v>0</v>
      </c>
      <c r="W20">
        <v>5784535</v>
      </c>
      <c r="X20">
        <v>2520175</v>
      </c>
      <c r="Y20">
        <v>0</v>
      </c>
      <c r="Z20">
        <v>857804</v>
      </c>
      <c r="AA20">
        <v>1230834</v>
      </c>
      <c r="AB20">
        <v>21584374</v>
      </c>
      <c r="AC20">
        <v>1180781</v>
      </c>
      <c r="AD20">
        <v>13886029</v>
      </c>
      <c r="AE20">
        <v>157097</v>
      </c>
      <c r="AF20">
        <v>0</v>
      </c>
      <c r="AG20">
        <v>7294938</v>
      </c>
      <c r="AH20">
        <v>0</v>
      </c>
      <c r="AI20">
        <v>41366351</v>
      </c>
      <c r="AJ20">
        <v>15702150</v>
      </c>
      <c r="AK20">
        <v>1878243</v>
      </c>
      <c r="AL20">
        <v>2780346</v>
      </c>
      <c r="AM20">
        <v>1058543</v>
      </c>
      <c r="AN20">
        <v>3616221</v>
      </c>
      <c r="AO20">
        <v>21084425</v>
      </c>
      <c r="AP20">
        <v>0</v>
      </c>
      <c r="AQ20">
        <v>486992</v>
      </c>
      <c r="AR20">
        <v>2012560</v>
      </c>
      <c r="AS20">
        <v>10285715</v>
      </c>
      <c r="AT20">
        <v>0</v>
      </c>
      <c r="AU20">
        <v>1049497</v>
      </c>
      <c r="AV20">
        <v>0</v>
      </c>
      <c r="AW20">
        <v>3257392</v>
      </c>
      <c r="AX20">
        <v>0</v>
      </c>
      <c r="AY20">
        <v>1223079</v>
      </c>
      <c r="AZ20">
        <v>0</v>
      </c>
      <c r="BA20">
        <v>356235</v>
      </c>
      <c r="BB20">
        <v>0</v>
      </c>
      <c r="BC20">
        <v>967942</v>
      </c>
      <c r="BD20">
        <v>6174275</v>
      </c>
      <c r="BE20">
        <v>4257865</v>
      </c>
      <c r="BF20">
        <v>905274</v>
      </c>
      <c r="BG20">
        <v>2337449</v>
      </c>
      <c r="BH20">
        <v>1995751</v>
      </c>
      <c r="BI20">
        <v>240078</v>
      </c>
      <c r="BJ20">
        <v>0</v>
      </c>
      <c r="BK20">
        <v>4780326</v>
      </c>
      <c r="BL20">
        <v>0</v>
      </c>
      <c r="BM20">
        <v>622832</v>
      </c>
      <c r="BN20">
        <v>1573956</v>
      </c>
      <c r="BO20">
        <v>17869110</v>
      </c>
      <c r="BP20">
        <v>0</v>
      </c>
      <c r="BQ20">
        <v>2267049</v>
      </c>
      <c r="BR20">
        <v>1618119</v>
      </c>
      <c r="BS20">
        <v>0</v>
      </c>
      <c r="BT20">
        <v>46775347</v>
      </c>
      <c r="BU20">
        <v>2274406</v>
      </c>
      <c r="BV20">
        <v>7693539</v>
      </c>
      <c r="BW20">
        <v>0</v>
      </c>
      <c r="BX20">
        <v>2086674</v>
      </c>
      <c r="BY20">
        <v>1860048</v>
      </c>
      <c r="BZ20">
        <v>0</v>
      </c>
      <c r="CA20">
        <v>6558421</v>
      </c>
      <c r="CB20">
        <v>1777078</v>
      </c>
      <c r="CC20">
        <v>0</v>
      </c>
      <c r="CD20">
        <v>6757479</v>
      </c>
      <c r="CE20">
        <v>1628011</v>
      </c>
      <c r="CF20">
        <v>1807601</v>
      </c>
      <c r="CG20">
        <v>797116</v>
      </c>
      <c r="CH20">
        <v>722325</v>
      </c>
      <c r="CI20">
        <v>206604</v>
      </c>
      <c r="CJ20">
        <v>11284539</v>
      </c>
      <c r="CK20">
        <v>0</v>
      </c>
      <c r="CL20">
        <v>2160605</v>
      </c>
      <c r="CM20">
        <v>0</v>
      </c>
      <c r="CN20">
        <v>1022716</v>
      </c>
      <c r="CO20">
        <v>843513</v>
      </c>
      <c r="CP20">
        <v>532079</v>
      </c>
      <c r="CQ20">
        <v>1767726</v>
      </c>
      <c r="CR20">
        <v>8005289</v>
      </c>
      <c r="CS20">
        <v>5407208</v>
      </c>
      <c r="CT20">
        <v>1153159</v>
      </c>
      <c r="CU20">
        <v>485232</v>
      </c>
      <c r="CV20">
        <v>0</v>
      </c>
      <c r="CW20">
        <v>0</v>
      </c>
      <c r="CX20">
        <v>2189111</v>
      </c>
      <c r="CY20">
        <v>43795520</v>
      </c>
    </row>
    <row r="21" spans="1:103" x14ac:dyDescent="0.25">
      <c r="A21" s="157">
        <v>592</v>
      </c>
      <c r="B21">
        <v>592</v>
      </c>
      <c r="C21" t="s">
        <v>177</v>
      </c>
      <c r="D21" t="s">
        <v>239</v>
      </c>
      <c r="E21">
        <v>-141357</v>
      </c>
      <c r="F21">
        <v>-59796</v>
      </c>
      <c r="G21">
        <v>0</v>
      </c>
      <c r="H21">
        <v>0</v>
      </c>
      <c r="I21">
        <v>0</v>
      </c>
      <c r="J21">
        <v>-22891</v>
      </c>
      <c r="K21">
        <v>-86192</v>
      </c>
      <c r="L21">
        <v>98798</v>
      </c>
      <c r="M21">
        <v>-71860</v>
      </c>
      <c r="N21">
        <v>132769</v>
      </c>
      <c r="O21">
        <v>0</v>
      </c>
      <c r="P21">
        <v>-230164</v>
      </c>
      <c r="Q21">
        <v>-2424857</v>
      </c>
      <c r="R21">
        <v>-36025</v>
      </c>
      <c r="S21">
        <v>0</v>
      </c>
      <c r="T21">
        <v>-43849</v>
      </c>
      <c r="U21">
        <v>0</v>
      </c>
      <c r="V21">
        <v>0</v>
      </c>
      <c r="W21">
        <v>665564</v>
      </c>
      <c r="X21">
        <v>-178610</v>
      </c>
      <c r="Y21">
        <v>0</v>
      </c>
      <c r="Z21">
        <v>-97355</v>
      </c>
      <c r="AA21">
        <v>221167</v>
      </c>
      <c r="AB21">
        <v>1110871</v>
      </c>
      <c r="AC21">
        <v>-209355</v>
      </c>
      <c r="AD21">
        <v>9314564</v>
      </c>
      <c r="AE21">
        <v>32731</v>
      </c>
      <c r="AF21">
        <v>0</v>
      </c>
      <c r="AG21">
        <v>-50047</v>
      </c>
      <c r="AH21">
        <v>0</v>
      </c>
      <c r="AI21">
        <v>32644458</v>
      </c>
      <c r="AJ21">
        <v>-2106182</v>
      </c>
      <c r="AK21">
        <v>13135</v>
      </c>
      <c r="AL21">
        <v>188451</v>
      </c>
      <c r="AM21">
        <v>-162553</v>
      </c>
      <c r="AN21">
        <v>102585</v>
      </c>
      <c r="AO21">
        <v>1042250</v>
      </c>
      <c r="AP21">
        <v>0</v>
      </c>
      <c r="AQ21">
        <v>65102</v>
      </c>
      <c r="AR21">
        <v>-94937</v>
      </c>
      <c r="AS21">
        <v>-476265</v>
      </c>
      <c r="AT21">
        <v>0</v>
      </c>
      <c r="AU21">
        <v>-89365</v>
      </c>
      <c r="AV21">
        <v>0</v>
      </c>
      <c r="AW21">
        <v>308925</v>
      </c>
      <c r="AX21">
        <v>0</v>
      </c>
      <c r="AY21">
        <v>136363</v>
      </c>
      <c r="AZ21">
        <v>0</v>
      </c>
      <c r="BA21">
        <v>119962</v>
      </c>
      <c r="BB21">
        <v>0</v>
      </c>
      <c r="BC21">
        <v>95213</v>
      </c>
      <c r="BD21">
        <v>-312399</v>
      </c>
      <c r="BE21">
        <v>-280215</v>
      </c>
      <c r="BF21">
        <v>-88695</v>
      </c>
      <c r="BG21">
        <v>-44798</v>
      </c>
      <c r="BH21">
        <v>149589</v>
      </c>
      <c r="BI21">
        <v>-58794</v>
      </c>
      <c r="BJ21">
        <v>0</v>
      </c>
      <c r="BK21">
        <v>-1553487</v>
      </c>
      <c r="BL21">
        <v>0</v>
      </c>
      <c r="BM21">
        <v>-123496</v>
      </c>
      <c r="BN21">
        <v>-10380</v>
      </c>
      <c r="BO21">
        <v>-149434</v>
      </c>
      <c r="BP21">
        <v>0</v>
      </c>
      <c r="BQ21">
        <v>-40507</v>
      </c>
      <c r="BR21">
        <v>-96230</v>
      </c>
      <c r="BS21">
        <v>0</v>
      </c>
      <c r="BT21">
        <v>1527393</v>
      </c>
      <c r="BU21">
        <v>-139579</v>
      </c>
      <c r="BV21">
        <v>37798</v>
      </c>
      <c r="BW21">
        <v>0</v>
      </c>
      <c r="BX21">
        <v>-72998</v>
      </c>
      <c r="BY21">
        <v>-273980</v>
      </c>
      <c r="BZ21">
        <v>0</v>
      </c>
      <c r="CA21">
        <v>-681819</v>
      </c>
      <c r="CB21">
        <v>-81143</v>
      </c>
      <c r="CC21">
        <v>0</v>
      </c>
      <c r="CD21">
        <v>886511</v>
      </c>
      <c r="CE21">
        <v>-224981</v>
      </c>
      <c r="CF21">
        <v>-101767</v>
      </c>
      <c r="CG21">
        <v>101648</v>
      </c>
      <c r="CH21">
        <v>119501</v>
      </c>
      <c r="CI21">
        <v>-18976</v>
      </c>
      <c r="CJ21">
        <v>-965756</v>
      </c>
      <c r="CK21">
        <v>0</v>
      </c>
      <c r="CL21">
        <v>-115420</v>
      </c>
      <c r="CM21">
        <v>0</v>
      </c>
      <c r="CN21">
        <v>-109284</v>
      </c>
      <c r="CO21">
        <v>164663</v>
      </c>
      <c r="CP21">
        <v>-160169</v>
      </c>
      <c r="CQ21">
        <v>5577</v>
      </c>
      <c r="CR21">
        <v>-200317</v>
      </c>
      <c r="CS21">
        <v>390447</v>
      </c>
      <c r="CT21">
        <v>-38830</v>
      </c>
      <c r="CU21">
        <v>-64431</v>
      </c>
      <c r="CV21">
        <v>0</v>
      </c>
      <c r="CW21">
        <v>0</v>
      </c>
      <c r="CX21">
        <v>77888</v>
      </c>
      <c r="CY21">
        <v>-875993</v>
      </c>
    </row>
    <row r="22" spans="1:103" x14ac:dyDescent="0.25">
      <c r="A22">
        <v>603</v>
      </c>
      <c r="B22">
        <v>603</v>
      </c>
      <c r="C22" t="s">
        <v>203</v>
      </c>
      <c r="D22" t="s">
        <v>240</v>
      </c>
      <c r="E22">
        <v>2</v>
      </c>
      <c r="F22">
        <v>2</v>
      </c>
      <c r="G22">
        <v>0</v>
      </c>
      <c r="H22">
        <v>0</v>
      </c>
      <c r="I22">
        <v>0</v>
      </c>
      <c r="J22">
        <v>1</v>
      </c>
      <c r="K22">
        <v>1</v>
      </c>
      <c r="L22">
        <v>1</v>
      </c>
      <c r="M22">
        <v>1</v>
      </c>
      <c r="N22">
        <v>1</v>
      </c>
      <c r="O22">
        <v>1</v>
      </c>
      <c r="P22">
        <v>1</v>
      </c>
      <c r="Q22">
        <v>1</v>
      </c>
      <c r="R22">
        <v>2</v>
      </c>
      <c r="S22">
        <v>0</v>
      </c>
      <c r="T22">
        <v>1</v>
      </c>
      <c r="U22">
        <v>0</v>
      </c>
      <c r="V22">
        <v>1</v>
      </c>
      <c r="W22">
        <v>1</v>
      </c>
      <c r="X22">
        <v>1</v>
      </c>
      <c r="Y22">
        <v>0</v>
      </c>
      <c r="Z22">
        <v>1</v>
      </c>
      <c r="AA22">
        <v>1</v>
      </c>
      <c r="AB22">
        <v>1</v>
      </c>
      <c r="AC22">
        <v>2</v>
      </c>
      <c r="AD22">
        <v>1</v>
      </c>
      <c r="AE22">
        <v>1</v>
      </c>
      <c r="AF22">
        <v>0</v>
      </c>
      <c r="AG22">
        <v>1</v>
      </c>
      <c r="AH22">
        <v>0</v>
      </c>
      <c r="AI22">
        <v>4</v>
      </c>
      <c r="AJ22">
        <v>1</v>
      </c>
      <c r="AK22">
        <v>1</v>
      </c>
      <c r="AL22">
        <v>2</v>
      </c>
      <c r="AM22">
        <v>1</v>
      </c>
      <c r="AN22">
        <v>2</v>
      </c>
      <c r="AO22">
        <v>2</v>
      </c>
      <c r="AP22">
        <v>0</v>
      </c>
      <c r="AQ22">
        <v>1</v>
      </c>
      <c r="AR22">
        <v>1</v>
      </c>
      <c r="AS22">
        <v>2</v>
      </c>
      <c r="AT22">
        <v>0</v>
      </c>
      <c r="AU22">
        <v>1</v>
      </c>
      <c r="AV22">
        <v>0</v>
      </c>
      <c r="AW22">
        <v>1</v>
      </c>
      <c r="AX22">
        <v>0</v>
      </c>
      <c r="AY22">
        <v>1</v>
      </c>
      <c r="AZ22">
        <v>0</v>
      </c>
      <c r="BA22">
        <v>1</v>
      </c>
      <c r="BB22">
        <v>0</v>
      </c>
      <c r="BC22">
        <v>1</v>
      </c>
      <c r="BD22">
        <v>1</v>
      </c>
      <c r="BE22">
        <v>1</v>
      </c>
      <c r="BF22">
        <v>1</v>
      </c>
      <c r="BG22">
        <v>2</v>
      </c>
      <c r="BH22">
        <v>1</v>
      </c>
      <c r="BI22">
        <v>1</v>
      </c>
      <c r="BJ22">
        <v>0</v>
      </c>
      <c r="BK22">
        <v>2</v>
      </c>
      <c r="BL22">
        <v>0</v>
      </c>
      <c r="BM22">
        <v>1</v>
      </c>
      <c r="BN22">
        <v>1</v>
      </c>
      <c r="BO22">
        <v>1</v>
      </c>
      <c r="BP22">
        <v>0</v>
      </c>
      <c r="BQ22">
        <v>1</v>
      </c>
      <c r="BR22">
        <v>1</v>
      </c>
      <c r="BS22">
        <v>0</v>
      </c>
      <c r="BT22">
        <v>1</v>
      </c>
      <c r="BU22">
        <v>2</v>
      </c>
      <c r="BV22">
        <v>1</v>
      </c>
      <c r="BW22">
        <v>0</v>
      </c>
      <c r="BX22">
        <v>2</v>
      </c>
      <c r="BY22">
        <v>1</v>
      </c>
      <c r="BZ22">
        <v>1</v>
      </c>
      <c r="CA22">
        <v>1</v>
      </c>
      <c r="CB22">
        <v>2</v>
      </c>
      <c r="CC22">
        <v>0</v>
      </c>
      <c r="CD22">
        <v>2</v>
      </c>
      <c r="CE22">
        <v>2</v>
      </c>
      <c r="CF22">
        <v>2</v>
      </c>
      <c r="CG22">
        <v>1</v>
      </c>
      <c r="CH22">
        <v>2</v>
      </c>
      <c r="CI22">
        <v>1</v>
      </c>
      <c r="CJ22">
        <v>2</v>
      </c>
      <c r="CK22">
        <v>0</v>
      </c>
      <c r="CL22">
        <v>2</v>
      </c>
      <c r="CM22">
        <v>0</v>
      </c>
      <c r="CN22">
        <v>1</v>
      </c>
      <c r="CO22">
        <v>1</v>
      </c>
      <c r="CP22">
        <v>1</v>
      </c>
      <c r="CQ22">
        <v>2</v>
      </c>
      <c r="CR22">
        <v>1</v>
      </c>
      <c r="CS22">
        <v>1</v>
      </c>
      <c r="CT22">
        <v>2</v>
      </c>
      <c r="CU22">
        <v>1</v>
      </c>
      <c r="CV22">
        <v>0</v>
      </c>
      <c r="CW22">
        <v>0</v>
      </c>
      <c r="CX22">
        <v>1</v>
      </c>
      <c r="CY22">
        <v>1</v>
      </c>
    </row>
    <row r="23" spans="1:103" x14ac:dyDescent="0.25">
      <c r="A23">
        <v>604</v>
      </c>
      <c r="B23">
        <v>604</v>
      </c>
      <c r="C23" t="s">
        <v>204</v>
      </c>
      <c r="D23" t="s">
        <v>241</v>
      </c>
      <c r="E23">
        <v>1</v>
      </c>
      <c r="F23">
        <v>1</v>
      </c>
      <c r="G23">
        <v>0</v>
      </c>
      <c r="H23">
        <v>0</v>
      </c>
      <c r="I23">
        <v>0</v>
      </c>
      <c r="J23">
        <v>1</v>
      </c>
      <c r="K23">
        <v>1</v>
      </c>
      <c r="L23">
        <v>1</v>
      </c>
      <c r="M23">
        <v>1</v>
      </c>
      <c r="N23">
        <v>1</v>
      </c>
      <c r="O23">
        <v>1</v>
      </c>
      <c r="P23">
        <v>1</v>
      </c>
      <c r="Q23">
        <v>1</v>
      </c>
      <c r="R23">
        <v>1</v>
      </c>
      <c r="S23">
        <v>0</v>
      </c>
      <c r="T23">
        <v>1</v>
      </c>
      <c r="U23">
        <v>0</v>
      </c>
      <c r="V23">
        <v>1</v>
      </c>
      <c r="W23">
        <v>0</v>
      </c>
      <c r="X23">
        <v>1</v>
      </c>
      <c r="Y23">
        <v>0</v>
      </c>
      <c r="Z23">
        <v>1</v>
      </c>
      <c r="AA23">
        <v>1</v>
      </c>
      <c r="AB23">
        <v>1</v>
      </c>
      <c r="AC23">
        <v>1</v>
      </c>
      <c r="AD23">
        <v>1</v>
      </c>
      <c r="AE23">
        <v>1</v>
      </c>
      <c r="AF23">
        <v>0</v>
      </c>
      <c r="AG23">
        <v>1</v>
      </c>
      <c r="AH23">
        <v>0</v>
      </c>
      <c r="AI23">
        <v>5</v>
      </c>
      <c r="AJ23">
        <v>1</v>
      </c>
      <c r="AK23">
        <v>1</v>
      </c>
      <c r="AL23">
        <v>1</v>
      </c>
      <c r="AM23">
        <v>1</v>
      </c>
      <c r="AN23">
        <v>1</v>
      </c>
      <c r="AO23">
        <v>1</v>
      </c>
      <c r="AP23">
        <v>0</v>
      </c>
      <c r="AQ23">
        <v>1</v>
      </c>
      <c r="AR23">
        <v>1</v>
      </c>
      <c r="AS23">
        <v>1</v>
      </c>
      <c r="AT23">
        <v>0</v>
      </c>
      <c r="AU23">
        <v>1</v>
      </c>
      <c r="AV23">
        <v>0</v>
      </c>
      <c r="AW23">
        <v>1</v>
      </c>
      <c r="AX23">
        <v>0</v>
      </c>
      <c r="AY23">
        <v>1</v>
      </c>
      <c r="AZ23">
        <v>0</v>
      </c>
      <c r="BA23">
        <v>1</v>
      </c>
      <c r="BB23">
        <v>0</v>
      </c>
      <c r="BC23">
        <v>1</v>
      </c>
      <c r="BD23">
        <v>1</v>
      </c>
      <c r="BE23">
        <v>1</v>
      </c>
      <c r="BF23">
        <v>1</v>
      </c>
      <c r="BG23">
        <v>1</v>
      </c>
      <c r="BH23">
        <v>1</v>
      </c>
      <c r="BI23">
        <v>1</v>
      </c>
      <c r="BJ23">
        <v>0</v>
      </c>
      <c r="BK23">
        <v>2</v>
      </c>
      <c r="BL23">
        <v>0</v>
      </c>
      <c r="BM23">
        <v>1</v>
      </c>
      <c r="BN23">
        <v>1</v>
      </c>
      <c r="BO23">
        <v>1</v>
      </c>
      <c r="BP23">
        <v>0</v>
      </c>
      <c r="BQ23">
        <v>1</v>
      </c>
      <c r="BR23">
        <v>1</v>
      </c>
      <c r="BS23">
        <v>0</v>
      </c>
      <c r="BT23">
        <v>1</v>
      </c>
      <c r="BU23">
        <v>1</v>
      </c>
      <c r="BV23">
        <v>1</v>
      </c>
      <c r="BW23">
        <v>0</v>
      </c>
      <c r="BX23">
        <v>1</v>
      </c>
      <c r="BY23">
        <v>1</v>
      </c>
      <c r="BZ23">
        <v>1</v>
      </c>
      <c r="CA23">
        <v>1</v>
      </c>
      <c r="CB23">
        <v>0</v>
      </c>
      <c r="CC23">
        <v>0</v>
      </c>
      <c r="CD23">
        <v>1</v>
      </c>
      <c r="CE23">
        <v>1</v>
      </c>
      <c r="CF23">
        <v>1</v>
      </c>
      <c r="CG23">
        <v>1</v>
      </c>
      <c r="CH23">
        <v>1</v>
      </c>
      <c r="CI23">
        <v>1</v>
      </c>
      <c r="CJ23">
        <v>1</v>
      </c>
      <c r="CK23">
        <v>0</v>
      </c>
      <c r="CL23">
        <v>1</v>
      </c>
      <c r="CM23">
        <v>0</v>
      </c>
      <c r="CN23">
        <v>1</v>
      </c>
      <c r="CO23">
        <v>1</v>
      </c>
      <c r="CP23">
        <v>1</v>
      </c>
      <c r="CQ23">
        <v>1</v>
      </c>
      <c r="CR23">
        <v>1</v>
      </c>
      <c r="CS23">
        <v>1</v>
      </c>
      <c r="CT23">
        <v>1</v>
      </c>
      <c r="CU23">
        <v>1</v>
      </c>
      <c r="CV23">
        <v>0</v>
      </c>
      <c r="CW23">
        <v>0</v>
      </c>
      <c r="CX23">
        <v>1</v>
      </c>
      <c r="CY23">
        <v>1</v>
      </c>
    </row>
    <row r="24" spans="1:103" x14ac:dyDescent="0.25">
      <c r="A24">
        <v>605</v>
      </c>
      <c r="B24">
        <v>605</v>
      </c>
      <c r="C24" t="s">
        <v>206</v>
      </c>
      <c r="D24" t="s">
        <v>242</v>
      </c>
      <c r="E24">
        <v>1</v>
      </c>
      <c r="F24">
        <v>1</v>
      </c>
      <c r="G24">
        <v>0</v>
      </c>
      <c r="H24">
        <v>0</v>
      </c>
      <c r="I24">
        <v>0</v>
      </c>
      <c r="J24">
        <v>1</v>
      </c>
      <c r="K24">
        <v>1</v>
      </c>
      <c r="L24">
        <v>1</v>
      </c>
      <c r="M24">
        <v>1</v>
      </c>
      <c r="N24">
        <v>1</v>
      </c>
      <c r="O24">
        <v>1</v>
      </c>
      <c r="P24">
        <v>1</v>
      </c>
      <c r="Q24">
        <v>1</v>
      </c>
      <c r="R24">
        <v>1</v>
      </c>
      <c r="S24">
        <v>0</v>
      </c>
      <c r="T24">
        <v>1</v>
      </c>
      <c r="U24">
        <v>0</v>
      </c>
      <c r="V24">
        <v>1</v>
      </c>
      <c r="W24">
        <v>1</v>
      </c>
      <c r="X24">
        <v>1</v>
      </c>
      <c r="Y24">
        <v>0</v>
      </c>
      <c r="Z24">
        <v>1</v>
      </c>
      <c r="AA24">
        <v>1</v>
      </c>
      <c r="AB24">
        <v>1</v>
      </c>
      <c r="AC24">
        <v>1</v>
      </c>
      <c r="AD24">
        <v>1</v>
      </c>
      <c r="AE24">
        <v>1</v>
      </c>
      <c r="AF24">
        <v>0</v>
      </c>
      <c r="AG24">
        <v>0</v>
      </c>
      <c r="AH24">
        <v>0</v>
      </c>
      <c r="AI24">
        <v>1</v>
      </c>
      <c r="AJ24">
        <v>1</v>
      </c>
      <c r="AK24">
        <v>1</v>
      </c>
      <c r="AL24">
        <v>1</v>
      </c>
      <c r="AM24">
        <v>1</v>
      </c>
      <c r="AN24">
        <v>1</v>
      </c>
      <c r="AO24">
        <v>1</v>
      </c>
      <c r="AP24">
        <v>0</v>
      </c>
      <c r="AQ24">
        <v>1</v>
      </c>
      <c r="AR24">
        <v>1</v>
      </c>
      <c r="AS24">
        <v>1</v>
      </c>
      <c r="AT24">
        <v>0</v>
      </c>
      <c r="AU24">
        <v>1</v>
      </c>
      <c r="AV24">
        <v>0</v>
      </c>
      <c r="AW24">
        <v>1</v>
      </c>
      <c r="AX24">
        <v>0</v>
      </c>
      <c r="AY24">
        <v>1</v>
      </c>
      <c r="AZ24">
        <v>0</v>
      </c>
      <c r="BA24">
        <v>1</v>
      </c>
      <c r="BB24">
        <v>0</v>
      </c>
      <c r="BC24">
        <v>1</v>
      </c>
      <c r="BD24">
        <v>1</v>
      </c>
      <c r="BE24">
        <v>1</v>
      </c>
      <c r="BF24">
        <v>1</v>
      </c>
      <c r="BG24">
        <v>1</v>
      </c>
      <c r="BH24">
        <v>1</v>
      </c>
      <c r="BI24">
        <v>1</v>
      </c>
      <c r="BJ24">
        <v>0</v>
      </c>
      <c r="BK24">
        <v>1</v>
      </c>
      <c r="BL24">
        <v>0</v>
      </c>
      <c r="BM24">
        <v>1</v>
      </c>
      <c r="BN24">
        <v>1</v>
      </c>
      <c r="BO24">
        <v>1</v>
      </c>
      <c r="BP24">
        <v>0</v>
      </c>
      <c r="BQ24">
        <v>1</v>
      </c>
      <c r="BR24">
        <v>1</v>
      </c>
      <c r="BS24">
        <v>0</v>
      </c>
      <c r="BT24">
        <v>1</v>
      </c>
      <c r="BU24">
        <v>1</v>
      </c>
      <c r="BV24">
        <v>1</v>
      </c>
      <c r="BW24">
        <v>0</v>
      </c>
      <c r="BX24">
        <v>1</v>
      </c>
      <c r="BY24">
        <v>1</v>
      </c>
      <c r="BZ24">
        <v>1</v>
      </c>
      <c r="CA24">
        <v>1</v>
      </c>
      <c r="CB24">
        <v>1</v>
      </c>
      <c r="CC24">
        <v>0</v>
      </c>
      <c r="CD24">
        <v>1</v>
      </c>
      <c r="CE24">
        <v>1</v>
      </c>
      <c r="CF24">
        <v>1</v>
      </c>
      <c r="CG24">
        <v>1</v>
      </c>
      <c r="CH24">
        <v>1</v>
      </c>
      <c r="CI24">
        <v>1</v>
      </c>
      <c r="CJ24">
        <v>1</v>
      </c>
      <c r="CK24">
        <v>0</v>
      </c>
      <c r="CL24">
        <v>1</v>
      </c>
      <c r="CM24">
        <v>0</v>
      </c>
      <c r="CN24">
        <v>1</v>
      </c>
      <c r="CO24">
        <v>1</v>
      </c>
      <c r="CP24">
        <v>1</v>
      </c>
      <c r="CQ24">
        <v>1</v>
      </c>
      <c r="CR24">
        <v>1</v>
      </c>
      <c r="CS24">
        <v>1</v>
      </c>
      <c r="CT24">
        <v>1</v>
      </c>
      <c r="CU24">
        <v>1</v>
      </c>
      <c r="CV24">
        <v>0</v>
      </c>
      <c r="CW24">
        <v>0</v>
      </c>
      <c r="CX24">
        <v>1</v>
      </c>
      <c r="CY24">
        <v>1</v>
      </c>
    </row>
    <row r="25" spans="1:103" x14ac:dyDescent="0.25">
      <c r="A25">
        <v>606</v>
      </c>
      <c r="B25">
        <v>606</v>
      </c>
      <c r="C25" t="s">
        <v>243</v>
      </c>
      <c r="D25" t="s">
        <v>244</v>
      </c>
      <c r="E25">
        <v>0</v>
      </c>
      <c r="F25">
        <v>0</v>
      </c>
      <c r="G25">
        <v>0</v>
      </c>
      <c r="H25">
        <v>0</v>
      </c>
      <c r="I25">
        <v>0</v>
      </c>
      <c r="J25">
        <v>1</v>
      </c>
      <c r="K25">
        <v>1</v>
      </c>
      <c r="L25">
        <v>1</v>
      </c>
      <c r="M25">
        <v>0</v>
      </c>
      <c r="N25">
        <v>1</v>
      </c>
      <c r="O25">
        <v>1</v>
      </c>
      <c r="P25">
        <v>1</v>
      </c>
      <c r="Q25">
        <v>1</v>
      </c>
      <c r="R25">
        <v>1</v>
      </c>
      <c r="S25">
        <v>0</v>
      </c>
      <c r="T25">
        <v>0</v>
      </c>
      <c r="U25">
        <v>0</v>
      </c>
      <c r="V25">
        <v>1</v>
      </c>
      <c r="W25">
        <v>1</v>
      </c>
      <c r="X25">
        <v>1</v>
      </c>
      <c r="Y25">
        <v>0</v>
      </c>
      <c r="Z25">
        <v>0</v>
      </c>
      <c r="AA25">
        <v>1</v>
      </c>
      <c r="AB25">
        <v>1</v>
      </c>
      <c r="AC25">
        <v>1</v>
      </c>
      <c r="AD25">
        <v>1</v>
      </c>
      <c r="AE25">
        <v>0</v>
      </c>
      <c r="AF25">
        <v>0</v>
      </c>
      <c r="AG25">
        <v>1</v>
      </c>
      <c r="AH25">
        <v>0</v>
      </c>
      <c r="AI25">
        <v>2</v>
      </c>
      <c r="AJ25">
        <v>1</v>
      </c>
      <c r="AK25">
        <v>1</v>
      </c>
      <c r="AL25">
        <v>1</v>
      </c>
      <c r="AM25">
        <v>1</v>
      </c>
      <c r="AN25">
        <v>1</v>
      </c>
      <c r="AO25">
        <v>1</v>
      </c>
      <c r="AP25">
        <v>0</v>
      </c>
      <c r="AQ25">
        <v>0</v>
      </c>
      <c r="AR25">
        <v>1</v>
      </c>
      <c r="AS25">
        <v>1</v>
      </c>
      <c r="AT25">
        <v>0</v>
      </c>
      <c r="AU25">
        <v>0</v>
      </c>
      <c r="AV25">
        <v>0</v>
      </c>
      <c r="AW25">
        <v>1</v>
      </c>
      <c r="AX25">
        <v>0</v>
      </c>
      <c r="AY25">
        <v>1</v>
      </c>
      <c r="AZ25">
        <v>0</v>
      </c>
      <c r="BA25">
        <v>0</v>
      </c>
      <c r="BB25">
        <v>0</v>
      </c>
      <c r="BC25">
        <v>1</v>
      </c>
      <c r="BD25">
        <v>1</v>
      </c>
      <c r="BE25">
        <v>1</v>
      </c>
      <c r="BF25">
        <v>0</v>
      </c>
      <c r="BG25">
        <v>1</v>
      </c>
      <c r="BH25">
        <v>1</v>
      </c>
      <c r="BI25">
        <v>0</v>
      </c>
      <c r="BJ25">
        <v>0</v>
      </c>
      <c r="BK25">
        <v>0</v>
      </c>
      <c r="BL25">
        <v>0</v>
      </c>
      <c r="BM25">
        <v>0</v>
      </c>
      <c r="BN25">
        <v>1</v>
      </c>
      <c r="BO25">
        <v>1</v>
      </c>
      <c r="BP25">
        <v>0</v>
      </c>
      <c r="BQ25">
        <v>1</v>
      </c>
      <c r="BR25">
        <v>1</v>
      </c>
      <c r="BS25">
        <v>0</v>
      </c>
      <c r="BT25">
        <v>1</v>
      </c>
      <c r="BU25">
        <v>1</v>
      </c>
      <c r="BV25">
        <v>1</v>
      </c>
      <c r="BW25">
        <v>0</v>
      </c>
      <c r="BX25">
        <v>1</v>
      </c>
      <c r="BY25">
        <v>1</v>
      </c>
      <c r="BZ25">
        <v>1</v>
      </c>
      <c r="CA25">
        <v>1</v>
      </c>
      <c r="CB25">
        <v>0</v>
      </c>
      <c r="CC25">
        <v>0</v>
      </c>
      <c r="CD25">
        <v>2</v>
      </c>
      <c r="CE25">
        <v>0</v>
      </c>
      <c r="CF25">
        <v>1</v>
      </c>
      <c r="CG25">
        <v>0</v>
      </c>
      <c r="CH25">
        <v>0</v>
      </c>
      <c r="CI25">
        <v>0</v>
      </c>
      <c r="CJ25">
        <v>1</v>
      </c>
      <c r="CK25">
        <v>0</v>
      </c>
      <c r="CL25">
        <v>1</v>
      </c>
      <c r="CM25">
        <v>0</v>
      </c>
      <c r="CN25">
        <v>0</v>
      </c>
      <c r="CO25">
        <v>0</v>
      </c>
      <c r="CP25">
        <v>0</v>
      </c>
      <c r="CQ25">
        <v>1</v>
      </c>
      <c r="CR25">
        <v>1</v>
      </c>
      <c r="CS25">
        <v>2</v>
      </c>
      <c r="CT25">
        <v>1</v>
      </c>
      <c r="CU25">
        <v>0</v>
      </c>
      <c r="CV25">
        <v>0</v>
      </c>
      <c r="CW25">
        <v>0</v>
      </c>
      <c r="CX25">
        <v>0</v>
      </c>
      <c r="CY25">
        <v>1</v>
      </c>
    </row>
    <row r="26" spans="1:103" x14ac:dyDescent="0.25">
      <c r="A26" s="157">
        <v>607</v>
      </c>
      <c r="B26">
        <v>607</v>
      </c>
      <c r="C26" t="s">
        <v>188</v>
      </c>
      <c r="D26" t="s">
        <v>245</v>
      </c>
      <c r="E26">
        <v>0</v>
      </c>
      <c r="F26">
        <v>0</v>
      </c>
      <c r="G26">
        <v>0</v>
      </c>
      <c r="H26">
        <v>0</v>
      </c>
      <c r="I26">
        <v>0</v>
      </c>
      <c r="J26">
        <v>0</v>
      </c>
      <c r="K26">
        <v>0</v>
      </c>
      <c r="L26">
        <v>0</v>
      </c>
      <c r="M26">
        <v>0</v>
      </c>
      <c r="N26">
        <v>0</v>
      </c>
      <c r="O26">
        <v>0</v>
      </c>
      <c r="P26">
        <v>82378</v>
      </c>
      <c r="Q26">
        <v>0</v>
      </c>
      <c r="R26">
        <v>0</v>
      </c>
      <c r="S26">
        <v>0</v>
      </c>
      <c r="T26">
        <v>228435</v>
      </c>
      <c r="U26">
        <v>0</v>
      </c>
      <c r="V26">
        <v>0</v>
      </c>
      <c r="W26">
        <v>0</v>
      </c>
      <c r="X26">
        <v>0</v>
      </c>
      <c r="Y26">
        <v>0</v>
      </c>
      <c r="Z26">
        <v>0</v>
      </c>
      <c r="AA26">
        <v>218954</v>
      </c>
      <c r="AB26">
        <v>0</v>
      </c>
      <c r="AC26">
        <v>0</v>
      </c>
      <c r="AD26">
        <v>0</v>
      </c>
      <c r="AE26">
        <v>0</v>
      </c>
      <c r="AF26">
        <v>0</v>
      </c>
      <c r="AG26">
        <v>0</v>
      </c>
      <c r="AH26">
        <v>0</v>
      </c>
      <c r="AI26">
        <v>0</v>
      </c>
      <c r="AJ26">
        <v>3332165</v>
      </c>
      <c r="AK26">
        <v>151735</v>
      </c>
      <c r="AL26">
        <v>0</v>
      </c>
      <c r="AM26">
        <v>0</v>
      </c>
      <c r="AN26">
        <v>0</v>
      </c>
      <c r="AO26">
        <v>0</v>
      </c>
      <c r="AP26">
        <v>0</v>
      </c>
      <c r="AQ26">
        <v>0</v>
      </c>
      <c r="AR26">
        <v>223177</v>
      </c>
      <c r="AS26">
        <v>0</v>
      </c>
      <c r="AT26">
        <v>0</v>
      </c>
      <c r="AU26">
        <v>0</v>
      </c>
      <c r="AV26">
        <v>0</v>
      </c>
      <c r="AW26">
        <v>89746</v>
      </c>
      <c r="AX26">
        <v>0</v>
      </c>
      <c r="AY26">
        <v>0</v>
      </c>
      <c r="AZ26">
        <v>0</v>
      </c>
      <c r="BA26">
        <v>0</v>
      </c>
      <c r="BB26">
        <v>0</v>
      </c>
      <c r="BC26">
        <v>0</v>
      </c>
      <c r="BD26">
        <v>0</v>
      </c>
      <c r="BE26">
        <v>0</v>
      </c>
      <c r="BF26">
        <v>0</v>
      </c>
      <c r="BG26">
        <v>0</v>
      </c>
      <c r="BH26">
        <v>0</v>
      </c>
      <c r="BI26">
        <v>0</v>
      </c>
      <c r="BJ26">
        <v>0</v>
      </c>
      <c r="BK26">
        <v>0</v>
      </c>
      <c r="BL26">
        <v>0</v>
      </c>
      <c r="BM26">
        <v>0</v>
      </c>
      <c r="BN26">
        <v>0</v>
      </c>
      <c r="BO26">
        <v>0</v>
      </c>
      <c r="BP26">
        <v>0</v>
      </c>
      <c r="BQ26">
        <v>244964</v>
      </c>
      <c r="BR26">
        <v>0</v>
      </c>
      <c r="BS26">
        <v>0</v>
      </c>
      <c r="BT26">
        <v>1023653</v>
      </c>
      <c r="BU26">
        <v>0</v>
      </c>
      <c r="BV26">
        <v>0</v>
      </c>
      <c r="BW26">
        <v>0</v>
      </c>
      <c r="BX26">
        <v>0</v>
      </c>
      <c r="BY26">
        <v>0</v>
      </c>
      <c r="BZ26">
        <v>0</v>
      </c>
      <c r="CA26">
        <v>0</v>
      </c>
      <c r="CB26">
        <v>0</v>
      </c>
      <c r="CC26">
        <v>0</v>
      </c>
      <c r="CD26">
        <v>0</v>
      </c>
      <c r="CE26">
        <v>735511</v>
      </c>
      <c r="CF26">
        <v>0</v>
      </c>
      <c r="CG26">
        <v>0</v>
      </c>
      <c r="CH26">
        <v>0</v>
      </c>
      <c r="CI26">
        <v>0</v>
      </c>
      <c r="CJ26">
        <v>0</v>
      </c>
      <c r="CK26">
        <v>0</v>
      </c>
      <c r="CL26">
        <v>0</v>
      </c>
      <c r="CM26">
        <v>0</v>
      </c>
      <c r="CN26">
        <v>0</v>
      </c>
      <c r="CO26">
        <v>0</v>
      </c>
      <c r="CP26">
        <v>202600</v>
      </c>
      <c r="CQ26">
        <v>0</v>
      </c>
      <c r="CR26">
        <v>0</v>
      </c>
      <c r="CS26">
        <v>0</v>
      </c>
      <c r="CT26">
        <v>0</v>
      </c>
      <c r="CU26">
        <v>638751</v>
      </c>
      <c r="CV26">
        <v>0</v>
      </c>
      <c r="CW26">
        <v>0</v>
      </c>
      <c r="CX26">
        <v>0</v>
      </c>
      <c r="CY26">
        <v>0</v>
      </c>
    </row>
    <row r="27" spans="1:103" x14ac:dyDescent="0.25">
      <c r="A27" s="157">
        <v>608</v>
      </c>
      <c r="B27">
        <v>608</v>
      </c>
      <c r="C27" t="s">
        <v>189</v>
      </c>
      <c r="D27" t="s">
        <v>246</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c r="AU27">
        <v>0</v>
      </c>
      <c r="AV27">
        <v>0</v>
      </c>
      <c r="AW27">
        <v>0</v>
      </c>
      <c r="AX27">
        <v>0</v>
      </c>
      <c r="AY27">
        <v>0</v>
      </c>
      <c r="AZ27">
        <v>0</v>
      </c>
      <c r="BA27">
        <v>0</v>
      </c>
      <c r="BB27">
        <v>0</v>
      </c>
      <c r="BC27">
        <v>0</v>
      </c>
      <c r="BD27">
        <v>0</v>
      </c>
      <c r="BE27">
        <v>0</v>
      </c>
      <c r="BF27">
        <v>0</v>
      </c>
      <c r="BG27">
        <v>0</v>
      </c>
      <c r="BH27">
        <v>0</v>
      </c>
      <c r="BI27">
        <v>0</v>
      </c>
      <c r="BJ27">
        <v>0</v>
      </c>
      <c r="BK27">
        <v>0</v>
      </c>
      <c r="BL27">
        <v>0</v>
      </c>
      <c r="BM27">
        <v>0</v>
      </c>
      <c r="BN27">
        <v>0</v>
      </c>
      <c r="BO27">
        <v>0</v>
      </c>
      <c r="BP27">
        <v>0</v>
      </c>
      <c r="BQ27">
        <v>125077</v>
      </c>
      <c r="BR27">
        <v>0</v>
      </c>
      <c r="BS27">
        <v>0</v>
      </c>
      <c r="BT27">
        <v>2689946</v>
      </c>
      <c r="BU27">
        <v>0</v>
      </c>
      <c r="BV27">
        <v>0</v>
      </c>
      <c r="BW27">
        <v>0</v>
      </c>
      <c r="BX27">
        <v>0</v>
      </c>
      <c r="BY27">
        <v>0</v>
      </c>
      <c r="BZ27">
        <v>0</v>
      </c>
      <c r="CA27">
        <v>0</v>
      </c>
      <c r="CB27">
        <v>0</v>
      </c>
      <c r="CC27">
        <v>0</v>
      </c>
      <c r="CD27">
        <v>0</v>
      </c>
      <c r="CE27">
        <v>0</v>
      </c>
      <c r="CF27">
        <v>0</v>
      </c>
      <c r="CG27">
        <v>0</v>
      </c>
      <c r="CH27">
        <v>0</v>
      </c>
      <c r="CI27">
        <v>0</v>
      </c>
      <c r="CJ27">
        <v>0</v>
      </c>
      <c r="CK27">
        <v>0</v>
      </c>
      <c r="CL27">
        <v>0</v>
      </c>
      <c r="CM27">
        <v>0</v>
      </c>
      <c r="CN27">
        <v>0</v>
      </c>
      <c r="CO27">
        <v>0</v>
      </c>
      <c r="CP27">
        <v>0</v>
      </c>
      <c r="CQ27">
        <v>0</v>
      </c>
      <c r="CR27">
        <v>0</v>
      </c>
      <c r="CS27">
        <v>0</v>
      </c>
      <c r="CT27">
        <v>0</v>
      </c>
      <c r="CU27">
        <v>0</v>
      </c>
      <c r="CV27">
        <v>0</v>
      </c>
      <c r="CW27">
        <v>0</v>
      </c>
      <c r="CX27">
        <v>0</v>
      </c>
      <c r="CY27">
        <v>0</v>
      </c>
    </row>
    <row r="28" spans="1:103" x14ac:dyDescent="0.25">
      <c r="A28" s="157">
        <v>609</v>
      </c>
      <c r="B28">
        <v>609</v>
      </c>
      <c r="C28" t="s">
        <v>208</v>
      </c>
      <c r="D28" t="s">
        <v>247</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c r="AW28">
        <v>0</v>
      </c>
      <c r="AX28">
        <v>0</v>
      </c>
      <c r="AY28">
        <v>0</v>
      </c>
      <c r="AZ28">
        <v>0</v>
      </c>
      <c r="BA28">
        <v>0</v>
      </c>
      <c r="BB28">
        <v>0</v>
      </c>
      <c r="BC28">
        <v>0</v>
      </c>
      <c r="BD28">
        <v>0</v>
      </c>
      <c r="BE28">
        <v>0</v>
      </c>
      <c r="BF28">
        <v>0</v>
      </c>
      <c r="BG28">
        <v>0</v>
      </c>
      <c r="BH28">
        <v>0</v>
      </c>
      <c r="BI28">
        <v>0</v>
      </c>
      <c r="BJ28">
        <v>0</v>
      </c>
      <c r="BK28">
        <v>0</v>
      </c>
      <c r="BL28">
        <v>0</v>
      </c>
      <c r="BM28">
        <v>0</v>
      </c>
      <c r="BN28">
        <v>0</v>
      </c>
      <c r="BO28">
        <v>0</v>
      </c>
      <c r="BP28">
        <v>0</v>
      </c>
      <c r="BQ28">
        <v>51.1</v>
      </c>
      <c r="BR28">
        <v>0</v>
      </c>
      <c r="BS28">
        <v>0</v>
      </c>
      <c r="BT28">
        <v>161.4</v>
      </c>
      <c r="BU28">
        <v>0</v>
      </c>
      <c r="BV28">
        <v>0</v>
      </c>
      <c r="BW28">
        <v>0</v>
      </c>
      <c r="BX28">
        <v>0</v>
      </c>
      <c r="BY28">
        <v>0</v>
      </c>
      <c r="BZ28">
        <v>0</v>
      </c>
      <c r="CA28">
        <v>0</v>
      </c>
      <c r="CB28">
        <v>0</v>
      </c>
      <c r="CC28">
        <v>0</v>
      </c>
      <c r="CD28">
        <v>0</v>
      </c>
      <c r="CE28">
        <v>0</v>
      </c>
      <c r="CF28">
        <v>0</v>
      </c>
      <c r="CG28">
        <v>0</v>
      </c>
      <c r="CH28">
        <v>0</v>
      </c>
      <c r="CI28">
        <v>0</v>
      </c>
      <c r="CJ28">
        <v>0</v>
      </c>
      <c r="CK28">
        <v>0</v>
      </c>
      <c r="CL28">
        <v>0</v>
      </c>
      <c r="CM28">
        <v>0</v>
      </c>
      <c r="CN28">
        <v>0</v>
      </c>
      <c r="CO28">
        <v>0</v>
      </c>
      <c r="CP28">
        <v>0</v>
      </c>
      <c r="CQ28">
        <v>0</v>
      </c>
      <c r="CR28">
        <v>0</v>
      </c>
      <c r="CS28">
        <v>0</v>
      </c>
      <c r="CT28">
        <v>0</v>
      </c>
      <c r="CU28">
        <v>0</v>
      </c>
      <c r="CV28">
        <v>0</v>
      </c>
      <c r="CW28">
        <v>0</v>
      </c>
      <c r="CX28">
        <v>0</v>
      </c>
      <c r="CY28">
        <v>0</v>
      </c>
    </row>
    <row r="29" spans="1:103" x14ac:dyDescent="0.25">
      <c r="A29" s="157">
        <v>610</v>
      </c>
      <c r="B29">
        <v>610</v>
      </c>
      <c r="C29" t="s">
        <v>192</v>
      </c>
      <c r="D29" t="s">
        <v>248</v>
      </c>
      <c r="E29">
        <v>0</v>
      </c>
      <c r="F29">
        <v>0</v>
      </c>
      <c r="G29">
        <v>0</v>
      </c>
      <c r="H29">
        <v>0</v>
      </c>
      <c r="I29">
        <v>0</v>
      </c>
      <c r="J29">
        <v>0</v>
      </c>
      <c r="K29">
        <v>0</v>
      </c>
      <c r="L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c r="AK29">
        <v>0</v>
      </c>
      <c r="AL29">
        <v>0</v>
      </c>
      <c r="AM29">
        <v>0</v>
      </c>
      <c r="AN29">
        <v>0</v>
      </c>
      <c r="AO29">
        <v>0</v>
      </c>
      <c r="AP29">
        <v>0</v>
      </c>
      <c r="AQ29">
        <v>0</v>
      </c>
      <c r="AR29">
        <v>0</v>
      </c>
      <c r="AS29">
        <v>0</v>
      </c>
      <c r="AT29">
        <v>0</v>
      </c>
      <c r="AU29">
        <v>0</v>
      </c>
      <c r="AV29">
        <v>0</v>
      </c>
      <c r="AW29">
        <v>0</v>
      </c>
      <c r="AX29">
        <v>0</v>
      </c>
      <c r="AY29">
        <v>0</v>
      </c>
      <c r="AZ29">
        <v>0</v>
      </c>
      <c r="BA29">
        <v>0</v>
      </c>
      <c r="BB29">
        <v>0</v>
      </c>
      <c r="BC29">
        <v>0</v>
      </c>
      <c r="BD29">
        <v>0</v>
      </c>
      <c r="BE29">
        <v>0</v>
      </c>
      <c r="BF29">
        <v>0</v>
      </c>
      <c r="BG29">
        <v>0</v>
      </c>
      <c r="BH29">
        <v>0</v>
      </c>
      <c r="BI29">
        <v>0</v>
      </c>
      <c r="BJ29">
        <v>0</v>
      </c>
      <c r="BK29">
        <v>0</v>
      </c>
      <c r="BL29">
        <v>0</v>
      </c>
      <c r="BM29">
        <v>0</v>
      </c>
      <c r="BN29">
        <v>0</v>
      </c>
      <c r="BO29">
        <v>0</v>
      </c>
      <c r="BP29">
        <v>0</v>
      </c>
      <c r="BQ29">
        <v>0</v>
      </c>
      <c r="BR29">
        <v>0</v>
      </c>
      <c r="BS29">
        <v>0</v>
      </c>
      <c r="BT29">
        <v>0</v>
      </c>
      <c r="BU29">
        <v>0</v>
      </c>
      <c r="BV29">
        <v>0</v>
      </c>
      <c r="BW29">
        <v>0</v>
      </c>
      <c r="BX29">
        <v>0</v>
      </c>
      <c r="BY29">
        <v>0</v>
      </c>
      <c r="BZ29">
        <v>0</v>
      </c>
      <c r="CA29">
        <v>0</v>
      </c>
      <c r="CB29">
        <v>0</v>
      </c>
      <c r="CC29">
        <v>0</v>
      </c>
      <c r="CD29">
        <v>0</v>
      </c>
      <c r="CE29">
        <v>0</v>
      </c>
      <c r="CF29">
        <v>0</v>
      </c>
      <c r="CG29">
        <v>0</v>
      </c>
      <c r="CH29">
        <v>0</v>
      </c>
      <c r="CI29">
        <v>0</v>
      </c>
      <c r="CJ29">
        <v>0</v>
      </c>
      <c r="CK29">
        <v>0</v>
      </c>
      <c r="CL29">
        <v>0</v>
      </c>
      <c r="CM29">
        <v>0</v>
      </c>
      <c r="CN29">
        <v>0</v>
      </c>
      <c r="CO29">
        <v>0</v>
      </c>
      <c r="CP29">
        <v>0</v>
      </c>
      <c r="CQ29">
        <v>0</v>
      </c>
      <c r="CR29">
        <v>0</v>
      </c>
      <c r="CS29">
        <v>0</v>
      </c>
      <c r="CT29">
        <v>0</v>
      </c>
      <c r="CU29">
        <v>0</v>
      </c>
      <c r="CV29">
        <v>0</v>
      </c>
      <c r="CW29">
        <v>0</v>
      </c>
      <c r="CX29">
        <v>0</v>
      </c>
      <c r="CY29">
        <v>0</v>
      </c>
    </row>
    <row r="30" spans="1:103" x14ac:dyDescent="0.25">
      <c r="A30" s="157">
        <v>611</v>
      </c>
      <c r="B30">
        <v>611</v>
      </c>
      <c r="C30" t="s">
        <v>193</v>
      </c>
      <c r="D30" t="s">
        <v>249</v>
      </c>
      <c r="E30">
        <v>0</v>
      </c>
      <c r="F30">
        <v>0</v>
      </c>
      <c r="G30">
        <v>0</v>
      </c>
      <c r="H30">
        <v>0</v>
      </c>
      <c r="I30">
        <v>0</v>
      </c>
      <c r="J30">
        <v>0</v>
      </c>
      <c r="K30">
        <v>0</v>
      </c>
      <c r="L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c r="AL30">
        <v>0</v>
      </c>
      <c r="AM30">
        <v>0</v>
      </c>
      <c r="AN30">
        <v>0</v>
      </c>
      <c r="AO30">
        <v>0</v>
      </c>
      <c r="AP30">
        <v>0</v>
      </c>
      <c r="AQ30">
        <v>0</v>
      </c>
      <c r="AR30">
        <v>0</v>
      </c>
      <c r="AS30">
        <v>0</v>
      </c>
      <c r="AT30">
        <v>0</v>
      </c>
      <c r="AU30">
        <v>0</v>
      </c>
      <c r="AV30">
        <v>0</v>
      </c>
      <c r="AW30">
        <v>0</v>
      </c>
      <c r="AX30">
        <v>0</v>
      </c>
      <c r="AY30">
        <v>0</v>
      </c>
      <c r="AZ30">
        <v>0</v>
      </c>
      <c r="BA30">
        <v>0</v>
      </c>
      <c r="BB30">
        <v>0</v>
      </c>
      <c r="BC30">
        <v>0</v>
      </c>
      <c r="BD30">
        <v>0</v>
      </c>
      <c r="BE30">
        <v>0</v>
      </c>
      <c r="BF30">
        <v>0</v>
      </c>
      <c r="BG30">
        <v>0</v>
      </c>
      <c r="BH30">
        <v>0</v>
      </c>
      <c r="BI30">
        <v>0</v>
      </c>
      <c r="BJ30">
        <v>0</v>
      </c>
      <c r="BK30">
        <v>0</v>
      </c>
      <c r="BL30">
        <v>0</v>
      </c>
      <c r="BM30">
        <v>0</v>
      </c>
      <c r="BN30">
        <v>0</v>
      </c>
      <c r="BO30">
        <v>0</v>
      </c>
      <c r="BP30">
        <v>0</v>
      </c>
      <c r="BQ30">
        <v>0</v>
      </c>
      <c r="BR30">
        <v>0</v>
      </c>
      <c r="BS30">
        <v>0</v>
      </c>
      <c r="BT30">
        <v>0</v>
      </c>
      <c r="BU30">
        <v>0</v>
      </c>
      <c r="BV30">
        <v>0</v>
      </c>
      <c r="BW30">
        <v>0</v>
      </c>
      <c r="BX30">
        <v>0</v>
      </c>
      <c r="BY30">
        <v>0</v>
      </c>
      <c r="BZ30">
        <v>0</v>
      </c>
      <c r="CA30">
        <v>0</v>
      </c>
      <c r="CB30">
        <v>0</v>
      </c>
      <c r="CC30">
        <v>0</v>
      </c>
      <c r="CD30">
        <v>0</v>
      </c>
      <c r="CE30">
        <v>0</v>
      </c>
      <c r="CF30">
        <v>0</v>
      </c>
      <c r="CG30">
        <v>0</v>
      </c>
      <c r="CH30">
        <v>0</v>
      </c>
      <c r="CI30">
        <v>0</v>
      </c>
      <c r="CJ30">
        <v>0</v>
      </c>
      <c r="CK30">
        <v>0</v>
      </c>
      <c r="CL30">
        <v>0</v>
      </c>
      <c r="CM30">
        <v>0</v>
      </c>
      <c r="CN30">
        <v>0</v>
      </c>
      <c r="CO30">
        <v>0</v>
      </c>
      <c r="CP30">
        <v>0</v>
      </c>
      <c r="CQ30">
        <v>0</v>
      </c>
      <c r="CR30">
        <v>0</v>
      </c>
      <c r="CS30">
        <v>0</v>
      </c>
      <c r="CT30">
        <v>0</v>
      </c>
      <c r="CU30">
        <v>0</v>
      </c>
      <c r="CV30">
        <v>0</v>
      </c>
      <c r="CW30">
        <v>0</v>
      </c>
      <c r="CX30">
        <v>0</v>
      </c>
      <c r="CY30">
        <v>0</v>
      </c>
    </row>
    <row r="31" spans="1:103" x14ac:dyDescent="0.25">
      <c r="A31" s="157">
        <v>612</v>
      </c>
      <c r="B31">
        <v>612</v>
      </c>
      <c r="C31" t="s">
        <v>209</v>
      </c>
      <c r="D31" t="s">
        <v>250</v>
      </c>
      <c r="E31">
        <v>0</v>
      </c>
      <c r="F31">
        <v>0</v>
      </c>
      <c r="G31">
        <v>0</v>
      </c>
      <c r="H31">
        <v>0</v>
      </c>
      <c r="I31">
        <v>0</v>
      </c>
      <c r="J31">
        <v>0</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v>
      </c>
      <c r="AK31">
        <v>0</v>
      </c>
      <c r="AL31">
        <v>0</v>
      </c>
      <c r="AM31">
        <v>0</v>
      </c>
      <c r="AN31">
        <v>0</v>
      </c>
      <c r="AO31">
        <v>0</v>
      </c>
      <c r="AP31">
        <v>0</v>
      </c>
      <c r="AQ31">
        <v>0</v>
      </c>
      <c r="AR31">
        <v>0</v>
      </c>
      <c r="AS31">
        <v>0</v>
      </c>
      <c r="AT31">
        <v>0</v>
      </c>
      <c r="AU31">
        <v>0</v>
      </c>
      <c r="AV31">
        <v>0</v>
      </c>
      <c r="AW31">
        <v>0</v>
      </c>
      <c r="AX31">
        <v>0</v>
      </c>
      <c r="AY31">
        <v>0</v>
      </c>
      <c r="AZ31">
        <v>0</v>
      </c>
      <c r="BA31">
        <v>0</v>
      </c>
      <c r="BB31">
        <v>0</v>
      </c>
      <c r="BC31">
        <v>0</v>
      </c>
      <c r="BD31">
        <v>0</v>
      </c>
      <c r="BE31">
        <v>0</v>
      </c>
      <c r="BF31">
        <v>0</v>
      </c>
      <c r="BG31">
        <v>0</v>
      </c>
      <c r="BH31">
        <v>0</v>
      </c>
      <c r="BI31">
        <v>0</v>
      </c>
      <c r="BJ31">
        <v>0</v>
      </c>
      <c r="BK31">
        <v>0</v>
      </c>
      <c r="BL31">
        <v>0</v>
      </c>
      <c r="BM31">
        <v>0</v>
      </c>
      <c r="BN31">
        <v>0</v>
      </c>
      <c r="BO31">
        <v>0</v>
      </c>
      <c r="BP31">
        <v>0</v>
      </c>
      <c r="BQ31">
        <v>0</v>
      </c>
      <c r="BR31">
        <v>0</v>
      </c>
      <c r="BS31">
        <v>0</v>
      </c>
      <c r="BT31">
        <v>0</v>
      </c>
      <c r="BU31">
        <v>0</v>
      </c>
      <c r="BV31">
        <v>0</v>
      </c>
      <c r="BW31">
        <v>0</v>
      </c>
      <c r="BX31">
        <v>0</v>
      </c>
      <c r="BY31">
        <v>0</v>
      </c>
      <c r="BZ31">
        <v>0</v>
      </c>
      <c r="CA31">
        <v>0</v>
      </c>
      <c r="CB31">
        <v>0</v>
      </c>
      <c r="CC31">
        <v>0</v>
      </c>
      <c r="CD31">
        <v>0</v>
      </c>
      <c r="CE31">
        <v>0</v>
      </c>
      <c r="CF31">
        <v>0</v>
      </c>
      <c r="CG31">
        <v>0</v>
      </c>
      <c r="CH31">
        <v>0</v>
      </c>
      <c r="CI31">
        <v>0</v>
      </c>
      <c r="CJ31">
        <v>0</v>
      </c>
      <c r="CK31">
        <v>0</v>
      </c>
      <c r="CL31">
        <v>0</v>
      </c>
      <c r="CM31">
        <v>0</v>
      </c>
      <c r="CN31">
        <v>0</v>
      </c>
      <c r="CO31">
        <v>0</v>
      </c>
      <c r="CP31">
        <v>0</v>
      </c>
      <c r="CQ31">
        <v>0</v>
      </c>
      <c r="CR31">
        <v>0</v>
      </c>
      <c r="CS31">
        <v>0</v>
      </c>
      <c r="CT31">
        <v>0</v>
      </c>
      <c r="CU31">
        <v>0</v>
      </c>
      <c r="CV31">
        <v>0</v>
      </c>
      <c r="CW31">
        <v>0</v>
      </c>
      <c r="CX31">
        <v>0</v>
      </c>
      <c r="CY31">
        <v>0</v>
      </c>
    </row>
    <row r="32" spans="1:103" x14ac:dyDescent="0.25">
      <c r="A32" s="157">
        <v>613</v>
      </c>
      <c r="B32">
        <v>613</v>
      </c>
      <c r="C32" t="s">
        <v>195</v>
      </c>
      <c r="D32" t="s">
        <v>251</v>
      </c>
      <c r="E32">
        <v>0</v>
      </c>
      <c r="F32">
        <v>0</v>
      </c>
      <c r="G32">
        <v>0</v>
      </c>
      <c r="H32">
        <v>0</v>
      </c>
      <c r="I32">
        <v>0</v>
      </c>
      <c r="J32">
        <v>0</v>
      </c>
      <c r="K32">
        <v>0</v>
      </c>
      <c r="L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c r="AL32">
        <v>0</v>
      </c>
      <c r="AM32">
        <v>0</v>
      </c>
      <c r="AN32">
        <v>0</v>
      </c>
      <c r="AO32">
        <v>0</v>
      </c>
      <c r="AP32">
        <v>0</v>
      </c>
      <c r="AQ32">
        <v>0</v>
      </c>
      <c r="AR32">
        <v>0</v>
      </c>
      <c r="AS32">
        <v>0</v>
      </c>
      <c r="AT32">
        <v>0</v>
      </c>
      <c r="AU32">
        <v>0</v>
      </c>
      <c r="AV32">
        <v>0</v>
      </c>
      <c r="AW32">
        <v>0</v>
      </c>
      <c r="AX32">
        <v>0</v>
      </c>
      <c r="AY32">
        <v>0</v>
      </c>
      <c r="AZ32">
        <v>0</v>
      </c>
      <c r="BA32">
        <v>0</v>
      </c>
      <c r="BB32">
        <v>0</v>
      </c>
      <c r="BC32">
        <v>0</v>
      </c>
      <c r="BD32">
        <v>0</v>
      </c>
      <c r="BE32">
        <v>0</v>
      </c>
      <c r="BF32">
        <v>0</v>
      </c>
      <c r="BG32">
        <v>0</v>
      </c>
      <c r="BH32">
        <v>0</v>
      </c>
      <c r="BI32">
        <v>0</v>
      </c>
      <c r="BJ32">
        <v>0</v>
      </c>
      <c r="BK32">
        <v>0</v>
      </c>
      <c r="BL32">
        <v>0</v>
      </c>
      <c r="BM32">
        <v>0</v>
      </c>
      <c r="BN32">
        <v>0</v>
      </c>
      <c r="BO32">
        <v>0</v>
      </c>
      <c r="BP32">
        <v>0</v>
      </c>
      <c r="BQ32">
        <v>0</v>
      </c>
      <c r="BR32">
        <v>0</v>
      </c>
      <c r="BS32">
        <v>0</v>
      </c>
      <c r="BT32">
        <v>0</v>
      </c>
      <c r="BU32">
        <v>0</v>
      </c>
      <c r="BV32">
        <v>0</v>
      </c>
      <c r="BW32">
        <v>0</v>
      </c>
      <c r="BX32">
        <v>0</v>
      </c>
      <c r="BY32">
        <v>0</v>
      </c>
      <c r="BZ32">
        <v>0</v>
      </c>
      <c r="CA32">
        <v>0</v>
      </c>
      <c r="CB32">
        <v>0</v>
      </c>
      <c r="CC32">
        <v>0</v>
      </c>
      <c r="CD32">
        <v>0</v>
      </c>
      <c r="CE32">
        <v>0</v>
      </c>
      <c r="CF32">
        <v>0</v>
      </c>
      <c r="CG32">
        <v>0</v>
      </c>
      <c r="CH32">
        <v>0</v>
      </c>
      <c r="CI32">
        <v>0</v>
      </c>
      <c r="CJ32">
        <v>0</v>
      </c>
      <c r="CK32">
        <v>0</v>
      </c>
      <c r="CL32">
        <v>0</v>
      </c>
      <c r="CM32">
        <v>0</v>
      </c>
      <c r="CN32">
        <v>0</v>
      </c>
      <c r="CO32">
        <v>0</v>
      </c>
      <c r="CP32">
        <v>0</v>
      </c>
      <c r="CQ32">
        <v>0</v>
      </c>
      <c r="CR32">
        <v>0</v>
      </c>
      <c r="CS32">
        <v>0</v>
      </c>
      <c r="CT32">
        <v>0</v>
      </c>
      <c r="CU32">
        <v>0</v>
      </c>
      <c r="CV32">
        <v>0</v>
      </c>
      <c r="CW32">
        <v>0</v>
      </c>
      <c r="CX32">
        <v>0</v>
      </c>
      <c r="CY32">
        <v>0</v>
      </c>
    </row>
    <row r="33" spans="1:103" x14ac:dyDescent="0.25">
      <c r="A33" s="157">
        <v>614</v>
      </c>
      <c r="B33">
        <v>614</v>
      </c>
      <c r="C33" t="s">
        <v>196</v>
      </c>
      <c r="D33" t="s">
        <v>252</v>
      </c>
      <c r="E33">
        <v>0</v>
      </c>
      <c r="F33">
        <v>0</v>
      </c>
      <c r="G33">
        <v>0</v>
      </c>
      <c r="H33">
        <v>0</v>
      </c>
      <c r="I33">
        <v>0</v>
      </c>
      <c r="J33">
        <v>0</v>
      </c>
      <c r="K33">
        <v>0</v>
      </c>
      <c r="L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v>0</v>
      </c>
      <c r="AL33">
        <v>0</v>
      </c>
      <c r="AM33">
        <v>0</v>
      </c>
      <c r="AN33">
        <v>0</v>
      </c>
      <c r="AO33">
        <v>0</v>
      </c>
      <c r="AP33">
        <v>0</v>
      </c>
      <c r="AQ33">
        <v>0</v>
      </c>
      <c r="AR33">
        <v>0</v>
      </c>
      <c r="AS33">
        <v>0</v>
      </c>
      <c r="AT33">
        <v>0</v>
      </c>
      <c r="AU33">
        <v>0</v>
      </c>
      <c r="AV33">
        <v>0</v>
      </c>
      <c r="AW33">
        <v>0</v>
      </c>
      <c r="AX33">
        <v>0</v>
      </c>
      <c r="AY33">
        <v>0</v>
      </c>
      <c r="AZ33">
        <v>0</v>
      </c>
      <c r="BA33">
        <v>0</v>
      </c>
      <c r="BB33">
        <v>0</v>
      </c>
      <c r="BC33">
        <v>0</v>
      </c>
      <c r="BD33">
        <v>0</v>
      </c>
      <c r="BE33">
        <v>0</v>
      </c>
      <c r="BF33">
        <v>0</v>
      </c>
      <c r="BG33">
        <v>0</v>
      </c>
      <c r="BH33">
        <v>0</v>
      </c>
      <c r="BI33">
        <v>0</v>
      </c>
      <c r="BJ33">
        <v>0</v>
      </c>
      <c r="BK33">
        <v>0</v>
      </c>
      <c r="BL33">
        <v>0</v>
      </c>
      <c r="BM33">
        <v>0</v>
      </c>
      <c r="BN33">
        <v>0</v>
      </c>
      <c r="BO33">
        <v>0</v>
      </c>
      <c r="BP33">
        <v>0</v>
      </c>
      <c r="BQ33">
        <v>0</v>
      </c>
      <c r="BR33">
        <v>0</v>
      </c>
      <c r="BS33">
        <v>0</v>
      </c>
      <c r="BT33">
        <v>0</v>
      </c>
      <c r="BU33">
        <v>0</v>
      </c>
      <c r="BV33">
        <v>0</v>
      </c>
      <c r="BW33">
        <v>0</v>
      </c>
      <c r="BX33">
        <v>0</v>
      </c>
      <c r="BY33">
        <v>0</v>
      </c>
      <c r="BZ33">
        <v>0</v>
      </c>
      <c r="CA33">
        <v>0</v>
      </c>
      <c r="CB33">
        <v>0</v>
      </c>
      <c r="CC33">
        <v>0</v>
      </c>
      <c r="CD33">
        <v>0</v>
      </c>
      <c r="CE33">
        <v>0</v>
      </c>
      <c r="CF33">
        <v>0</v>
      </c>
      <c r="CG33">
        <v>0</v>
      </c>
      <c r="CH33">
        <v>0</v>
      </c>
      <c r="CI33">
        <v>0</v>
      </c>
      <c r="CJ33">
        <v>0</v>
      </c>
      <c r="CK33">
        <v>0</v>
      </c>
      <c r="CL33">
        <v>0</v>
      </c>
      <c r="CM33">
        <v>0</v>
      </c>
      <c r="CN33">
        <v>0</v>
      </c>
      <c r="CO33">
        <v>0</v>
      </c>
      <c r="CP33">
        <v>0</v>
      </c>
      <c r="CQ33">
        <v>0</v>
      </c>
      <c r="CR33">
        <v>0</v>
      </c>
      <c r="CS33">
        <v>0</v>
      </c>
      <c r="CT33">
        <v>0</v>
      </c>
      <c r="CU33">
        <v>0</v>
      </c>
      <c r="CV33">
        <v>0</v>
      </c>
      <c r="CW33">
        <v>0</v>
      </c>
      <c r="CX33">
        <v>0</v>
      </c>
      <c r="CY33">
        <v>0</v>
      </c>
    </row>
    <row r="34" spans="1:103" x14ac:dyDescent="0.25">
      <c r="A34" s="157">
        <v>615</v>
      </c>
      <c r="B34">
        <v>615</v>
      </c>
      <c r="C34" t="s">
        <v>210</v>
      </c>
      <c r="D34" t="s">
        <v>253</v>
      </c>
      <c r="E34">
        <v>0</v>
      </c>
      <c r="F34">
        <v>0</v>
      </c>
      <c r="G34">
        <v>0</v>
      </c>
      <c r="H34">
        <v>0</v>
      </c>
      <c r="I34">
        <v>0</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c r="AL34">
        <v>0</v>
      </c>
      <c r="AM34">
        <v>0</v>
      </c>
      <c r="AN34">
        <v>0</v>
      </c>
      <c r="AO34">
        <v>0</v>
      </c>
      <c r="AP34">
        <v>0</v>
      </c>
      <c r="AQ34">
        <v>0</v>
      </c>
      <c r="AR34">
        <v>0</v>
      </c>
      <c r="AS34">
        <v>0</v>
      </c>
      <c r="AT34">
        <v>0</v>
      </c>
      <c r="AU34">
        <v>0</v>
      </c>
      <c r="AV34">
        <v>0</v>
      </c>
      <c r="AW34">
        <v>0</v>
      </c>
      <c r="AX34">
        <v>0</v>
      </c>
      <c r="AY34">
        <v>0</v>
      </c>
      <c r="AZ34">
        <v>0</v>
      </c>
      <c r="BA34">
        <v>0</v>
      </c>
      <c r="BB34">
        <v>0</v>
      </c>
      <c r="BC34">
        <v>0</v>
      </c>
      <c r="BD34">
        <v>0</v>
      </c>
      <c r="BE34">
        <v>0</v>
      </c>
      <c r="BF34">
        <v>0</v>
      </c>
      <c r="BG34">
        <v>0</v>
      </c>
      <c r="BH34">
        <v>0</v>
      </c>
      <c r="BI34">
        <v>0</v>
      </c>
      <c r="BJ34">
        <v>0</v>
      </c>
      <c r="BK34">
        <v>0</v>
      </c>
      <c r="BL34">
        <v>0</v>
      </c>
      <c r="BM34">
        <v>0</v>
      </c>
      <c r="BN34">
        <v>0</v>
      </c>
      <c r="BO34">
        <v>0</v>
      </c>
      <c r="BP34">
        <v>0</v>
      </c>
      <c r="BQ34">
        <v>0</v>
      </c>
      <c r="BR34">
        <v>0</v>
      </c>
      <c r="BS34">
        <v>0</v>
      </c>
      <c r="BT34">
        <v>0</v>
      </c>
      <c r="BU34">
        <v>0</v>
      </c>
      <c r="BV34">
        <v>0</v>
      </c>
      <c r="BW34">
        <v>0</v>
      </c>
      <c r="BX34">
        <v>0</v>
      </c>
      <c r="BY34">
        <v>0</v>
      </c>
      <c r="BZ34">
        <v>0</v>
      </c>
      <c r="CA34">
        <v>0</v>
      </c>
      <c r="CB34">
        <v>0</v>
      </c>
      <c r="CC34">
        <v>0</v>
      </c>
      <c r="CD34">
        <v>0</v>
      </c>
      <c r="CE34">
        <v>0</v>
      </c>
      <c r="CF34">
        <v>0</v>
      </c>
      <c r="CG34">
        <v>0</v>
      </c>
      <c r="CH34">
        <v>0</v>
      </c>
      <c r="CI34">
        <v>0</v>
      </c>
      <c r="CJ34">
        <v>0</v>
      </c>
      <c r="CK34">
        <v>0</v>
      </c>
      <c r="CL34">
        <v>0</v>
      </c>
      <c r="CM34">
        <v>0</v>
      </c>
      <c r="CN34">
        <v>0</v>
      </c>
      <c r="CO34">
        <v>0</v>
      </c>
      <c r="CP34">
        <v>0</v>
      </c>
      <c r="CQ34">
        <v>0</v>
      </c>
      <c r="CR34">
        <v>0</v>
      </c>
      <c r="CS34">
        <v>0</v>
      </c>
      <c r="CT34">
        <v>0</v>
      </c>
      <c r="CU34">
        <v>0</v>
      </c>
      <c r="CV34">
        <v>0</v>
      </c>
      <c r="CW34">
        <v>0</v>
      </c>
      <c r="CX34">
        <v>0</v>
      </c>
      <c r="CY34">
        <v>0</v>
      </c>
    </row>
    <row r="35" spans="1:103" x14ac:dyDescent="0.25">
      <c r="A35" s="157">
        <v>616</v>
      </c>
      <c r="B35">
        <v>616</v>
      </c>
      <c r="C35" t="s">
        <v>198</v>
      </c>
      <c r="D35" t="s">
        <v>254</v>
      </c>
      <c r="E35">
        <v>0</v>
      </c>
      <c r="F35">
        <v>0</v>
      </c>
      <c r="G35">
        <v>0</v>
      </c>
      <c r="H35">
        <v>0</v>
      </c>
      <c r="I35">
        <v>0</v>
      </c>
      <c r="J35">
        <v>0</v>
      </c>
      <c r="K35">
        <v>0</v>
      </c>
      <c r="L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c r="AK35">
        <v>0</v>
      </c>
      <c r="AL35">
        <v>0</v>
      </c>
      <c r="AM35">
        <v>0</v>
      </c>
      <c r="AN35">
        <v>0</v>
      </c>
      <c r="AO35">
        <v>0</v>
      </c>
      <c r="AP35">
        <v>0</v>
      </c>
      <c r="AQ35">
        <v>0</v>
      </c>
      <c r="AR35">
        <v>0</v>
      </c>
      <c r="AS35">
        <v>0</v>
      </c>
      <c r="AT35">
        <v>0</v>
      </c>
      <c r="AU35">
        <v>0</v>
      </c>
      <c r="AV35">
        <v>0</v>
      </c>
      <c r="AW35">
        <v>0</v>
      </c>
      <c r="AX35">
        <v>0</v>
      </c>
      <c r="AY35">
        <v>0</v>
      </c>
      <c r="AZ35">
        <v>0</v>
      </c>
      <c r="BA35">
        <v>0</v>
      </c>
      <c r="BB35">
        <v>0</v>
      </c>
      <c r="BC35">
        <v>0</v>
      </c>
      <c r="BD35">
        <v>0</v>
      </c>
      <c r="BE35">
        <v>0</v>
      </c>
      <c r="BF35">
        <v>0</v>
      </c>
      <c r="BG35">
        <v>0</v>
      </c>
      <c r="BH35">
        <v>0</v>
      </c>
      <c r="BI35">
        <v>0</v>
      </c>
      <c r="BJ35">
        <v>0</v>
      </c>
      <c r="BK35">
        <v>0</v>
      </c>
      <c r="BL35">
        <v>0</v>
      </c>
      <c r="BM35">
        <v>0</v>
      </c>
      <c r="BN35">
        <v>0</v>
      </c>
      <c r="BO35">
        <v>0</v>
      </c>
      <c r="BP35">
        <v>0</v>
      </c>
      <c r="BQ35">
        <v>0</v>
      </c>
      <c r="BR35">
        <v>0</v>
      </c>
      <c r="BS35">
        <v>0</v>
      </c>
      <c r="BT35">
        <v>0</v>
      </c>
      <c r="BU35">
        <v>0</v>
      </c>
      <c r="BV35">
        <v>0</v>
      </c>
      <c r="BW35">
        <v>0</v>
      </c>
      <c r="BX35">
        <v>0</v>
      </c>
      <c r="BY35">
        <v>0</v>
      </c>
      <c r="BZ35">
        <v>0</v>
      </c>
      <c r="CA35">
        <v>0</v>
      </c>
      <c r="CB35">
        <v>0</v>
      </c>
      <c r="CC35">
        <v>0</v>
      </c>
      <c r="CD35">
        <v>0</v>
      </c>
      <c r="CE35">
        <v>0</v>
      </c>
      <c r="CF35">
        <v>0</v>
      </c>
      <c r="CG35">
        <v>0</v>
      </c>
      <c r="CH35">
        <v>0</v>
      </c>
      <c r="CI35">
        <v>0</v>
      </c>
      <c r="CJ35">
        <v>0</v>
      </c>
      <c r="CK35">
        <v>0</v>
      </c>
      <c r="CL35">
        <v>0</v>
      </c>
      <c r="CM35">
        <v>0</v>
      </c>
      <c r="CN35">
        <v>0</v>
      </c>
      <c r="CO35">
        <v>0</v>
      </c>
      <c r="CP35">
        <v>0</v>
      </c>
      <c r="CQ35">
        <v>0</v>
      </c>
      <c r="CR35">
        <v>0</v>
      </c>
      <c r="CS35">
        <v>0</v>
      </c>
      <c r="CT35">
        <v>0</v>
      </c>
      <c r="CU35">
        <v>0</v>
      </c>
      <c r="CV35">
        <v>0</v>
      </c>
      <c r="CW35">
        <v>0</v>
      </c>
      <c r="CX35">
        <v>0</v>
      </c>
      <c r="CY35">
        <v>0</v>
      </c>
    </row>
    <row r="36" spans="1:103" x14ac:dyDescent="0.25">
      <c r="A36" s="157">
        <v>617</v>
      </c>
      <c r="B36">
        <v>617</v>
      </c>
      <c r="C36" t="s">
        <v>199</v>
      </c>
      <c r="D36" t="s">
        <v>255</v>
      </c>
      <c r="E36">
        <v>0</v>
      </c>
      <c r="F36">
        <v>0</v>
      </c>
      <c r="G36">
        <v>0</v>
      </c>
      <c r="H36">
        <v>0</v>
      </c>
      <c r="I36">
        <v>0</v>
      </c>
      <c r="J36">
        <v>0</v>
      </c>
      <c r="K36">
        <v>0</v>
      </c>
      <c r="L36">
        <v>0</v>
      </c>
      <c r="M36">
        <v>0</v>
      </c>
      <c r="N36">
        <v>0</v>
      </c>
      <c r="O36">
        <v>0</v>
      </c>
      <c r="P36">
        <v>0</v>
      </c>
      <c r="Q36">
        <v>0</v>
      </c>
      <c r="R36">
        <v>0</v>
      </c>
      <c r="S36">
        <v>0</v>
      </c>
      <c r="T36">
        <v>0</v>
      </c>
      <c r="U36">
        <v>0</v>
      </c>
      <c r="V36">
        <v>0</v>
      </c>
      <c r="W36">
        <v>0</v>
      </c>
      <c r="X36">
        <v>0</v>
      </c>
      <c r="Y36">
        <v>0</v>
      </c>
      <c r="Z36">
        <v>0</v>
      </c>
      <c r="AA36">
        <v>0</v>
      </c>
      <c r="AB36">
        <v>0</v>
      </c>
      <c r="AC36">
        <v>0</v>
      </c>
      <c r="AD36">
        <v>0</v>
      </c>
      <c r="AE36">
        <v>0</v>
      </c>
      <c r="AF36">
        <v>0</v>
      </c>
      <c r="AG36">
        <v>0</v>
      </c>
      <c r="AH36">
        <v>0</v>
      </c>
      <c r="AI36">
        <v>0</v>
      </c>
      <c r="AJ36">
        <v>0</v>
      </c>
      <c r="AK36">
        <v>0</v>
      </c>
      <c r="AL36">
        <v>0</v>
      </c>
      <c r="AM36">
        <v>0</v>
      </c>
      <c r="AN36">
        <v>0</v>
      </c>
      <c r="AO36">
        <v>0</v>
      </c>
      <c r="AP36">
        <v>0</v>
      </c>
      <c r="AQ36">
        <v>0</v>
      </c>
      <c r="AR36">
        <v>0</v>
      </c>
      <c r="AS36">
        <v>0</v>
      </c>
      <c r="AT36">
        <v>0</v>
      </c>
      <c r="AU36">
        <v>0</v>
      </c>
      <c r="AV36">
        <v>0</v>
      </c>
      <c r="AW36">
        <v>0</v>
      </c>
      <c r="AX36">
        <v>0</v>
      </c>
      <c r="AY36">
        <v>0</v>
      </c>
      <c r="AZ36">
        <v>0</v>
      </c>
      <c r="BA36">
        <v>0</v>
      </c>
      <c r="BB36">
        <v>0</v>
      </c>
      <c r="BC36">
        <v>0</v>
      </c>
      <c r="BD36">
        <v>0</v>
      </c>
      <c r="BE36">
        <v>0</v>
      </c>
      <c r="BF36">
        <v>0</v>
      </c>
      <c r="BG36">
        <v>0</v>
      </c>
      <c r="BH36">
        <v>0</v>
      </c>
      <c r="BI36">
        <v>0</v>
      </c>
      <c r="BJ36">
        <v>0</v>
      </c>
      <c r="BK36">
        <v>0</v>
      </c>
      <c r="BL36">
        <v>0</v>
      </c>
      <c r="BM36">
        <v>0</v>
      </c>
      <c r="BN36">
        <v>0</v>
      </c>
      <c r="BO36">
        <v>0</v>
      </c>
      <c r="BP36">
        <v>0</v>
      </c>
      <c r="BQ36">
        <v>0</v>
      </c>
      <c r="BR36">
        <v>0</v>
      </c>
      <c r="BS36">
        <v>0</v>
      </c>
      <c r="BT36">
        <v>0</v>
      </c>
      <c r="BU36">
        <v>0</v>
      </c>
      <c r="BV36">
        <v>0</v>
      </c>
      <c r="BW36">
        <v>0</v>
      </c>
      <c r="BX36">
        <v>0</v>
      </c>
      <c r="BY36">
        <v>0</v>
      </c>
      <c r="BZ36">
        <v>0</v>
      </c>
      <c r="CA36">
        <v>0</v>
      </c>
      <c r="CB36">
        <v>0</v>
      </c>
      <c r="CC36">
        <v>0</v>
      </c>
      <c r="CD36">
        <v>0</v>
      </c>
      <c r="CE36">
        <v>0</v>
      </c>
      <c r="CF36">
        <v>0</v>
      </c>
      <c r="CG36">
        <v>0</v>
      </c>
      <c r="CH36">
        <v>0</v>
      </c>
      <c r="CI36">
        <v>0</v>
      </c>
      <c r="CJ36">
        <v>0</v>
      </c>
      <c r="CK36">
        <v>0</v>
      </c>
      <c r="CL36">
        <v>0</v>
      </c>
      <c r="CM36">
        <v>0</v>
      </c>
      <c r="CN36">
        <v>0</v>
      </c>
      <c r="CO36">
        <v>0</v>
      </c>
      <c r="CP36">
        <v>0</v>
      </c>
      <c r="CQ36">
        <v>0</v>
      </c>
      <c r="CR36">
        <v>0</v>
      </c>
      <c r="CS36">
        <v>0</v>
      </c>
      <c r="CT36">
        <v>0</v>
      </c>
      <c r="CU36">
        <v>0</v>
      </c>
      <c r="CV36">
        <v>0</v>
      </c>
      <c r="CW36">
        <v>0</v>
      </c>
      <c r="CX36">
        <v>0</v>
      </c>
      <c r="CY36">
        <v>0</v>
      </c>
    </row>
    <row r="37" spans="1:103" x14ac:dyDescent="0.25">
      <c r="A37" s="157">
        <v>618</v>
      </c>
      <c r="B37">
        <v>618</v>
      </c>
      <c r="C37" t="s">
        <v>211</v>
      </c>
      <c r="D37" t="s">
        <v>256</v>
      </c>
      <c r="E37">
        <v>0</v>
      </c>
      <c r="F37">
        <v>0</v>
      </c>
      <c r="G37">
        <v>0</v>
      </c>
      <c r="H37">
        <v>0</v>
      </c>
      <c r="I37">
        <v>0</v>
      </c>
      <c r="J37">
        <v>0</v>
      </c>
      <c r="K37">
        <v>0</v>
      </c>
      <c r="L37">
        <v>0</v>
      </c>
      <c r="M37">
        <v>0</v>
      </c>
      <c r="N37">
        <v>0</v>
      </c>
      <c r="O37">
        <v>0</v>
      </c>
      <c r="P37">
        <v>0</v>
      </c>
      <c r="Q37">
        <v>0</v>
      </c>
      <c r="R37">
        <v>0</v>
      </c>
      <c r="S37">
        <v>0</v>
      </c>
      <c r="T37">
        <v>0</v>
      </c>
      <c r="U37">
        <v>0</v>
      </c>
      <c r="V37">
        <v>0</v>
      </c>
      <c r="W37">
        <v>0</v>
      </c>
      <c r="X37">
        <v>0</v>
      </c>
      <c r="Y37">
        <v>0</v>
      </c>
      <c r="Z37">
        <v>0</v>
      </c>
      <c r="AA37">
        <v>0</v>
      </c>
      <c r="AB37">
        <v>0</v>
      </c>
      <c r="AC37">
        <v>0</v>
      </c>
      <c r="AD37">
        <v>0</v>
      </c>
      <c r="AE37">
        <v>0</v>
      </c>
      <c r="AF37">
        <v>0</v>
      </c>
      <c r="AG37">
        <v>0</v>
      </c>
      <c r="AH37">
        <v>0</v>
      </c>
      <c r="AI37">
        <v>0</v>
      </c>
      <c r="AJ37">
        <v>0</v>
      </c>
      <c r="AK37">
        <v>0</v>
      </c>
      <c r="AL37">
        <v>0</v>
      </c>
      <c r="AM37">
        <v>0</v>
      </c>
      <c r="AN37">
        <v>0</v>
      </c>
      <c r="AO37">
        <v>0</v>
      </c>
      <c r="AP37">
        <v>0</v>
      </c>
      <c r="AQ37">
        <v>0</v>
      </c>
      <c r="AR37">
        <v>0</v>
      </c>
      <c r="AS37">
        <v>0</v>
      </c>
      <c r="AT37">
        <v>0</v>
      </c>
      <c r="AU37">
        <v>0</v>
      </c>
      <c r="AV37">
        <v>0</v>
      </c>
      <c r="AW37">
        <v>0</v>
      </c>
      <c r="AX37">
        <v>0</v>
      </c>
      <c r="AY37">
        <v>0</v>
      </c>
      <c r="AZ37">
        <v>0</v>
      </c>
      <c r="BA37">
        <v>0</v>
      </c>
      <c r="BB37">
        <v>0</v>
      </c>
      <c r="BC37">
        <v>0</v>
      </c>
      <c r="BD37">
        <v>0</v>
      </c>
      <c r="BE37">
        <v>0</v>
      </c>
      <c r="BF37">
        <v>0</v>
      </c>
      <c r="BG37">
        <v>0</v>
      </c>
      <c r="BH37">
        <v>0</v>
      </c>
      <c r="BI37">
        <v>0</v>
      </c>
      <c r="BJ37">
        <v>0</v>
      </c>
      <c r="BK37">
        <v>0</v>
      </c>
      <c r="BL37">
        <v>0</v>
      </c>
      <c r="BM37">
        <v>0</v>
      </c>
      <c r="BN37">
        <v>0</v>
      </c>
      <c r="BO37">
        <v>0</v>
      </c>
      <c r="BP37">
        <v>0</v>
      </c>
      <c r="BQ37">
        <v>0</v>
      </c>
      <c r="BR37">
        <v>0</v>
      </c>
      <c r="BS37">
        <v>0</v>
      </c>
      <c r="BT37">
        <v>0</v>
      </c>
      <c r="BU37">
        <v>0</v>
      </c>
      <c r="BV37">
        <v>0</v>
      </c>
      <c r="BW37">
        <v>0</v>
      </c>
      <c r="BX37">
        <v>0</v>
      </c>
      <c r="BY37">
        <v>0</v>
      </c>
      <c r="BZ37">
        <v>0</v>
      </c>
      <c r="CA37">
        <v>0</v>
      </c>
      <c r="CB37">
        <v>0</v>
      </c>
      <c r="CC37">
        <v>0</v>
      </c>
      <c r="CD37">
        <v>0</v>
      </c>
      <c r="CE37">
        <v>0</v>
      </c>
      <c r="CF37">
        <v>0</v>
      </c>
      <c r="CG37">
        <v>0</v>
      </c>
      <c r="CH37">
        <v>0</v>
      </c>
      <c r="CI37">
        <v>0</v>
      </c>
      <c r="CJ37">
        <v>0</v>
      </c>
      <c r="CK37">
        <v>0</v>
      </c>
      <c r="CL37">
        <v>0</v>
      </c>
      <c r="CM37">
        <v>0</v>
      </c>
      <c r="CN37">
        <v>0</v>
      </c>
      <c r="CO37">
        <v>0</v>
      </c>
      <c r="CP37">
        <v>0</v>
      </c>
      <c r="CQ37">
        <v>0</v>
      </c>
      <c r="CR37">
        <v>0</v>
      </c>
      <c r="CS37">
        <v>0</v>
      </c>
      <c r="CT37">
        <v>0</v>
      </c>
      <c r="CU37">
        <v>0</v>
      </c>
      <c r="CV37">
        <v>0</v>
      </c>
      <c r="CW37">
        <v>0</v>
      </c>
      <c r="CX37">
        <v>0</v>
      </c>
      <c r="CY37">
        <v>0</v>
      </c>
    </row>
    <row r="38" spans="1:103" x14ac:dyDescent="0.25">
      <c r="A38">
        <v>998</v>
      </c>
      <c r="B38">
        <v>998</v>
      </c>
      <c r="C38" t="s">
        <v>46</v>
      </c>
      <c r="D38" t="s">
        <v>257</v>
      </c>
      <c r="E38">
        <v>61</v>
      </c>
      <c r="F38">
        <v>61</v>
      </c>
      <c r="G38">
        <v>61</v>
      </c>
      <c r="H38">
        <v>61</v>
      </c>
      <c r="I38">
        <v>61</v>
      </c>
      <c r="J38">
        <v>61</v>
      </c>
      <c r="K38">
        <v>61</v>
      </c>
      <c r="L38">
        <v>61</v>
      </c>
      <c r="M38">
        <v>61</v>
      </c>
      <c r="N38">
        <v>61</v>
      </c>
      <c r="O38">
        <v>61</v>
      </c>
      <c r="P38">
        <v>61</v>
      </c>
      <c r="Q38">
        <v>61</v>
      </c>
      <c r="R38">
        <v>61</v>
      </c>
      <c r="S38">
        <v>61</v>
      </c>
      <c r="T38">
        <v>61</v>
      </c>
      <c r="U38">
        <v>61</v>
      </c>
      <c r="V38">
        <v>61</v>
      </c>
      <c r="W38">
        <v>61</v>
      </c>
      <c r="X38">
        <v>61</v>
      </c>
      <c r="Y38">
        <v>61</v>
      </c>
      <c r="Z38">
        <v>61</v>
      </c>
      <c r="AA38">
        <v>61</v>
      </c>
      <c r="AB38">
        <v>61</v>
      </c>
      <c r="AC38">
        <v>61</v>
      </c>
      <c r="AD38">
        <v>61</v>
      </c>
      <c r="AE38">
        <v>61</v>
      </c>
      <c r="AF38">
        <v>61</v>
      </c>
      <c r="AG38">
        <v>61</v>
      </c>
      <c r="AH38">
        <v>61</v>
      </c>
      <c r="AI38">
        <v>61</v>
      </c>
      <c r="AJ38">
        <v>61</v>
      </c>
      <c r="AK38">
        <v>61</v>
      </c>
      <c r="AL38">
        <v>61</v>
      </c>
      <c r="AM38">
        <v>61</v>
      </c>
      <c r="AN38">
        <v>61</v>
      </c>
      <c r="AO38">
        <v>61</v>
      </c>
      <c r="AP38">
        <v>61</v>
      </c>
      <c r="AQ38">
        <v>61</v>
      </c>
      <c r="AR38">
        <v>61</v>
      </c>
      <c r="AS38">
        <v>61</v>
      </c>
      <c r="AT38">
        <v>61</v>
      </c>
      <c r="AU38">
        <v>61</v>
      </c>
      <c r="AV38">
        <v>61</v>
      </c>
      <c r="AW38">
        <v>61</v>
      </c>
      <c r="AX38">
        <v>61</v>
      </c>
      <c r="AY38">
        <v>61</v>
      </c>
      <c r="AZ38">
        <v>61</v>
      </c>
      <c r="BA38">
        <v>61</v>
      </c>
      <c r="BB38">
        <v>61</v>
      </c>
      <c r="BC38">
        <v>61</v>
      </c>
      <c r="BD38">
        <v>61</v>
      </c>
      <c r="BE38">
        <v>61</v>
      </c>
      <c r="BF38">
        <v>61</v>
      </c>
      <c r="BG38">
        <v>61</v>
      </c>
      <c r="BH38">
        <v>61</v>
      </c>
      <c r="BI38">
        <v>61</v>
      </c>
      <c r="BJ38">
        <v>61</v>
      </c>
      <c r="BK38">
        <v>61</v>
      </c>
      <c r="BL38">
        <v>61</v>
      </c>
      <c r="BM38">
        <v>61</v>
      </c>
      <c r="BN38">
        <v>61</v>
      </c>
      <c r="BO38">
        <v>61</v>
      </c>
      <c r="BP38">
        <v>61</v>
      </c>
      <c r="BQ38">
        <v>61</v>
      </c>
      <c r="BR38">
        <v>61</v>
      </c>
      <c r="BS38">
        <v>61</v>
      </c>
      <c r="BT38">
        <v>61</v>
      </c>
      <c r="BU38">
        <v>61</v>
      </c>
      <c r="BV38">
        <v>61</v>
      </c>
      <c r="BW38">
        <v>61</v>
      </c>
      <c r="BX38">
        <v>61</v>
      </c>
      <c r="BY38">
        <v>61</v>
      </c>
      <c r="BZ38">
        <v>61</v>
      </c>
      <c r="CA38">
        <v>61</v>
      </c>
      <c r="CB38">
        <v>61</v>
      </c>
      <c r="CC38">
        <v>61</v>
      </c>
      <c r="CD38">
        <v>61</v>
      </c>
      <c r="CE38">
        <v>61</v>
      </c>
      <c r="CF38">
        <v>61</v>
      </c>
      <c r="CG38">
        <v>61</v>
      </c>
      <c r="CH38">
        <v>61</v>
      </c>
      <c r="CI38">
        <v>61</v>
      </c>
      <c r="CJ38">
        <v>61</v>
      </c>
      <c r="CK38">
        <v>61</v>
      </c>
      <c r="CL38">
        <v>61</v>
      </c>
      <c r="CM38">
        <v>61</v>
      </c>
      <c r="CN38">
        <v>61</v>
      </c>
      <c r="CO38">
        <v>61</v>
      </c>
      <c r="CP38">
        <v>61</v>
      </c>
      <c r="CQ38">
        <v>61</v>
      </c>
      <c r="CR38">
        <v>61</v>
      </c>
      <c r="CS38">
        <v>61</v>
      </c>
      <c r="CT38">
        <v>61</v>
      </c>
      <c r="CU38">
        <v>61</v>
      </c>
      <c r="CV38">
        <v>61</v>
      </c>
      <c r="CW38">
        <v>61</v>
      </c>
      <c r="CX38">
        <v>61</v>
      </c>
      <c r="CY38">
        <v>61</v>
      </c>
    </row>
    <row r="39" spans="1:103" x14ac:dyDescent="0.25">
      <c r="A39">
        <v>999</v>
      </c>
      <c r="B39">
        <v>999</v>
      </c>
      <c r="C39" t="s">
        <v>47</v>
      </c>
      <c r="D39" t="s">
        <v>258</v>
      </c>
      <c r="E39">
        <v>611809</v>
      </c>
      <c r="F39">
        <v>611811</v>
      </c>
      <c r="G39">
        <v>611812</v>
      </c>
      <c r="H39">
        <v>611813</v>
      </c>
      <c r="I39">
        <v>611801</v>
      </c>
      <c r="J39">
        <v>611814</v>
      </c>
      <c r="K39">
        <v>611815</v>
      </c>
      <c r="L39">
        <v>611816</v>
      </c>
      <c r="M39">
        <v>614201</v>
      </c>
      <c r="N39">
        <v>611817</v>
      </c>
      <c r="O39">
        <v>611819</v>
      </c>
      <c r="P39">
        <v>611820</v>
      </c>
      <c r="Q39">
        <v>611821</v>
      </c>
      <c r="R39">
        <v>611804</v>
      </c>
      <c r="S39">
        <v>611823</v>
      </c>
      <c r="T39">
        <v>611824</v>
      </c>
      <c r="U39">
        <v>611825</v>
      </c>
      <c r="V39">
        <v>611907</v>
      </c>
      <c r="W39">
        <v>611826</v>
      </c>
      <c r="X39">
        <v>611828</v>
      </c>
      <c r="Y39">
        <v>611829</v>
      </c>
      <c r="Z39">
        <v>611830</v>
      </c>
      <c r="AA39">
        <v>611831</v>
      </c>
      <c r="AB39">
        <v>611832</v>
      </c>
      <c r="AC39">
        <v>611805</v>
      </c>
      <c r="AD39">
        <v>611834</v>
      </c>
      <c r="AE39">
        <v>611806</v>
      </c>
      <c r="AF39">
        <v>611835</v>
      </c>
      <c r="AG39">
        <v>611836</v>
      </c>
      <c r="AH39">
        <v>611906</v>
      </c>
      <c r="AI39">
        <v>611837</v>
      </c>
      <c r="AJ39">
        <v>611838</v>
      </c>
      <c r="AK39">
        <v>611839</v>
      </c>
      <c r="AL39">
        <v>611840</v>
      </c>
      <c r="AM39">
        <v>611841</v>
      </c>
      <c r="AN39">
        <v>611842</v>
      </c>
      <c r="AO39">
        <v>611843</v>
      </c>
      <c r="AP39">
        <v>611800</v>
      </c>
      <c r="AQ39">
        <v>611844</v>
      </c>
      <c r="AR39">
        <v>611846</v>
      </c>
      <c r="AS39">
        <v>611807</v>
      </c>
      <c r="AT39">
        <v>611848</v>
      </c>
      <c r="AU39">
        <v>611849</v>
      </c>
      <c r="AV39">
        <v>611850</v>
      </c>
      <c r="AW39">
        <v>611851</v>
      </c>
      <c r="AX39">
        <v>611852</v>
      </c>
      <c r="AY39">
        <v>611910</v>
      </c>
      <c r="AZ39">
        <v>611853</v>
      </c>
      <c r="BA39">
        <v>611854</v>
      </c>
      <c r="BB39">
        <v>611855</v>
      </c>
      <c r="BC39">
        <v>611856</v>
      </c>
      <c r="BD39">
        <v>611857</v>
      </c>
      <c r="BE39">
        <v>611858</v>
      </c>
      <c r="BF39">
        <v>611859</v>
      </c>
      <c r="BG39">
        <v>611860</v>
      </c>
      <c r="BH39">
        <v>611861</v>
      </c>
      <c r="BI39">
        <v>611862</v>
      </c>
      <c r="BJ39">
        <v>611864</v>
      </c>
      <c r="BK39">
        <v>611866</v>
      </c>
      <c r="BL39">
        <v>611827</v>
      </c>
      <c r="BM39">
        <v>611874</v>
      </c>
      <c r="BN39">
        <v>612348</v>
      </c>
      <c r="BO39">
        <v>611867</v>
      </c>
      <c r="BP39">
        <v>611868</v>
      </c>
      <c r="BQ39">
        <v>611869</v>
      </c>
      <c r="BR39">
        <v>611871</v>
      </c>
      <c r="BS39">
        <v>612339</v>
      </c>
      <c r="BT39">
        <v>611873</v>
      </c>
      <c r="BU39">
        <v>611876</v>
      </c>
      <c r="BV39">
        <v>611909</v>
      </c>
      <c r="BW39">
        <v>611877</v>
      </c>
      <c r="BX39">
        <v>611878</v>
      </c>
      <c r="BY39">
        <v>611879</v>
      </c>
      <c r="BZ39">
        <v>611880</v>
      </c>
      <c r="CA39">
        <v>611881</v>
      </c>
      <c r="CB39">
        <v>611882</v>
      </c>
      <c r="CC39">
        <v>611883</v>
      </c>
      <c r="CD39">
        <v>611884</v>
      </c>
      <c r="CE39">
        <v>611885</v>
      </c>
      <c r="CF39">
        <v>611887</v>
      </c>
      <c r="CG39">
        <v>611888</v>
      </c>
      <c r="CH39">
        <v>611889</v>
      </c>
      <c r="CI39">
        <v>611890</v>
      </c>
      <c r="CJ39">
        <v>611891</v>
      </c>
      <c r="CK39">
        <v>611905</v>
      </c>
      <c r="CL39">
        <v>611908</v>
      </c>
      <c r="CM39">
        <v>611892</v>
      </c>
      <c r="CN39">
        <v>611893</v>
      </c>
      <c r="CO39">
        <v>611894</v>
      </c>
      <c r="CP39">
        <v>611895</v>
      </c>
      <c r="CQ39">
        <v>611896</v>
      </c>
      <c r="CR39">
        <v>611897</v>
      </c>
      <c r="CS39">
        <v>611898</v>
      </c>
      <c r="CT39">
        <v>611808</v>
      </c>
      <c r="CU39">
        <v>611900</v>
      </c>
      <c r="CV39">
        <v>611901</v>
      </c>
      <c r="CW39">
        <v>611902</v>
      </c>
      <c r="CX39">
        <v>611903</v>
      </c>
      <c r="CY39">
        <v>611927</v>
      </c>
    </row>
    <row r="41" spans="1:103" x14ac:dyDescent="0.25">
      <c r="E41">
        <f>SUM(E3:E40)</f>
        <v>2800297</v>
      </c>
      <c r="F41">
        <f t="shared" ref="F41:BQ41" si="0">SUM(F3:F40)</f>
        <v>1222130</v>
      </c>
      <c r="G41">
        <f t="shared" si="0"/>
        <v>611873</v>
      </c>
      <c r="H41">
        <f t="shared" si="0"/>
        <v>611874</v>
      </c>
      <c r="I41">
        <f t="shared" si="0"/>
        <v>611862</v>
      </c>
      <c r="J41">
        <f t="shared" si="0"/>
        <v>2857280</v>
      </c>
      <c r="K41">
        <f t="shared" si="0"/>
        <v>3941630</v>
      </c>
      <c r="L41">
        <f t="shared" si="0"/>
        <v>10479746</v>
      </c>
      <c r="M41">
        <f t="shared" si="0"/>
        <v>2386906</v>
      </c>
      <c r="N41">
        <f t="shared" si="0"/>
        <v>6080524</v>
      </c>
      <c r="O41">
        <f t="shared" si="0"/>
        <v>3952470</v>
      </c>
      <c r="P41">
        <f t="shared" si="0"/>
        <v>28536529</v>
      </c>
      <c r="Q41">
        <f t="shared" si="0"/>
        <v>534001747</v>
      </c>
      <c r="R41">
        <f t="shared" si="0"/>
        <v>9715451</v>
      </c>
      <c r="S41">
        <f t="shared" si="0"/>
        <v>611884</v>
      </c>
      <c r="T41">
        <f t="shared" si="0"/>
        <v>4701886</v>
      </c>
      <c r="U41">
        <f t="shared" si="0"/>
        <v>611886</v>
      </c>
      <c r="V41">
        <f t="shared" si="0"/>
        <v>3460098</v>
      </c>
      <c r="W41">
        <f t="shared" si="0"/>
        <v>32837011</v>
      </c>
      <c r="X41">
        <f t="shared" si="0"/>
        <v>10874099</v>
      </c>
      <c r="Y41">
        <f t="shared" si="0"/>
        <v>611890</v>
      </c>
      <c r="Z41">
        <f t="shared" si="0"/>
        <v>2318727</v>
      </c>
      <c r="AA41">
        <f t="shared" si="0"/>
        <v>10766983</v>
      </c>
      <c r="AB41">
        <f t="shared" si="0"/>
        <v>88863992</v>
      </c>
      <c r="AC41">
        <f t="shared" si="0"/>
        <v>5056919</v>
      </c>
      <c r="AD41">
        <f t="shared" si="0"/>
        <v>61409835</v>
      </c>
      <c r="AE41">
        <f t="shared" si="0"/>
        <v>1097114</v>
      </c>
      <c r="AF41">
        <f t="shared" si="0"/>
        <v>611896</v>
      </c>
      <c r="AG41">
        <f t="shared" si="0"/>
        <v>23192647</v>
      </c>
      <c r="AH41">
        <f t="shared" si="0"/>
        <v>611967</v>
      </c>
      <c r="AI41">
        <f t="shared" si="0"/>
        <v>197622863</v>
      </c>
      <c r="AJ41">
        <f t="shared" si="0"/>
        <v>56807974</v>
      </c>
      <c r="AK41">
        <f t="shared" si="0"/>
        <v>8237762</v>
      </c>
      <c r="AL41">
        <f t="shared" si="0"/>
        <v>9828820</v>
      </c>
      <c r="AM41">
        <f t="shared" si="0"/>
        <v>6021475</v>
      </c>
      <c r="AN41">
        <f t="shared" si="0"/>
        <v>11379480</v>
      </c>
      <c r="AO41">
        <f t="shared" si="0"/>
        <v>88886027</v>
      </c>
      <c r="AP41">
        <f t="shared" si="0"/>
        <v>611861</v>
      </c>
      <c r="AQ41">
        <f t="shared" si="0"/>
        <v>2236204</v>
      </c>
      <c r="AR41">
        <f t="shared" si="0"/>
        <v>10586506</v>
      </c>
      <c r="AS41">
        <f t="shared" si="0"/>
        <v>48970915</v>
      </c>
      <c r="AT41">
        <f t="shared" si="0"/>
        <v>611909</v>
      </c>
      <c r="AU41">
        <f t="shared" si="0"/>
        <v>4447104</v>
      </c>
      <c r="AV41">
        <f t="shared" si="0"/>
        <v>611911</v>
      </c>
      <c r="AW41">
        <f t="shared" si="0"/>
        <v>13416645</v>
      </c>
      <c r="AX41">
        <f t="shared" si="0"/>
        <v>611913</v>
      </c>
      <c r="AY41">
        <f t="shared" si="0"/>
        <v>5311071</v>
      </c>
      <c r="AZ41">
        <f t="shared" si="0"/>
        <v>611914</v>
      </c>
      <c r="BA41">
        <f t="shared" si="0"/>
        <v>2438771</v>
      </c>
      <c r="BB41">
        <f t="shared" si="0"/>
        <v>611916</v>
      </c>
      <c r="BC41">
        <f t="shared" si="0"/>
        <v>7198901</v>
      </c>
      <c r="BD41">
        <f t="shared" si="0"/>
        <v>25627333</v>
      </c>
      <c r="BE41">
        <f t="shared" si="0"/>
        <v>15906333</v>
      </c>
      <c r="BF41">
        <f t="shared" si="0"/>
        <v>4240760</v>
      </c>
      <c r="BG41">
        <f t="shared" si="0"/>
        <v>15816776</v>
      </c>
      <c r="BH41">
        <f t="shared" si="0"/>
        <v>10456883</v>
      </c>
      <c r="BI41">
        <f t="shared" si="0"/>
        <v>985454</v>
      </c>
      <c r="BJ41">
        <f t="shared" si="0"/>
        <v>611925</v>
      </c>
      <c r="BK41">
        <f t="shared" si="0"/>
        <v>13066594</v>
      </c>
      <c r="BL41">
        <f t="shared" si="0"/>
        <v>611888</v>
      </c>
      <c r="BM41">
        <f t="shared" si="0"/>
        <v>2126952</v>
      </c>
      <c r="BN41">
        <f t="shared" si="0"/>
        <v>6636845</v>
      </c>
      <c r="BO41">
        <f t="shared" si="0"/>
        <v>54560929</v>
      </c>
      <c r="BP41">
        <f t="shared" si="0"/>
        <v>611929</v>
      </c>
      <c r="BQ41">
        <f t="shared" si="0"/>
        <v>8665281.0999999996</v>
      </c>
      <c r="BR41">
        <f t="shared" ref="BR41:CY41" si="1">SUM(BR3:BR40)</f>
        <v>7801399</v>
      </c>
      <c r="BS41">
        <f t="shared" si="1"/>
        <v>612400</v>
      </c>
      <c r="BT41">
        <f t="shared" si="1"/>
        <v>214089300.40000001</v>
      </c>
      <c r="BU41">
        <f t="shared" si="1"/>
        <v>10149298</v>
      </c>
      <c r="BV41">
        <f t="shared" si="1"/>
        <v>32880025</v>
      </c>
      <c r="BW41">
        <f t="shared" si="1"/>
        <v>611938</v>
      </c>
      <c r="BX41">
        <f t="shared" si="1"/>
        <v>6354704</v>
      </c>
      <c r="BY41">
        <f t="shared" si="1"/>
        <v>5911845</v>
      </c>
      <c r="BZ41">
        <f t="shared" si="1"/>
        <v>29159351</v>
      </c>
      <c r="CA41">
        <f t="shared" si="1"/>
        <v>13439580</v>
      </c>
      <c r="CB41">
        <f t="shared" si="1"/>
        <v>5936262</v>
      </c>
      <c r="CC41">
        <f t="shared" si="1"/>
        <v>611944</v>
      </c>
      <c r="CD41">
        <f t="shared" si="1"/>
        <v>32874766</v>
      </c>
      <c r="CE41">
        <f t="shared" si="1"/>
        <v>4308252</v>
      </c>
      <c r="CF41">
        <f t="shared" si="1"/>
        <v>6911569</v>
      </c>
      <c r="CG41">
        <f t="shared" si="1"/>
        <v>3396192</v>
      </c>
      <c r="CH41">
        <f t="shared" si="1"/>
        <v>2619045</v>
      </c>
      <c r="CI41">
        <f t="shared" si="1"/>
        <v>1096627</v>
      </c>
      <c r="CJ41">
        <f t="shared" si="1"/>
        <v>38006114</v>
      </c>
      <c r="CK41">
        <f t="shared" si="1"/>
        <v>611966</v>
      </c>
      <c r="CL41">
        <f t="shared" si="1"/>
        <v>6550376</v>
      </c>
      <c r="CM41">
        <f t="shared" si="1"/>
        <v>611953</v>
      </c>
      <c r="CN41">
        <f t="shared" si="1"/>
        <v>1927514</v>
      </c>
      <c r="CO41">
        <f t="shared" si="1"/>
        <v>5422802</v>
      </c>
      <c r="CP41">
        <f t="shared" si="1"/>
        <v>2227702</v>
      </c>
      <c r="CQ41">
        <f t="shared" si="1"/>
        <v>8203793</v>
      </c>
      <c r="CR41">
        <f t="shared" si="1"/>
        <v>24502411</v>
      </c>
      <c r="CS41">
        <f t="shared" si="1"/>
        <v>19572046</v>
      </c>
      <c r="CT41">
        <f t="shared" si="1"/>
        <v>6547232</v>
      </c>
      <c r="CU41">
        <f t="shared" si="1"/>
        <v>2570345</v>
      </c>
      <c r="CV41">
        <f t="shared" si="1"/>
        <v>611962</v>
      </c>
      <c r="CW41">
        <f t="shared" si="1"/>
        <v>611963</v>
      </c>
      <c r="CX41">
        <f t="shared" si="1"/>
        <v>17995734</v>
      </c>
      <c r="CY41">
        <f t="shared" si="1"/>
        <v>124178723</v>
      </c>
    </row>
    <row r="43" spans="1:103" x14ac:dyDescent="0.25">
      <c r="E43">
        <v>2800297</v>
      </c>
      <c r="F43">
        <v>1222130</v>
      </c>
      <c r="G43">
        <v>0</v>
      </c>
      <c r="H43">
        <v>0</v>
      </c>
      <c r="I43">
        <v>0</v>
      </c>
      <c r="J43">
        <v>2857280</v>
      </c>
      <c r="K43">
        <v>3941630</v>
      </c>
      <c r="L43">
        <v>9867869</v>
      </c>
      <c r="M43">
        <v>2386906</v>
      </c>
      <c r="N43">
        <v>6080524</v>
      </c>
      <c r="O43">
        <v>3340590</v>
      </c>
      <c r="P43">
        <v>28536529</v>
      </c>
      <c r="Q43">
        <v>534001747</v>
      </c>
      <c r="R43">
        <v>9715451</v>
      </c>
      <c r="S43">
        <v>0</v>
      </c>
      <c r="T43">
        <v>4090001</v>
      </c>
      <c r="U43">
        <v>0</v>
      </c>
      <c r="V43">
        <v>3460098</v>
      </c>
      <c r="W43">
        <v>32225124</v>
      </c>
      <c r="X43">
        <v>10874099</v>
      </c>
      <c r="Y43">
        <v>0</v>
      </c>
      <c r="Z43">
        <v>2318727</v>
      </c>
      <c r="AA43">
        <v>10155091</v>
      </c>
      <c r="AB43">
        <v>88863992</v>
      </c>
      <c r="AC43">
        <v>5056919</v>
      </c>
      <c r="AD43">
        <v>61409835</v>
      </c>
      <c r="AE43">
        <v>1097114</v>
      </c>
      <c r="AF43">
        <v>0</v>
      </c>
      <c r="AG43">
        <v>23192647</v>
      </c>
      <c r="AH43">
        <v>0</v>
      </c>
      <c r="AI43">
        <v>197622863</v>
      </c>
      <c r="AJ43">
        <v>56807974</v>
      </c>
      <c r="AK43">
        <v>7625862</v>
      </c>
      <c r="AL43">
        <v>9828820</v>
      </c>
      <c r="AM43">
        <v>6021475</v>
      </c>
      <c r="AN43">
        <v>11379480</v>
      </c>
      <c r="AO43">
        <v>88886027</v>
      </c>
      <c r="AP43">
        <v>0</v>
      </c>
      <c r="AQ43">
        <v>2236204</v>
      </c>
      <c r="AR43">
        <v>10586506</v>
      </c>
      <c r="AS43">
        <v>48970915</v>
      </c>
      <c r="AT43">
        <v>0</v>
      </c>
      <c r="AU43">
        <v>4447104</v>
      </c>
      <c r="AV43">
        <v>0</v>
      </c>
      <c r="AW43">
        <v>13416645</v>
      </c>
      <c r="AX43">
        <v>0</v>
      </c>
      <c r="AY43">
        <v>5311071</v>
      </c>
      <c r="AZ43">
        <v>0</v>
      </c>
      <c r="BA43">
        <v>2438771</v>
      </c>
      <c r="BB43">
        <v>0</v>
      </c>
      <c r="BC43">
        <v>6586984</v>
      </c>
      <c r="BD43">
        <v>25627333</v>
      </c>
      <c r="BE43">
        <v>15906333</v>
      </c>
      <c r="BF43">
        <v>4240760</v>
      </c>
      <c r="BG43">
        <v>15816776</v>
      </c>
      <c r="BH43">
        <v>10456883</v>
      </c>
      <c r="BI43">
        <v>985454</v>
      </c>
      <c r="BJ43">
        <v>0</v>
      </c>
      <c r="BK43">
        <v>13066594</v>
      </c>
      <c r="BL43">
        <v>0</v>
      </c>
      <c r="BM43">
        <v>2126952</v>
      </c>
      <c r="BN43">
        <v>6636845</v>
      </c>
      <c r="BO43">
        <v>54560929</v>
      </c>
      <c r="BP43">
        <v>0</v>
      </c>
      <c r="BQ43">
        <v>8665281.0999999996</v>
      </c>
      <c r="BR43">
        <v>7189467</v>
      </c>
      <c r="BS43">
        <v>0</v>
      </c>
      <c r="BT43">
        <v>214089300.40000001</v>
      </c>
      <c r="BU43">
        <v>10149298</v>
      </c>
      <c r="BV43">
        <v>32880025</v>
      </c>
      <c r="BW43">
        <v>0</v>
      </c>
      <c r="BX43">
        <v>6354704</v>
      </c>
      <c r="BY43">
        <v>5911845</v>
      </c>
      <c r="BZ43">
        <v>29159351</v>
      </c>
      <c r="CA43">
        <v>12827638</v>
      </c>
      <c r="CB43">
        <v>5936262</v>
      </c>
      <c r="CC43">
        <v>0</v>
      </c>
      <c r="CD43">
        <v>32874766</v>
      </c>
      <c r="CE43">
        <v>4308252</v>
      </c>
      <c r="CF43">
        <v>6911569</v>
      </c>
      <c r="CG43">
        <v>2784243</v>
      </c>
      <c r="CH43">
        <v>2619045</v>
      </c>
      <c r="CI43">
        <v>1096627</v>
      </c>
      <c r="CJ43">
        <v>37456114</v>
      </c>
      <c r="CK43">
        <v>0</v>
      </c>
      <c r="CL43">
        <v>6550376</v>
      </c>
      <c r="CM43">
        <v>0</v>
      </c>
      <c r="CN43">
        <v>1927514</v>
      </c>
      <c r="CO43">
        <v>5422802</v>
      </c>
      <c r="CP43">
        <v>2227702</v>
      </c>
      <c r="CQ43">
        <v>7591836</v>
      </c>
      <c r="CR43">
        <v>24502411</v>
      </c>
      <c r="CS43">
        <v>19572046</v>
      </c>
      <c r="CT43">
        <v>6547232</v>
      </c>
      <c r="CU43">
        <v>2570345</v>
      </c>
      <c r="CV43">
        <v>0</v>
      </c>
      <c r="CW43">
        <v>0</v>
      </c>
      <c r="CX43">
        <v>17383770</v>
      </c>
      <c r="CY43">
        <v>124178723</v>
      </c>
    </row>
    <row r="45" spans="1:103" x14ac:dyDescent="0.25">
      <c r="E45">
        <f>E41-E43</f>
        <v>0</v>
      </c>
      <c r="F45">
        <f t="shared" ref="F45:BQ45" si="2">F41-F43</f>
        <v>0</v>
      </c>
      <c r="G45">
        <f t="shared" si="2"/>
        <v>611873</v>
      </c>
      <c r="H45">
        <f t="shared" si="2"/>
        <v>611874</v>
      </c>
      <c r="I45">
        <f t="shared" si="2"/>
        <v>611862</v>
      </c>
      <c r="J45">
        <f t="shared" si="2"/>
        <v>0</v>
      </c>
      <c r="K45">
        <f t="shared" si="2"/>
        <v>0</v>
      </c>
      <c r="L45">
        <f t="shared" si="2"/>
        <v>611877</v>
      </c>
      <c r="M45">
        <f t="shared" si="2"/>
        <v>0</v>
      </c>
      <c r="N45">
        <f t="shared" si="2"/>
        <v>0</v>
      </c>
      <c r="O45">
        <f t="shared" si="2"/>
        <v>611880</v>
      </c>
      <c r="P45">
        <f t="shared" si="2"/>
        <v>0</v>
      </c>
      <c r="Q45">
        <f t="shared" si="2"/>
        <v>0</v>
      </c>
      <c r="R45">
        <f t="shared" si="2"/>
        <v>0</v>
      </c>
      <c r="S45">
        <f t="shared" si="2"/>
        <v>611884</v>
      </c>
      <c r="T45">
        <f t="shared" si="2"/>
        <v>611885</v>
      </c>
      <c r="U45">
        <f t="shared" si="2"/>
        <v>611886</v>
      </c>
      <c r="V45">
        <f t="shared" si="2"/>
        <v>0</v>
      </c>
      <c r="W45">
        <f t="shared" si="2"/>
        <v>611887</v>
      </c>
      <c r="X45">
        <f t="shared" si="2"/>
        <v>0</v>
      </c>
      <c r="Y45">
        <f t="shared" si="2"/>
        <v>611890</v>
      </c>
      <c r="Z45">
        <f t="shared" si="2"/>
        <v>0</v>
      </c>
      <c r="AA45">
        <f t="shared" si="2"/>
        <v>611892</v>
      </c>
      <c r="AB45">
        <f t="shared" si="2"/>
        <v>0</v>
      </c>
      <c r="AC45">
        <f t="shared" si="2"/>
        <v>0</v>
      </c>
      <c r="AD45">
        <f t="shared" si="2"/>
        <v>0</v>
      </c>
      <c r="AE45">
        <f t="shared" si="2"/>
        <v>0</v>
      </c>
      <c r="AF45">
        <f t="shared" si="2"/>
        <v>611896</v>
      </c>
      <c r="AG45">
        <f t="shared" si="2"/>
        <v>0</v>
      </c>
      <c r="AH45">
        <f t="shared" si="2"/>
        <v>611967</v>
      </c>
      <c r="AI45">
        <f t="shared" si="2"/>
        <v>0</v>
      </c>
      <c r="AJ45">
        <f t="shared" si="2"/>
        <v>0</v>
      </c>
      <c r="AK45">
        <f t="shared" si="2"/>
        <v>611900</v>
      </c>
      <c r="AL45">
        <f t="shared" si="2"/>
        <v>0</v>
      </c>
      <c r="AM45">
        <f t="shared" si="2"/>
        <v>0</v>
      </c>
      <c r="AN45">
        <f t="shared" si="2"/>
        <v>0</v>
      </c>
      <c r="AO45">
        <f t="shared" si="2"/>
        <v>0</v>
      </c>
      <c r="AP45">
        <f t="shared" si="2"/>
        <v>611861</v>
      </c>
      <c r="AQ45">
        <f t="shared" si="2"/>
        <v>0</v>
      </c>
      <c r="AR45">
        <f t="shared" si="2"/>
        <v>0</v>
      </c>
      <c r="AS45">
        <f t="shared" si="2"/>
        <v>0</v>
      </c>
      <c r="AT45">
        <f t="shared" si="2"/>
        <v>611909</v>
      </c>
      <c r="AU45">
        <f t="shared" si="2"/>
        <v>0</v>
      </c>
      <c r="AV45">
        <f t="shared" si="2"/>
        <v>611911</v>
      </c>
      <c r="AW45">
        <f t="shared" si="2"/>
        <v>0</v>
      </c>
      <c r="AX45">
        <f t="shared" si="2"/>
        <v>611913</v>
      </c>
      <c r="AY45">
        <f t="shared" si="2"/>
        <v>0</v>
      </c>
      <c r="AZ45">
        <f t="shared" si="2"/>
        <v>611914</v>
      </c>
      <c r="BA45">
        <f t="shared" si="2"/>
        <v>0</v>
      </c>
      <c r="BB45">
        <f t="shared" si="2"/>
        <v>611916</v>
      </c>
      <c r="BC45">
        <f t="shared" si="2"/>
        <v>611917</v>
      </c>
      <c r="BD45">
        <f t="shared" si="2"/>
        <v>0</v>
      </c>
      <c r="BE45">
        <f t="shared" si="2"/>
        <v>0</v>
      </c>
      <c r="BF45">
        <f t="shared" si="2"/>
        <v>0</v>
      </c>
      <c r="BG45">
        <f t="shared" si="2"/>
        <v>0</v>
      </c>
      <c r="BH45">
        <f t="shared" si="2"/>
        <v>0</v>
      </c>
      <c r="BI45">
        <f t="shared" si="2"/>
        <v>0</v>
      </c>
      <c r="BJ45">
        <f t="shared" si="2"/>
        <v>611925</v>
      </c>
      <c r="BK45">
        <f t="shared" si="2"/>
        <v>0</v>
      </c>
      <c r="BL45">
        <f t="shared" si="2"/>
        <v>611888</v>
      </c>
      <c r="BM45">
        <f t="shared" si="2"/>
        <v>0</v>
      </c>
      <c r="BN45">
        <f t="shared" si="2"/>
        <v>0</v>
      </c>
      <c r="BO45">
        <f t="shared" si="2"/>
        <v>0</v>
      </c>
      <c r="BP45">
        <f t="shared" si="2"/>
        <v>611929</v>
      </c>
      <c r="BQ45">
        <f t="shared" si="2"/>
        <v>0</v>
      </c>
      <c r="BR45">
        <f t="shared" ref="BR45:CY45" si="3">BR41-BR43</f>
        <v>611932</v>
      </c>
      <c r="BS45">
        <f t="shared" si="3"/>
        <v>612400</v>
      </c>
      <c r="BT45">
        <f t="shared" si="3"/>
        <v>0</v>
      </c>
      <c r="BU45">
        <f t="shared" si="3"/>
        <v>0</v>
      </c>
      <c r="BV45">
        <f t="shared" si="3"/>
        <v>0</v>
      </c>
      <c r="BW45">
        <f t="shared" si="3"/>
        <v>611938</v>
      </c>
      <c r="BX45">
        <f t="shared" si="3"/>
        <v>0</v>
      </c>
      <c r="BY45">
        <f t="shared" si="3"/>
        <v>0</v>
      </c>
      <c r="BZ45">
        <f t="shared" si="3"/>
        <v>0</v>
      </c>
      <c r="CA45">
        <f t="shared" si="3"/>
        <v>611942</v>
      </c>
      <c r="CB45">
        <f t="shared" si="3"/>
        <v>0</v>
      </c>
      <c r="CC45">
        <f t="shared" si="3"/>
        <v>611944</v>
      </c>
      <c r="CD45">
        <f t="shared" si="3"/>
        <v>0</v>
      </c>
      <c r="CE45">
        <f t="shared" si="3"/>
        <v>0</v>
      </c>
      <c r="CF45">
        <f t="shared" si="3"/>
        <v>0</v>
      </c>
      <c r="CG45">
        <f t="shared" si="3"/>
        <v>611949</v>
      </c>
      <c r="CH45">
        <f t="shared" si="3"/>
        <v>0</v>
      </c>
      <c r="CI45">
        <f t="shared" si="3"/>
        <v>0</v>
      </c>
      <c r="CJ45">
        <f t="shared" si="3"/>
        <v>550000</v>
      </c>
      <c r="CK45">
        <f t="shared" si="3"/>
        <v>611966</v>
      </c>
      <c r="CL45">
        <f t="shared" si="3"/>
        <v>0</v>
      </c>
      <c r="CM45">
        <f t="shared" si="3"/>
        <v>611953</v>
      </c>
      <c r="CN45">
        <f t="shared" si="3"/>
        <v>0</v>
      </c>
      <c r="CO45">
        <f t="shared" si="3"/>
        <v>0</v>
      </c>
      <c r="CP45">
        <f t="shared" si="3"/>
        <v>0</v>
      </c>
      <c r="CQ45">
        <f t="shared" si="3"/>
        <v>611957</v>
      </c>
      <c r="CR45">
        <f t="shared" si="3"/>
        <v>0</v>
      </c>
      <c r="CS45">
        <f t="shared" si="3"/>
        <v>0</v>
      </c>
      <c r="CT45">
        <f t="shared" si="3"/>
        <v>0</v>
      </c>
      <c r="CU45">
        <f t="shared" si="3"/>
        <v>0</v>
      </c>
      <c r="CV45">
        <f t="shared" si="3"/>
        <v>611962</v>
      </c>
      <c r="CW45">
        <f t="shared" si="3"/>
        <v>611963</v>
      </c>
      <c r="CX45">
        <f t="shared" si="3"/>
        <v>611964</v>
      </c>
      <c r="CY45">
        <f t="shared" si="3"/>
        <v>0</v>
      </c>
    </row>
    <row r="47" spans="1:103" x14ac:dyDescent="0.25">
      <c r="E47">
        <f>E2-E39</f>
        <v>0</v>
      </c>
      <c r="F47" s="1">
        <f t="shared" ref="F47:BQ47" si="4">F2-F39</f>
        <v>0</v>
      </c>
      <c r="G47" s="1">
        <f t="shared" si="4"/>
        <v>0</v>
      </c>
      <c r="H47" s="1">
        <f t="shared" si="4"/>
        <v>0</v>
      </c>
      <c r="I47" s="1">
        <f t="shared" si="4"/>
        <v>0</v>
      </c>
      <c r="J47" s="1">
        <f t="shared" si="4"/>
        <v>0</v>
      </c>
      <c r="K47" s="1">
        <f t="shared" si="4"/>
        <v>0</v>
      </c>
      <c r="L47" s="1">
        <f t="shared" si="4"/>
        <v>0</v>
      </c>
      <c r="M47" s="1">
        <f t="shared" si="4"/>
        <v>0</v>
      </c>
      <c r="N47" s="1">
        <f t="shared" si="4"/>
        <v>0</v>
      </c>
      <c r="O47" s="1">
        <f t="shared" si="4"/>
        <v>0</v>
      </c>
      <c r="P47" s="1">
        <f t="shared" si="4"/>
        <v>0</v>
      </c>
      <c r="Q47" s="1">
        <f t="shared" si="4"/>
        <v>0</v>
      </c>
      <c r="R47" s="1">
        <f t="shared" si="4"/>
        <v>0</v>
      </c>
      <c r="S47" s="1">
        <f t="shared" si="4"/>
        <v>0</v>
      </c>
      <c r="T47" s="1">
        <f t="shared" si="4"/>
        <v>0</v>
      </c>
      <c r="U47" s="1">
        <f t="shared" si="4"/>
        <v>0</v>
      </c>
      <c r="V47" s="1">
        <f t="shared" si="4"/>
        <v>0</v>
      </c>
      <c r="W47" s="1">
        <f t="shared" si="4"/>
        <v>0</v>
      </c>
      <c r="X47" s="1">
        <f t="shared" si="4"/>
        <v>0</v>
      </c>
      <c r="Y47" s="1">
        <f t="shared" si="4"/>
        <v>0</v>
      </c>
      <c r="Z47" s="1">
        <f t="shared" si="4"/>
        <v>0</v>
      </c>
      <c r="AA47" s="1">
        <f t="shared" si="4"/>
        <v>0</v>
      </c>
      <c r="AB47" s="1">
        <f t="shared" si="4"/>
        <v>0</v>
      </c>
      <c r="AC47" s="1">
        <f t="shared" si="4"/>
        <v>0</v>
      </c>
      <c r="AD47" s="1">
        <f t="shared" si="4"/>
        <v>0</v>
      </c>
      <c r="AE47" s="1">
        <f t="shared" si="4"/>
        <v>0</v>
      </c>
      <c r="AF47" s="1">
        <f t="shared" si="4"/>
        <v>0</v>
      </c>
      <c r="AG47" s="1">
        <f t="shared" si="4"/>
        <v>0</v>
      </c>
      <c r="AH47" s="1">
        <f t="shared" si="4"/>
        <v>0</v>
      </c>
      <c r="AI47" s="1">
        <f t="shared" si="4"/>
        <v>0</v>
      </c>
      <c r="AJ47" s="1">
        <f t="shared" si="4"/>
        <v>0</v>
      </c>
      <c r="AK47" s="1">
        <f t="shared" si="4"/>
        <v>0</v>
      </c>
      <c r="AL47" s="1">
        <f t="shared" si="4"/>
        <v>0</v>
      </c>
      <c r="AM47" s="1">
        <f t="shared" si="4"/>
        <v>0</v>
      </c>
      <c r="AN47" s="1">
        <f t="shared" si="4"/>
        <v>0</v>
      </c>
      <c r="AO47" s="1">
        <f t="shared" si="4"/>
        <v>0</v>
      </c>
      <c r="AP47" s="1">
        <f t="shared" si="4"/>
        <v>0</v>
      </c>
      <c r="AQ47" s="1">
        <f t="shared" si="4"/>
        <v>0</v>
      </c>
      <c r="AR47" s="1">
        <f t="shared" si="4"/>
        <v>0</v>
      </c>
      <c r="AS47" s="1">
        <f t="shared" si="4"/>
        <v>0</v>
      </c>
      <c r="AT47" s="1">
        <f t="shared" si="4"/>
        <v>0</v>
      </c>
      <c r="AU47" s="1">
        <f t="shared" si="4"/>
        <v>0</v>
      </c>
      <c r="AV47" s="1">
        <f t="shared" si="4"/>
        <v>0</v>
      </c>
      <c r="AW47" s="1">
        <f t="shared" si="4"/>
        <v>0</v>
      </c>
      <c r="AX47" s="1">
        <f t="shared" si="4"/>
        <v>0</v>
      </c>
      <c r="AY47" s="1">
        <f t="shared" si="4"/>
        <v>0</v>
      </c>
      <c r="AZ47" s="1">
        <f t="shared" si="4"/>
        <v>0</v>
      </c>
      <c r="BA47" s="1">
        <f t="shared" si="4"/>
        <v>0</v>
      </c>
      <c r="BB47" s="1">
        <f t="shared" si="4"/>
        <v>0</v>
      </c>
      <c r="BC47" s="1">
        <f t="shared" si="4"/>
        <v>0</v>
      </c>
      <c r="BD47" s="1">
        <f t="shared" si="4"/>
        <v>0</v>
      </c>
      <c r="BE47" s="1">
        <f t="shared" si="4"/>
        <v>0</v>
      </c>
      <c r="BF47" s="1">
        <f t="shared" si="4"/>
        <v>0</v>
      </c>
      <c r="BG47" s="1">
        <f t="shared" si="4"/>
        <v>0</v>
      </c>
      <c r="BH47" s="1">
        <f t="shared" si="4"/>
        <v>0</v>
      </c>
      <c r="BI47" s="1">
        <f t="shared" si="4"/>
        <v>0</v>
      </c>
      <c r="BJ47" s="1">
        <f t="shared" si="4"/>
        <v>0</v>
      </c>
      <c r="BK47" s="1">
        <f t="shared" si="4"/>
        <v>0</v>
      </c>
      <c r="BL47" s="1">
        <f t="shared" si="4"/>
        <v>0</v>
      </c>
      <c r="BM47" s="1">
        <f t="shared" si="4"/>
        <v>0</v>
      </c>
      <c r="BN47" s="1">
        <f t="shared" si="4"/>
        <v>0</v>
      </c>
      <c r="BO47" s="1">
        <f t="shared" si="4"/>
        <v>0</v>
      </c>
      <c r="BP47" s="1">
        <f t="shared" si="4"/>
        <v>0</v>
      </c>
      <c r="BQ47" s="1">
        <f t="shared" si="4"/>
        <v>0</v>
      </c>
      <c r="BR47" s="1">
        <f t="shared" ref="BR47:CY47" si="5">BR2-BR39</f>
        <v>0</v>
      </c>
      <c r="BS47" s="1">
        <f t="shared" si="5"/>
        <v>0</v>
      </c>
      <c r="BT47" s="1">
        <f t="shared" si="5"/>
        <v>0</v>
      </c>
      <c r="BU47" s="1">
        <f t="shared" si="5"/>
        <v>0</v>
      </c>
      <c r="BV47" s="1">
        <f t="shared" si="5"/>
        <v>0</v>
      </c>
      <c r="BW47" s="1">
        <f t="shared" si="5"/>
        <v>0</v>
      </c>
      <c r="BX47" s="1">
        <f t="shared" si="5"/>
        <v>0</v>
      </c>
      <c r="BY47" s="1">
        <f t="shared" si="5"/>
        <v>0</v>
      </c>
      <c r="BZ47" s="1">
        <f t="shared" si="5"/>
        <v>0</v>
      </c>
      <c r="CA47" s="1">
        <f t="shared" si="5"/>
        <v>0</v>
      </c>
      <c r="CB47" s="1">
        <f t="shared" si="5"/>
        <v>0</v>
      </c>
      <c r="CC47" s="1">
        <f t="shared" si="5"/>
        <v>0</v>
      </c>
      <c r="CD47" s="1">
        <f t="shared" si="5"/>
        <v>0</v>
      </c>
      <c r="CE47" s="1">
        <f t="shared" si="5"/>
        <v>0</v>
      </c>
      <c r="CF47" s="1">
        <f t="shared" si="5"/>
        <v>0</v>
      </c>
      <c r="CG47" s="1">
        <f t="shared" si="5"/>
        <v>0</v>
      </c>
      <c r="CH47" s="1">
        <f t="shared" si="5"/>
        <v>0</v>
      </c>
      <c r="CI47" s="1">
        <f t="shared" si="5"/>
        <v>0</v>
      </c>
      <c r="CJ47" s="1">
        <f t="shared" si="5"/>
        <v>0</v>
      </c>
      <c r="CK47" s="1">
        <f t="shared" si="5"/>
        <v>0</v>
      </c>
      <c r="CL47" s="1">
        <f t="shared" si="5"/>
        <v>0</v>
      </c>
      <c r="CM47" s="1">
        <f t="shared" si="5"/>
        <v>0</v>
      </c>
      <c r="CN47" s="1">
        <f t="shared" si="5"/>
        <v>0</v>
      </c>
      <c r="CO47" s="1">
        <f t="shared" si="5"/>
        <v>0</v>
      </c>
      <c r="CP47" s="1">
        <f t="shared" si="5"/>
        <v>0</v>
      </c>
      <c r="CQ47" s="1">
        <f t="shared" si="5"/>
        <v>0</v>
      </c>
      <c r="CR47" s="1">
        <f t="shared" si="5"/>
        <v>0</v>
      </c>
      <c r="CS47" s="1">
        <f t="shared" si="5"/>
        <v>0</v>
      </c>
      <c r="CT47" s="1">
        <f t="shared" si="5"/>
        <v>0</v>
      </c>
      <c r="CU47" s="1">
        <f t="shared" si="5"/>
        <v>0</v>
      </c>
      <c r="CV47" s="1">
        <f t="shared" si="5"/>
        <v>0</v>
      </c>
      <c r="CW47" s="1">
        <f t="shared" si="5"/>
        <v>0</v>
      </c>
      <c r="CX47" s="1">
        <f t="shared" si="5"/>
        <v>0</v>
      </c>
      <c r="CY47" s="1">
        <f t="shared" si="5"/>
        <v>0</v>
      </c>
    </row>
    <row r="111" ht="63.75" customHeight="1" x14ac:dyDescent="0.25"/>
    <row r="112" ht="70.5" customHeight="1" x14ac:dyDescent="0.25"/>
    <row r="126" ht="54" customHeight="1" x14ac:dyDescent="0.25"/>
    <row r="127" ht="52.5" customHeight="1" x14ac:dyDescent="0.25"/>
  </sheetData>
  <sheetProtection password="CEAA" sheet="1"/>
  <printOptions heading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99"/>
  <sheetViews>
    <sheetView workbookViewId="0">
      <selection activeCell="F10" sqref="F10"/>
    </sheetView>
  </sheetViews>
  <sheetFormatPr defaultRowHeight="15" x14ac:dyDescent="0.25"/>
  <cols>
    <col min="1" max="1" width="42.140625" customWidth="1"/>
    <col min="2" max="2" width="12.42578125" customWidth="1"/>
    <col min="9" max="9" width="31.5703125" customWidth="1"/>
    <col min="10" max="10" width="11.28515625" customWidth="1"/>
  </cols>
  <sheetData>
    <row r="1" spans="1:12" x14ac:dyDescent="0.25">
      <c r="A1" t="s">
        <v>73</v>
      </c>
      <c r="B1">
        <v>611809</v>
      </c>
      <c r="G1">
        <v>100</v>
      </c>
      <c r="I1" t="s">
        <v>73</v>
      </c>
      <c r="J1">
        <v>611809</v>
      </c>
      <c r="K1" t="b">
        <f>EXACT(A1,I1)</f>
        <v>1</v>
      </c>
      <c r="L1" t="b">
        <f>EXACT(B1,J1)</f>
        <v>1</v>
      </c>
    </row>
    <row r="2" spans="1:12" x14ac:dyDescent="0.25">
      <c r="A2" t="s">
        <v>74</v>
      </c>
      <c r="B2">
        <v>611811</v>
      </c>
      <c r="G2">
        <v>200</v>
      </c>
      <c r="I2" t="s">
        <v>74</v>
      </c>
      <c r="J2">
        <v>611811</v>
      </c>
      <c r="K2" t="b">
        <f t="shared" ref="K2:K66" si="0">EXACT(A2,I2)</f>
        <v>1</v>
      </c>
      <c r="L2" t="b">
        <f t="shared" ref="L2:L66" si="1">EXACT(B2,J2)</f>
        <v>1</v>
      </c>
    </row>
    <row r="3" spans="1:12" x14ac:dyDescent="0.25">
      <c r="A3" t="s">
        <v>140</v>
      </c>
      <c r="B3">
        <v>611812</v>
      </c>
      <c r="G3">
        <v>300</v>
      </c>
      <c r="I3" t="s">
        <v>140</v>
      </c>
      <c r="J3">
        <v>611812</v>
      </c>
      <c r="K3" t="b">
        <f t="shared" si="0"/>
        <v>1</v>
      </c>
      <c r="L3" t="b">
        <f t="shared" si="1"/>
        <v>1</v>
      </c>
    </row>
    <row r="4" spans="1:12" x14ac:dyDescent="0.25">
      <c r="A4" t="s">
        <v>75</v>
      </c>
      <c r="B4">
        <v>611813</v>
      </c>
      <c r="G4">
        <v>400</v>
      </c>
      <c r="I4" t="s">
        <v>75</v>
      </c>
      <c r="J4">
        <v>611813</v>
      </c>
      <c r="K4" t="b">
        <f t="shared" si="0"/>
        <v>1</v>
      </c>
      <c r="L4" t="b">
        <f t="shared" si="1"/>
        <v>1</v>
      </c>
    </row>
    <row r="5" spans="1:12" x14ac:dyDescent="0.25">
      <c r="A5" t="s">
        <v>167</v>
      </c>
      <c r="B5">
        <v>611801</v>
      </c>
      <c r="G5">
        <v>500</v>
      </c>
      <c r="I5" t="s">
        <v>167</v>
      </c>
      <c r="J5">
        <v>611801</v>
      </c>
      <c r="K5" t="b">
        <f t="shared" si="0"/>
        <v>1</v>
      </c>
      <c r="L5" t="b">
        <f t="shared" si="1"/>
        <v>1</v>
      </c>
    </row>
    <row r="6" spans="1:12" x14ac:dyDescent="0.25">
      <c r="A6" t="s">
        <v>76</v>
      </c>
      <c r="B6">
        <v>611814</v>
      </c>
      <c r="I6" t="s">
        <v>76</v>
      </c>
      <c r="J6">
        <v>611814</v>
      </c>
      <c r="K6" t="b">
        <f t="shared" si="0"/>
        <v>1</v>
      </c>
      <c r="L6" t="b">
        <f t="shared" si="1"/>
        <v>1</v>
      </c>
    </row>
    <row r="7" spans="1:12" x14ac:dyDescent="0.25">
      <c r="A7" t="s">
        <v>77</v>
      </c>
      <c r="B7">
        <v>611815</v>
      </c>
      <c r="I7" t="s">
        <v>77</v>
      </c>
      <c r="J7">
        <v>611815</v>
      </c>
      <c r="K7" t="b">
        <f t="shared" si="0"/>
        <v>1</v>
      </c>
      <c r="L7" t="b">
        <f t="shared" si="1"/>
        <v>1</v>
      </c>
    </row>
    <row r="8" spans="1:12" x14ac:dyDescent="0.25">
      <c r="A8" t="s">
        <v>78</v>
      </c>
      <c r="B8">
        <v>611816</v>
      </c>
      <c r="I8" t="s">
        <v>78</v>
      </c>
      <c r="J8">
        <v>611816</v>
      </c>
      <c r="K8" t="b">
        <f t="shared" si="0"/>
        <v>1</v>
      </c>
      <c r="L8" t="b">
        <f t="shared" si="1"/>
        <v>1</v>
      </c>
    </row>
    <row r="9" spans="1:12" x14ac:dyDescent="0.25">
      <c r="A9" t="s">
        <v>259</v>
      </c>
      <c r="B9">
        <v>614201</v>
      </c>
    </row>
    <row r="10" spans="1:12" x14ac:dyDescent="0.25">
      <c r="A10" t="s">
        <v>141</v>
      </c>
      <c r="B10">
        <v>611817</v>
      </c>
      <c r="I10" t="s">
        <v>141</v>
      </c>
      <c r="J10">
        <v>611817</v>
      </c>
      <c r="K10" t="b">
        <f t="shared" si="0"/>
        <v>1</v>
      </c>
      <c r="L10" t="b">
        <f t="shared" si="1"/>
        <v>1</v>
      </c>
    </row>
    <row r="11" spans="1:12" x14ac:dyDescent="0.25">
      <c r="A11" t="s">
        <v>161</v>
      </c>
      <c r="B11">
        <v>611819</v>
      </c>
      <c r="I11" t="s">
        <v>161</v>
      </c>
      <c r="J11">
        <v>611819</v>
      </c>
      <c r="K11" t="b">
        <f t="shared" si="0"/>
        <v>1</v>
      </c>
      <c r="L11" t="b">
        <f t="shared" si="1"/>
        <v>1</v>
      </c>
    </row>
    <row r="12" spans="1:12" x14ac:dyDescent="0.25">
      <c r="A12" t="s">
        <v>79</v>
      </c>
      <c r="B12">
        <v>611820</v>
      </c>
      <c r="I12" t="s">
        <v>79</v>
      </c>
      <c r="J12">
        <v>611820</v>
      </c>
      <c r="K12" t="b">
        <f t="shared" si="0"/>
        <v>1</v>
      </c>
      <c r="L12" t="b">
        <f t="shared" si="1"/>
        <v>1</v>
      </c>
    </row>
    <row r="13" spans="1:12" x14ac:dyDescent="0.25">
      <c r="A13" t="s">
        <v>142</v>
      </c>
      <c r="B13">
        <v>611821</v>
      </c>
      <c r="I13" t="s">
        <v>142</v>
      </c>
      <c r="J13">
        <v>611821</v>
      </c>
      <c r="K13" t="b">
        <f t="shared" si="0"/>
        <v>1</v>
      </c>
      <c r="L13" t="b">
        <f t="shared" si="1"/>
        <v>1</v>
      </c>
    </row>
    <row r="14" spans="1:12" x14ac:dyDescent="0.25">
      <c r="A14" t="s">
        <v>80</v>
      </c>
      <c r="B14">
        <v>611804</v>
      </c>
      <c r="I14" t="s">
        <v>80</v>
      </c>
      <c r="J14">
        <v>611804</v>
      </c>
      <c r="K14" t="b">
        <f t="shared" si="0"/>
        <v>1</v>
      </c>
      <c r="L14" t="b">
        <f t="shared" si="1"/>
        <v>1</v>
      </c>
    </row>
    <row r="15" spans="1:12" x14ac:dyDescent="0.25">
      <c r="A15" t="s">
        <v>143</v>
      </c>
      <c r="B15">
        <v>611823</v>
      </c>
      <c r="I15" t="s">
        <v>143</v>
      </c>
      <c r="J15">
        <v>611823</v>
      </c>
      <c r="K15" t="b">
        <f t="shared" si="0"/>
        <v>1</v>
      </c>
      <c r="L15" t="b">
        <f t="shared" si="1"/>
        <v>1</v>
      </c>
    </row>
    <row r="16" spans="1:12" x14ac:dyDescent="0.25">
      <c r="A16" t="s">
        <v>144</v>
      </c>
      <c r="B16">
        <v>611824</v>
      </c>
      <c r="I16" t="s">
        <v>144</v>
      </c>
      <c r="J16">
        <v>611824</v>
      </c>
      <c r="K16" t="b">
        <f t="shared" si="0"/>
        <v>1</v>
      </c>
      <c r="L16" t="b">
        <f t="shared" si="1"/>
        <v>1</v>
      </c>
    </row>
    <row r="17" spans="1:12" x14ac:dyDescent="0.25">
      <c r="A17" t="s">
        <v>168</v>
      </c>
      <c r="B17">
        <v>611825</v>
      </c>
      <c r="I17" t="s">
        <v>168</v>
      </c>
      <c r="J17">
        <v>611825</v>
      </c>
      <c r="K17" t="b">
        <f t="shared" si="0"/>
        <v>1</v>
      </c>
      <c r="L17" t="b">
        <f t="shared" si="1"/>
        <v>1</v>
      </c>
    </row>
    <row r="18" spans="1:12" x14ac:dyDescent="0.25">
      <c r="A18" t="s">
        <v>81</v>
      </c>
      <c r="B18">
        <v>611907</v>
      </c>
      <c r="I18" t="s">
        <v>81</v>
      </c>
      <c r="J18">
        <v>611907</v>
      </c>
      <c r="K18" t="b">
        <f t="shared" si="0"/>
        <v>1</v>
      </c>
      <c r="L18" t="b">
        <f t="shared" si="1"/>
        <v>1</v>
      </c>
    </row>
    <row r="19" spans="1:12" x14ac:dyDescent="0.25">
      <c r="A19" t="s">
        <v>82</v>
      </c>
      <c r="B19">
        <v>611826</v>
      </c>
      <c r="I19" t="s">
        <v>82</v>
      </c>
      <c r="J19">
        <v>611826</v>
      </c>
      <c r="K19" t="b">
        <f t="shared" si="0"/>
        <v>1</v>
      </c>
      <c r="L19" t="b">
        <f t="shared" si="1"/>
        <v>1</v>
      </c>
    </row>
    <row r="20" spans="1:12" x14ac:dyDescent="0.25">
      <c r="A20" t="s">
        <v>83</v>
      </c>
      <c r="B20">
        <v>611828</v>
      </c>
      <c r="I20" t="s">
        <v>83</v>
      </c>
      <c r="J20">
        <v>611828</v>
      </c>
      <c r="K20" t="b">
        <f t="shared" si="0"/>
        <v>1</v>
      </c>
      <c r="L20" t="b">
        <f t="shared" si="1"/>
        <v>1</v>
      </c>
    </row>
    <row r="21" spans="1:12" x14ac:dyDescent="0.25">
      <c r="A21" t="s">
        <v>162</v>
      </c>
      <c r="B21">
        <v>611829</v>
      </c>
      <c r="I21" t="s">
        <v>162</v>
      </c>
      <c r="J21">
        <v>611829</v>
      </c>
      <c r="K21" t="b">
        <f t="shared" si="0"/>
        <v>1</v>
      </c>
      <c r="L21" t="b">
        <f t="shared" si="1"/>
        <v>1</v>
      </c>
    </row>
    <row r="22" spans="1:12" x14ac:dyDescent="0.25">
      <c r="A22" t="s">
        <v>84</v>
      </c>
      <c r="B22">
        <v>611830</v>
      </c>
      <c r="I22" t="s">
        <v>84</v>
      </c>
      <c r="J22">
        <v>611830</v>
      </c>
      <c r="K22" t="b">
        <f t="shared" si="0"/>
        <v>1</v>
      </c>
      <c r="L22" t="b">
        <f t="shared" si="1"/>
        <v>1</v>
      </c>
    </row>
    <row r="23" spans="1:12" x14ac:dyDescent="0.25">
      <c r="A23" t="s">
        <v>85</v>
      </c>
      <c r="B23">
        <v>611831</v>
      </c>
      <c r="I23" t="s">
        <v>85</v>
      </c>
      <c r="J23">
        <v>611831</v>
      </c>
      <c r="K23" t="b">
        <f t="shared" si="0"/>
        <v>1</v>
      </c>
      <c r="L23" t="b">
        <f t="shared" si="1"/>
        <v>1</v>
      </c>
    </row>
    <row r="24" spans="1:12" x14ac:dyDescent="0.25">
      <c r="A24" t="s">
        <v>86</v>
      </c>
      <c r="B24">
        <v>611832</v>
      </c>
      <c r="I24" t="s">
        <v>86</v>
      </c>
      <c r="J24">
        <v>611832</v>
      </c>
      <c r="K24" t="b">
        <f t="shared" si="0"/>
        <v>1</v>
      </c>
      <c r="L24" t="b">
        <f t="shared" si="1"/>
        <v>1</v>
      </c>
    </row>
    <row r="25" spans="1:12" x14ac:dyDescent="0.25">
      <c r="A25" t="s">
        <v>87</v>
      </c>
      <c r="B25">
        <v>611805</v>
      </c>
      <c r="I25" t="s">
        <v>87</v>
      </c>
      <c r="J25">
        <v>611805</v>
      </c>
      <c r="K25" t="b">
        <f t="shared" si="0"/>
        <v>1</v>
      </c>
      <c r="L25" t="b">
        <f t="shared" si="1"/>
        <v>1</v>
      </c>
    </row>
    <row r="26" spans="1:12" x14ac:dyDescent="0.25">
      <c r="A26" t="s">
        <v>88</v>
      </c>
      <c r="B26">
        <v>611834</v>
      </c>
      <c r="I26" t="s">
        <v>88</v>
      </c>
      <c r="J26">
        <v>611834</v>
      </c>
      <c r="K26" t="b">
        <f t="shared" si="0"/>
        <v>1</v>
      </c>
      <c r="L26" t="b">
        <f t="shared" si="1"/>
        <v>1</v>
      </c>
    </row>
    <row r="27" spans="1:12" x14ac:dyDescent="0.25">
      <c r="A27" t="s">
        <v>89</v>
      </c>
      <c r="B27">
        <v>611806</v>
      </c>
      <c r="I27" t="s">
        <v>89</v>
      </c>
      <c r="J27">
        <v>611806</v>
      </c>
      <c r="K27" t="b">
        <f t="shared" si="0"/>
        <v>1</v>
      </c>
      <c r="L27" t="b">
        <f t="shared" si="1"/>
        <v>1</v>
      </c>
    </row>
    <row r="28" spans="1:12" x14ac:dyDescent="0.25">
      <c r="A28" t="s">
        <v>90</v>
      </c>
      <c r="B28">
        <v>611835</v>
      </c>
      <c r="I28" t="s">
        <v>90</v>
      </c>
      <c r="J28">
        <v>611835</v>
      </c>
      <c r="K28" t="b">
        <f t="shared" si="0"/>
        <v>1</v>
      </c>
      <c r="L28" t="b">
        <f t="shared" si="1"/>
        <v>1</v>
      </c>
    </row>
    <row r="29" spans="1:12" x14ac:dyDescent="0.25">
      <c r="A29" t="s">
        <v>91</v>
      </c>
      <c r="B29">
        <v>611836</v>
      </c>
      <c r="I29" t="s">
        <v>91</v>
      </c>
      <c r="J29">
        <v>611836</v>
      </c>
      <c r="K29" t="b">
        <f t="shared" si="0"/>
        <v>1</v>
      </c>
      <c r="L29" t="b">
        <f t="shared" si="1"/>
        <v>1</v>
      </c>
    </row>
    <row r="30" spans="1:12" x14ac:dyDescent="0.25">
      <c r="A30" t="s">
        <v>145</v>
      </c>
      <c r="B30">
        <v>611906</v>
      </c>
      <c r="I30" t="s">
        <v>145</v>
      </c>
      <c r="J30">
        <v>611906</v>
      </c>
      <c r="K30" t="b">
        <f t="shared" si="0"/>
        <v>1</v>
      </c>
      <c r="L30" t="b">
        <f t="shared" si="1"/>
        <v>1</v>
      </c>
    </row>
    <row r="31" spans="1:12" x14ac:dyDescent="0.25">
      <c r="A31" t="s">
        <v>163</v>
      </c>
      <c r="B31">
        <v>611837</v>
      </c>
      <c r="I31" t="s">
        <v>163</v>
      </c>
      <c r="J31">
        <v>611837</v>
      </c>
      <c r="K31" t="b">
        <f t="shared" si="0"/>
        <v>1</v>
      </c>
      <c r="L31" t="b">
        <f t="shared" si="1"/>
        <v>1</v>
      </c>
    </row>
    <row r="32" spans="1:12" x14ac:dyDescent="0.25">
      <c r="A32" t="s">
        <v>92</v>
      </c>
      <c r="B32">
        <v>611838</v>
      </c>
      <c r="I32" t="s">
        <v>92</v>
      </c>
      <c r="J32">
        <v>611838</v>
      </c>
      <c r="K32" t="b">
        <f t="shared" si="0"/>
        <v>1</v>
      </c>
      <c r="L32" t="b">
        <f t="shared" si="1"/>
        <v>1</v>
      </c>
    </row>
    <row r="33" spans="1:12" x14ac:dyDescent="0.25">
      <c r="A33" t="s">
        <v>146</v>
      </c>
      <c r="B33">
        <v>611839</v>
      </c>
      <c r="I33" t="s">
        <v>146</v>
      </c>
      <c r="J33">
        <v>611839</v>
      </c>
      <c r="K33" t="b">
        <f t="shared" si="0"/>
        <v>1</v>
      </c>
      <c r="L33" t="b">
        <f t="shared" si="1"/>
        <v>1</v>
      </c>
    </row>
    <row r="34" spans="1:12" x14ac:dyDescent="0.25">
      <c r="A34" t="s">
        <v>93</v>
      </c>
      <c r="B34">
        <v>611840</v>
      </c>
      <c r="I34" t="s">
        <v>93</v>
      </c>
      <c r="J34">
        <v>611840</v>
      </c>
      <c r="K34" t="b">
        <f t="shared" si="0"/>
        <v>1</v>
      </c>
      <c r="L34" t="b">
        <f t="shared" si="1"/>
        <v>1</v>
      </c>
    </row>
    <row r="35" spans="1:12" x14ac:dyDescent="0.25">
      <c r="A35" t="s">
        <v>94</v>
      </c>
      <c r="B35">
        <v>611841</v>
      </c>
      <c r="I35" t="s">
        <v>94</v>
      </c>
      <c r="J35">
        <v>611841</v>
      </c>
      <c r="K35" t="b">
        <f t="shared" si="0"/>
        <v>1</v>
      </c>
      <c r="L35" t="b">
        <f t="shared" si="1"/>
        <v>1</v>
      </c>
    </row>
    <row r="36" spans="1:12" x14ac:dyDescent="0.25">
      <c r="A36" t="s">
        <v>95</v>
      </c>
      <c r="B36">
        <v>611842</v>
      </c>
      <c r="I36" t="s">
        <v>95</v>
      </c>
      <c r="J36">
        <v>611842</v>
      </c>
      <c r="K36" t="b">
        <f t="shared" si="0"/>
        <v>1</v>
      </c>
      <c r="L36" t="b">
        <f t="shared" si="1"/>
        <v>1</v>
      </c>
    </row>
    <row r="37" spans="1:12" x14ac:dyDescent="0.25">
      <c r="A37" t="s">
        <v>164</v>
      </c>
      <c r="B37">
        <v>611843</v>
      </c>
      <c r="I37" t="s">
        <v>164</v>
      </c>
      <c r="J37">
        <v>611843</v>
      </c>
      <c r="K37" t="b">
        <f t="shared" si="0"/>
        <v>1</v>
      </c>
      <c r="L37" t="b">
        <f t="shared" si="1"/>
        <v>1</v>
      </c>
    </row>
    <row r="38" spans="1:12" x14ac:dyDescent="0.25">
      <c r="A38" t="s">
        <v>184</v>
      </c>
      <c r="B38">
        <v>611800</v>
      </c>
      <c r="I38" t="s">
        <v>184</v>
      </c>
      <c r="J38">
        <v>611800</v>
      </c>
      <c r="K38" t="b">
        <f t="shared" si="0"/>
        <v>1</v>
      </c>
      <c r="L38" t="b">
        <f t="shared" si="1"/>
        <v>1</v>
      </c>
    </row>
    <row r="39" spans="1:12" x14ac:dyDescent="0.25">
      <c r="A39" t="s">
        <v>96</v>
      </c>
      <c r="B39">
        <v>611844</v>
      </c>
      <c r="I39" t="s">
        <v>96</v>
      </c>
      <c r="J39">
        <v>611844</v>
      </c>
      <c r="K39" t="b">
        <f t="shared" si="0"/>
        <v>1</v>
      </c>
      <c r="L39" t="b">
        <f t="shared" si="1"/>
        <v>1</v>
      </c>
    </row>
    <row r="40" spans="1:12" x14ac:dyDescent="0.25">
      <c r="A40" t="s">
        <v>97</v>
      </c>
      <c r="B40">
        <v>611846</v>
      </c>
      <c r="I40" t="s">
        <v>97</v>
      </c>
      <c r="J40">
        <v>611846</v>
      </c>
      <c r="K40" t="b">
        <f t="shared" si="0"/>
        <v>1</v>
      </c>
      <c r="L40" t="b">
        <f t="shared" si="1"/>
        <v>1</v>
      </c>
    </row>
    <row r="41" spans="1:12" x14ac:dyDescent="0.25">
      <c r="A41" t="s">
        <v>147</v>
      </c>
      <c r="B41">
        <v>611807</v>
      </c>
      <c r="I41" t="s">
        <v>147</v>
      </c>
      <c r="J41">
        <v>611807</v>
      </c>
      <c r="K41" t="b">
        <f t="shared" si="0"/>
        <v>1</v>
      </c>
      <c r="L41" t="b">
        <f t="shared" si="1"/>
        <v>1</v>
      </c>
    </row>
    <row r="42" spans="1:12" x14ac:dyDescent="0.25">
      <c r="A42" t="s">
        <v>98</v>
      </c>
      <c r="B42">
        <v>611848</v>
      </c>
      <c r="I42" t="s">
        <v>98</v>
      </c>
      <c r="J42">
        <v>611848</v>
      </c>
      <c r="K42" t="b">
        <f t="shared" si="0"/>
        <v>1</v>
      </c>
      <c r="L42" t="b">
        <f t="shared" si="1"/>
        <v>1</v>
      </c>
    </row>
    <row r="43" spans="1:12" x14ac:dyDescent="0.25">
      <c r="A43" t="s">
        <v>99</v>
      </c>
      <c r="B43">
        <v>611849</v>
      </c>
      <c r="I43" t="s">
        <v>99</v>
      </c>
      <c r="J43">
        <v>611849</v>
      </c>
      <c r="K43" t="b">
        <f t="shared" si="0"/>
        <v>1</v>
      </c>
      <c r="L43" t="b">
        <f t="shared" si="1"/>
        <v>1</v>
      </c>
    </row>
    <row r="44" spans="1:12" x14ac:dyDescent="0.25">
      <c r="A44" t="s">
        <v>100</v>
      </c>
      <c r="B44">
        <v>611850</v>
      </c>
      <c r="I44" t="s">
        <v>100</v>
      </c>
      <c r="J44">
        <v>611850</v>
      </c>
      <c r="K44" t="b">
        <f t="shared" si="0"/>
        <v>1</v>
      </c>
      <c r="L44" t="b">
        <f t="shared" si="1"/>
        <v>1</v>
      </c>
    </row>
    <row r="45" spans="1:12" x14ac:dyDescent="0.25">
      <c r="A45" t="s">
        <v>101</v>
      </c>
      <c r="B45">
        <v>611851</v>
      </c>
      <c r="I45" t="s">
        <v>101</v>
      </c>
      <c r="J45">
        <v>611851</v>
      </c>
      <c r="K45" t="b">
        <f t="shared" si="0"/>
        <v>1</v>
      </c>
      <c r="L45" t="b">
        <f t="shared" si="1"/>
        <v>1</v>
      </c>
    </row>
    <row r="46" spans="1:12" x14ac:dyDescent="0.25">
      <c r="A46" t="s">
        <v>148</v>
      </c>
      <c r="B46">
        <v>611852</v>
      </c>
      <c r="I46" t="s">
        <v>148</v>
      </c>
      <c r="J46">
        <v>611852</v>
      </c>
      <c r="K46" t="b">
        <f t="shared" si="0"/>
        <v>1</v>
      </c>
      <c r="L46" t="b">
        <f t="shared" si="1"/>
        <v>1</v>
      </c>
    </row>
    <row r="47" spans="1:12" x14ac:dyDescent="0.25">
      <c r="A47" t="s">
        <v>102</v>
      </c>
      <c r="B47">
        <v>611910</v>
      </c>
      <c r="I47" t="s">
        <v>102</v>
      </c>
      <c r="J47">
        <v>611910</v>
      </c>
      <c r="K47" t="b">
        <f t="shared" si="0"/>
        <v>1</v>
      </c>
      <c r="L47" t="b">
        <f t="shared" si="1"/>
        <v>1</v>
      </c>
    </row>
    <row r="48" spans="1:12" x14ac:dyDescent="0.25">
      <c r="A48" t="s">
        <v>103</v>
      </c>
      <c r="B48">
        <v>611853</v>
      </c>
      <c r="I48" t="s">
        <v>103</v>
      </c>
      <c r="J48">
        <v>611853</v>
      </c>
      <c r="K48" t="b">
        <f t="shared" si="0"/>
        <v>1</v>
      </c>
      <c r="L48" t="b">
        <f t="shared" si="1"/>
        <v>1</v>
      </c>
    </row>
    <row r="49" spans="1:12" x14ac:dyDescent="0.25">
      <c r="A49" t="s">
        <v>104</v>
      </c>
      <c r="B49">
        <v>611854</v>
      </c>
      <c r="I49" t="s">
        <v>104</v>
      </c>
      <c r="J49">
        <v>611854</v>
      </c>
      <c r="K49" t="b">
        <f t="shared" si="0"/>
        <v>1</v>
      </c>
      <c r="L49" t="b">
        <f t="shared" si="1"/>
        <v>1</v>
      </c>
    </row>
    <row r="50" spans="1:12" x14ac:dyDescent="0.25">
      <c r="A50" t="s">
        <v>165</v>
      </c>
      <c r="B50">
        <v>611855</v>
      </c>
      <c r="I50" t="s">
        <v>165</v>
      </c>
      <c r="J50">
        <v>611855</v>
      </c>
      <c r="K50" t="b">
        <f t="shared" si="0"/>
        <v>1</v>
      </c>
      <c r="L50" t="b">
        <f t="shared" si="1"/>
        <v>1</v>
      </c>
    </row>
    <row r="51" spans="1:12" x14ac:dyDescent="0.25">
      <c r="A51" t="s">
        <v>105</v>
      </c>
      <c r="B51">
        <v>611856</v>
      </c>
      <c r="I51" t="s">
        <v>105</v>
      </c>
      <c r="J51">
        <v>611856</v>
      </c>
      <c r="K51" t="b">
        <f t="shared" si="0"/>
        <v>1</v>
      </c>
      <c r="L51" t="b">
        <f t="shared" si="1"/>
        <v>1</v>
      </c>
    </row>
    <row r="52" spans="1:12" x14ac:dyDescent="0.25">
      <c r="A52" t="s">
        <v>106</v>
      </c>
      <c r="B52">
        <v>611857</v>
      </c>
      <c r="I52" t="s">
        <v>106</v>
      </c>
      <c r="J52">
        <v>611857</v>
      </c>
      <c r="K52" t="b">
        <f t="shared" si="0"/>
        <v>1</v>
      </c>
      <c r="L52" t="b">
        <f t="shared" si="1"/>
        <v>1</v>
      </c>
    </row>
    <row r="53" spans="1:12" x14ac:dyDescent="0.25">
      <c r="A53" t="s">
        <v>107</v>
      </c>
      <c r="B53">
        <v>611858</v>
      </c>
      <c r="I53" t="s">
        <v>107</v>
      </c>
      <c r="J53">
        <v>611858</v>
      </c>
      <c r="K53" t="b">
        <f t="shared" si="0"/>
        <v>1</v>
      </c>
      <c r="L53" t="b">
        <f t="shared" si="1"/>
        <v>1</v>
      </c>
    </row>
    <row r="54" spans="1:12" x14ac:dyDescent="0.25">
      <c r="A54" t="s">
        <v>108</v>
      </c>
      <c r="B54">
        <v>611859</v>
      </c>
      <c r="I54" t="s">
        <v>108</v>
      </c>
      <c r="J54">
        <v>611859</v>
      </c>
      <c r="K54" t="b">
        <f t="shared" si="0"/>
        <v>1</v>
      </c>
      <c r="L54" t="b">
        <f t="shared" si="1"/>
        <v>1</v>
      </c>
    </row>
    <row r="55" spans="1:12" x14ac:dyDescent="0.25">
      <c r="A55" t="s">
        <v>109</v>
      </c>
      <c r="B55">
        <v>611860</v>
      </c>
      <c r="I55" t="s">
        <v>109</v>
      </c>
      <c r="J55">
        <v>611860</v>
      </c>
      <c r="K55" t="b">
        <f t="shared" si="0"/>
        <v>1</v>
      </c>
      <c r="L55" t="b">
        <f t="shared" si="1"/>
        <v>1</v>
      </c>
    </row>
    <row r="56" spans="1:12" x14ac:dyDescent="0.25">
      <c r="A56" t="s">
        <v>110</v>
      </c>
      <c r="B56">
        <v>611861</v>
      </c>
      <c r="I56" t="s">
        <v>110</v>
      </c>
      <c r="J56">
        <v>611861</v>
      </c>
      <c r="K56" t="b">
        <f t="shared" si="0"/>
        <v>1</v>
      </c>
      <c r="L56" t="b">
        <f t="shared" si="1"/>
        <v>1</v>
      </c>
    </row>
    <row r="57" spans="1:12" x14ac:dyDescent="0.25">
      <c r="A57" t="s">
        <v>111</v>
      </c>
      <c r="B57">
        <v>611862</v>
      </c>
      <c r="I57" t="s">
        <v>111</v>
      </c>
      <c r="J57">
        <v>611862</v>
      </c>
      <c r="K57" t="b">
        <f t="shared" si="0"/>
        <v>1</v>
      </c>
      <c r="L57" t="b">
        <f t="shared" si="1"/>
        <v>1</v>
      </c>
    </row>
    <row r="58" spans="1:12" x14ac:dyDescent="0.25">
      <c r="A58" t="s">
        <v>138</v>
      </c>
      <c r="B58">
        <v>611864</v>
      </c>
      <c r="I58" t="s">
        <v>138</v>
      </c>
      <c r="J58">
        <v>611864</v>
      </c>
      <c r="K58" t="b">
        <f t="shared" si="0"/>
        <v>1</v>
      </c>
      <c r="L58" t="b">
        <f t="shared" si="1"/>
        <v>1</v>
      </c>
    </row>
    <row r="59" spans="1:12" x14ac:dyDescent="0.25">
      <c r="A59" t="s">
        <v>149</v>
      </c>
      <c r="B59">
        <v>611866</v>
      </c>
      <c r="I59" t="s">
        <v>149</v>
      </c>
      <c r="J59">
        <v>611866</v>
      </c>
      <c r="K59" t="b">
        <f t="shared" si="0"/>
        <v>1</v>
      </c>
      <c r="L59" t="b">
        <f t="shared" si="1"/>
        <v>1</v>
      </c>
    </row>
    <row r="60" spans="1:12" x14ac:dyDescent="0.25">
      <c r="A60" t="s">
        <v>112</v>
      </c>
      <c r="B60">
        <v>611827</v>
      </c>
      <c r="I60" t="s">
        <v>112</v>
      </c>
      <c r="J60">
        <v>611827</v>
      </c>
      <c r="K60" t="b">
        <f t="shared" si="0"/>
        <v>1</v>
      </c>
      <c r="L60" t="b">
        <f t="shared" si="1"/>
        <v>1</v>
      </c>
    </row>
    <row r="61" spans="1:12" x14ac:dyDescent="0.25">
      <c r="A61" t="s">
        <v>113</v>
      </c>
      <c r="B61">
        <v>611874</v>
      </c>
      <c r="I61" t="s">
        <v>113</v>
      </c>
      <c r="J61">
        <v>611874</v>
      </c>
      <c r="K61" t="b">
        <f t="shared" si="0"/>
        <v>1</v>
      </c>
      <c r="L61" t="b">
        <f t="shared" si="1"/>
        <v>1</v>
      </c>
    </row>
    <row r="62" spans="1:12" x14ac:dyDescent="0.25">
      <c r="A62" t="s">
        <v>114</v>
      </c>
      <c r="B62">
        <v>612348</v>
      </c>
      <c r="I62" t="s">
        <v>114</v>
      </c>
      <c r="J62">
        <v>612348</v>
      </c>
      <c r="K62" t="b">
        <f t="shared" si="0"/>
        <v>1</v>
      </c>
      <c r="L62" t="b">
        <f t="shared" si="1"/>
        <v>1</v>
      </c>
    </row>
    <row r="63" spans="1:12" x14ac:dyDescent="0.25">
      <c r="A63" t="s">
        <v>115</v>
      </c>
      <c r="B63">
        <v>611867</v>
      </c>
      <c r="I63" t="s">
        <v>115</v>
      </c>
      <c r="J63">
        <v>611867</v>
      </c>
      <c r="K63" t="b">
        <f t="shared" si="0"/>
        <v>1</v>
      </c>
      <c r="L63" t="b">
        <f t="shared" si="1"/>
        <v>1</v>
      </c>
    </row>
    <row r="64" spans="1:12" x14ac:dyDescent="0.25">
      <c r="A64" t="s">
        <v>150</v>
      </c>
      <c r="B64">
        <v>611868</v>
      </c>
      <c r="I64" t="s">
        <v>150</v>
      </c>
      <c r="J64">
        <v>611868</v>
      </c>
      <c r="K64" t="b">
        <f t="shared" si="0"/>
        <v>1</v>
      </c>
      <c r="L64" t="b">
        <f t="shared" si="1"/>
        <v>1</v>
      </c>
    </row>
    <row r="65" spans="1:12" x14ac:dyDescent="0.25">
      <c r="A65" t="s">
        <v>116</v>
      </c>
      <c r="B65">
        <v>611869</v>
      </c>
      <c r="I65" t="s">
        <v>116</v>
      </c>
      <c r="J65">
        <v>611869</v>
      </c>
      <c r="K65" t="b">
        <f t="shared" si="0"/>
        <v>1</v>
      </c>
      <c r="L65" t="b">
        <f t="shared" si="1"/>
        <v>1</v>
      </c>
    </row>
    <row r="66" spans="1:12" x14ac:dyDescent="0.25">
      <c r="A66" t="s">
        <v>151</v>
      </c>
      <c r="B66">
        <v>611871</v>
      </c>
      <c r="I66" t="s">
        <v>151</v>
      </c>
      <c r="J66">
        <v>611871</v>
      </c>
      <c r="K66" t="b">
        <f t="shared" si="0"/>
        <v>1</v>
      </c>
      <c r="L66" t="b">
        <f t="shared" si="1"/>
        <v>1</v>
      </c>
    </row>
    <row r="67" spans="1:12" x14ac:dyDescent="0.25">
      <c r="A67" t="s">
        <v>152</v>
      </c>
      <c r="B67">
        <v>612339</v>
      </c>
      <c r="I67" t="s">
        <v>152</v>
      </c>
      <c r="J67">
        <v>612339</v>
      </c>
      <c r="K67" t="b">
        <f t="shared" ref="K67:K99" si="2">EXACT(A67,I67)</f>
        <v>1</v>
      </c>
      <c r="L67" t="b">
        <f t="shared" ref="L67:L99" si="3">EXACT(B67,J67)</f>
        <v>1</v>
      </c>
    </row>
    <row r="68" spans="1:12" x14ac:dyDescent="0.25">
      <c r="A68" t="s">
        <v>153</v>
      </c>
      <c r="B68">
        <v>611873</v>
      </c>
      <c r="I68" t="s">
        <v>153</v>
      </c>
      <c r="J68">
        <v>611873</v>
      </c>
      <c r="K68" t="b">
        <f t="shared" si="2"/>
        <v>1</v>
      </c>
      <c r="L68" t="b">
        <f t="shared" si="3"/>
        <v>1</v>
      </c>
    </row>
    <row r="69" spans="1:12" x14ac:dyDescent="0.25">
      <c r="A69" t="s">
        <v>117</v>
      </c>
      <c r="B69">
        <v>611876</v>
      </c>
      <c r="I69" t="s">
        <v>117</v>
      </c>
      <c r="J69">
        <v>611876</v>
      </c>
      <c r="K69" t="b">
        <f t="shared" si="2"/>
        <v>1</v>
      </c>
      <c r="L69" t="b">
        <f t="shared" si="3"/>
        <v>1</v>
      </c>
    </row>
    <row r="70" spans="1:12" x14ac:dyDescent="0.25">
      <c r="A70" t="s">
        <v>118</v>
      </c>
      <c r="B70">
        <v>611909</v>
      </c>
      <c r="I70" t="s">
        <v>118</v>
      </c>
      <c r="J70">
        <v>611909</v>
      </c>
      <c r="K70" t="b">
        <f t="shared" si="2"/>
        <v>1</v>
      </c>
      <c r="L70" t="b">
        <f t="shared" si="3"/>
        <v>1</v>
      </c>
    </row>
    <row r="71" spans="1:12" x14ac:dyDescent="0.25">
      <c r="A71" t="s">
        <v>119</v>
      </c>
      <c r="B71">
        <v>611877</v>
      </c>
      <c r="I71" t="s">
        <v>119</v>
      </c>
      <c r="J71">
        <v>611877</v>
      </c>
      <c r="K71" t="b">
        <f t="shared" si="2"/>
        <v>1</v>
      </c>
      <c r="L71" t="b">
        <f t="shared" si="3"/>
        <v>1</v>
      </c>
    </row>
    <row r="72" spans="1:12" x14ac:dyDescent="0.25">
      <c r="A72" t="s">
        <v>120</v>
      </c>
      <c r="B72">
        <v>611878</v>
      </c>
      <c r="I72" t="s">
        <v>120</v>
      </c>
      <c r="J72">
        <v>611878</v>
      </c>
      <c r="K72" t="b">
        <f t="shared" si="2"/>
        <v>1</v>
      </c>
      <c r="L72" t="b">
        <f t="shared" si="3"/>
        <v>1</v>
      </c>
    </row>
    <row r="73" spans="1:12" x14ac:dyDescent="0.25">
      <c r="A73" t="s">
        <v>121</v>
      </c>
      <c r="B73">
        <v>611879</v>
      </c>
      <c r="I73" t="s">
        <v>121</v>
      </c>
      <c r="J73">
        <v>611879</v>
      </c>
      <c r="K73" t="b">
        <f t="shared" si="2"/>
        <v>1</v>
      </c>
      <c r="L73" t="b">
        <f t="shared" si="3"/>
        <v>1</v>
      </c>
    </row>
    <row r="74" spans="1:12" x14ac:dyDescent="0.25">
      <c r="A74" t="s">
        <v>166</v>
      </c>
      <c r="B74">
        <v>611880</v>
      </c>
      <c r="I74" t="s">
        <v>166</v>
      </c>
      <c r="J74">
        <v>611880</v>
      </c>
      <c r="K74" t="b">
        <f t="shared" si="2"/>
        <v>1</v>
      </c>
      <c r="L74" t="b">
        <f t="shared" si="3"/>
        <v>1</v>
      </c>
    </row>
    <row r="75" spans="1:12" x14ac:dyDescent="0.25">
      <c r="A75" t="s">
        <v>122</v>
      </c>
      <c r="B75">
        <v>611881</v>
      </c>
      <c r="I75" t="s">
        <v>122</v>
      </c>
      <c r="J75">
        <v>611881</v>
      </c>
      <c r="K75" t="b">
        <f t="shared" si="2"/>
        <v>1</v>
      </c>
      <c r="L75" t="b">
        <f t="shared" si="3"/>
        <v>1</v>
      </c>
    </row>
    <row r="76" spans="1:12" x14ac:dyDescent="0.25">
      <c r="A76" t="s">
        <v>123</v>
      </c>
      <c r="B76">
        <v>611882</v>
      </c>
      <c r="I76" t="s">
        <v>123</v>
      </c>
      <c r="J76">
        <v>611882</v>
      </c>
      <c r="K76" t="b">
        <f t="shared" si="2"/>
        <v>1</v>
      </c>
      <c r="L76" t="b">
        <f t="shared" si="3"/>
        <v>1</v>
      </c>
    </row>
    <row r="77" spans="1:12" x14ac:dyDescent="0.25">
      <c r="A77" t="s">
        <v>124</v>
      </c>
      <c r="B77">
        <v>611883</v>
      </c>
      <c r="I77" t="s">
        <v>124</v>
      </c>
      <c r="J77">
        <v>611883</v>
      </c>
      <c r="K77" t="b">
        <f t="shared" si="2"/>
        <v>1</v>
      </c>
      <c r="L77" t="b">
        <f t="shared" si="3"/>
        <v>1</v>
      </c>
    </row>
    <row r="78" spans="1:12" x14ac:dyDescent="0.25">
      <c r="A78" t="s">
        <v>125</v>
      </c>
      <c r="B78">
        <v>611884</v>
      </c>
      <c r="I78" t="s">
        <v>125</v>
      </c>
      <c r="J78">
        <v>611884</v>
      </c>
      <c r="K78" t="b">
        <f t="shared" si="2"/>
        <v>1</v>
      </c>
      <c r="L78" t="b">
        <f t="shared" si="3"/>
        <v>1</v>
      </c>
    </row>
    <row r="79" spans="1:12" x14ac:dyDescent="0.25">
      <c r="A79" t="s">
        <v>126</v>
      </c>
      <c r="B79">
        <v>611885</v>
      </c>
      <c r="I79" t="s">
        <v>126</v>
      </c>
      <c r="J79">
        <v>611885</v>
      </c>
      <c r="K79" t="b">
        <f t="shared" si="2"/>
        <v>1</v>
      </c>
      <c r="L79" t="b">
        <f t="shared" si="3"/>
        <v>1</v>
      </c>
    </row>
    <row r="80" spans="1:12" x14ac:dyDescent="0.25">
      <c r="A80" t="s">
        <v>127</v>
      </c>
      <c r="B80">
        <v>611887</v>
      </c>
      <c r="I80" t="s">
        <v>127</v>
      </c>
      <c r="J80">
        <v>611887</v>
      </c>
      <c r="K80" t="b">
        <f t="shared" si="2"/>
        <v>1</v>
      </c>
      <c r="L80" t="b">
        <f t="shared" si="3"/>
        <v>1</v>
      </c>
    </row>
    <row r="81" spans="1:12" x14ac:dyDescent="0.25">
      <c r="A81" t="s">
        <v>154</v>
      </c>
      <c r="B81">
        <v>611888</v>
      </c>
      <c r="I81" t="s">
        <v>154</v>
      </c>
      <c r="J81">
        <v>611888</v>
      </c>
      <c r="K81" t="b">
        <f t="shared" si="2"/>
        <v>1</v>
      </c>
      <c r="L81" t="b">
        <f t="shared" si="3"/>
        <v>1</v>
      </c>
    </row>
    <row r="82" spans="1:12" x14ac:dyDescent="0.25">
      <c r="A82" t="s">
        <v>128</v>
      </c>
      <c r="B82">
        <v>611889</v>
      </c>
      <c r="I82" t="s">
        <v>128</v>
      </c>
      <c r="J82">
        <v>611889</v>
      </c>
      <c r="K82" t="b">
        <f t="shared" si="2"/>
        <v>1</v>
      </c>
      <c r="L82" t="b">
        <f t="shared" si="3"/>
        <v>1</v>
      </c>
    </row>
    <row r="83" spans="1:12" x14ac:dyDescent="0.25">
      <c r="A83" t="s">
        <v>129</v>
      </c>
      <c r="B83">
        <v>611890</v>
      </c>
      <c r="I83" t="s">
        <v>129</v>
      </c>
      <c r="J83">
        <v>611890</v>
      </c>
      <c r="K83" t="b">
        <f t="shared" si="2"/>
        <v>1</v>
      </c>
      <c r="L83" t="b">
        <f t="shared" si="3"/>
        <v>1</v>
      </c>
    </row>
    <row r="84" spans="1:12" x14ac:dyDescent="0.25">
      <c r="A84" t="s">
        <v>155</v>
      </c>
      <c r="B84">
        <v>611891</v>
      </c>
      <c r="I84" t="s">
        <v>155</v>
      </c>
      <c r="J84">
        <v>611891</v>
      </c>
      <c r="K84" t="b">
        <f t="shared" si="2"/>
        <v>1</v>
      </c>
      <c r="L84" t="b">
        <f t="shared" si="3"/>
        <v>1</v>
      </c>
    </row>
    <row r="85" spans="1:12" x14ac:dyDescent="0.25">
      <c r="A85" t="s">
        <v>169</v>
      </c>
      <c r="B85">
        <v>611905</v>
      </c>
      <c r="I85" t="s">
        <v>169</v>
      </c>
      <c r="J85">
        <v>611905</v>
      </c>
      <c r="K85" t="b">
        <f t="shared" si="2"/>
        <v>1</v>
      </c>
      <c r="L85" t="b">
        <f t="shared" si="3"/>
        <v>1</v>
      </c>
    </row>
    <row r="86" spans="1:12" x14ac:dyDescent="0.25">
      <c r="A86" t="s">
        <v>130</v>
      </c>
      <c r="B86">
        <v>611908</v>
      </c>
      <c r="I86" t="s">
        <v>130</v>
      </c>
      <c r="J86">
        <v>611908</v>
      </c>
      <c r="K86" t="b">
        <f t="shared" si="2"/>
        <v>1</v>
      </c>
      <c r="L86" t="b">
        <f t="shared" si="3"/>
        <v>1</v>
      </c>
    </row>
    <row r="87" spans="1:12" x14ac:dyDescent="0.25">
      <c r="A87" t="s">
        <v>156</v>
      </c>
      <c r="B87">
        <v>611892</v>
      </c>
      <c r="I87" t="s">
        <v>156</v>
      </c>
      <c r="J87">
        <v>611892</v>
      </c>
      <c r="K87" t="b">
        <f t="shared" si="2"/>
        <v>1</v>
      </c>
      <c r="L87" t="b">
        <f t="shared" si="3"/>
        <v>1</v>
      </c>
    </row>
    <row r="88" spans="1:12" x14ac:dyDescent="0.25">
      <c r="A88" t="s">
        <v>131</v>
      </c>
      <c r="B88">
        <v>611893</v>
      </c>
      <c r="I88" t="s">
        <v>131</v>
      </c>
      <c r="J88">
        <v>611893</v>
      </c>
      <c r="K88" t="b">
        <f t="shared" si="2"/>
        <v>1</v>
      </c>
      <c r="L88" t="b">
        <f t="shared" si="3"/>
        <v>1</v>
      </c>
    </row>
    <row r="89" spans="1:12" x14ac:dyDescent="0.25">
      <c r="A89" t="s">
        <v>132</v>
      </c>
      <c r="B89">
        <v>611894</v>
      </c>
      <c r="I89" t="s">
        <v>132</v>
      </c>
      <c r="J89">
        <v>611894</v>
      </c>
      <c r="K89" t="b">
        <f t="shared" si="2"/>
        <v>1</v>
      </c>
      <c r="L89" t="b">
        <f t="shared" si="3"/>
        <v>1</v>
      </c>
    </row>
    <row r="90" spans="1:12" x14ac:dyDescent="0.25">
      <c r="A90" t="s">
        <v>157</v>
      </c>
      <c r="B90">
        <v>611895</v>
      </c>
      <c r="I90" t="s">
        <v>157</v>
      </c>
      <c r="J90">
        <v>611895</v>
      </c>
      <c r="K90" t="b">
        <f t="shared" si="2"/>
        <v>1</v>
      </c>
      <c r="L90" t="b">
        <f t="shared" si="3"/>
        <v>1</v>
      </c>
    </row>
    <row r="91" spans="1:12" x14ac:dyDescent="0.25">
      <c r="A91" t="s">
        <v>158</v>
      </c>
      <c r="B91">
        <v>611896</v>
      </c>
      <c r="I91" t="s">
        <v>158</v>
      </c>
      <c r="J91">
        <v>611896</v>
      </c>
      <c r="K91" t="b">
        <f t="shared" si="2"/>
        <v>1</v>
      </c>
      <c r="L91" t="b">
        <f t="shared" si="3"/>
        <v>1</v>
      </c>
    </row>
    <row r="92" spans="1:12" x14ac:dyDescent="0.25">
      <c r="A92" t="s">
        <v>133</v>
      </c>
      <c r="B92">
        <v>611897</v>
      </c>
      <c r="I92" t="s">
        <v>133</v>
      </c>
      <c r="J92">
        <v>611897</v>
      </c>
      <c r="K92" t="b">
        <f t="shared" si="2"/>
        <v>1</v>
      </c>
      <c r="L92" t="b">
        <f t="shared" si="3"/>
        <v>1</v>
      </c>
    </row>
    <row r="93" spans="1:12" x14ac:dyDescent="0.25">
      <c r="A93" t="s">
        <v>134</v>
      </c>
      <c r="B93">
        <v>611898</v>
      </c>
      <c r="I93" t="s">
        <v>134</v>
      </c>
      <c r="J93">
        <v>611898</v>
      </c>
      <c r="K93" t="b">
        <f t="shared" si="2"/>
        <v>1</v>
      </c>
      <c r="L93" t="b">
        <f t="shared" si="3"/>
        <v>1</v>
      </c>
    </row>
    <row r="94" spans="1:12" x14ac:dyDescent="0.25">
      <c r="A94" t="s">
        <v>135</v>
      </c>
      <c r="B94">
        <v>611808</v>
      </c>
      <c r="I94" t="s">
        <v>135</v>
      </c>
      <c r="J94">
        <v>611808</v>
      </c>
      <c r="K94" t="b">
        <f t="shared" si="2"/>
        <v>1</v>
      </c>
      <c r="L94" t="b">
        <f t="shared" si="3"/>
        <v>1</v>
      </c>
    </row>
    <row r="95" spans="1:12" x14ac:dyDescent="0.25">
      <c r="A95" t="s">
        <v>136</v>
      </c>
      <c r="B95">
        <v>611900</v>
      </c>
      <c r="I95" t="s">
        <v>136</v>
      </c>
      <c r="J95">
        <v>611900</v>
      </c>
      <c r="K95" t="b">
        <f t="shared" si="2"/>
        <v>1</v>
      </c>
      <c r="L95" t="b">
        <f t="shared" si="3"/>
        <v>1</v>
      </c>
    </row>
    <row r="96" spans="1:12" x14ac:dyDescent="0.25">
      <c r="A96" t="s">
        <v>139</v>
      </c>
      <c r="B96">
        <v>611901</v>
      </c>
      <c r="I96" t="s">
        <v>139</v>
      </c>
      <c r="J96">
        <v>611901</v>
      </c>
      <c r="K96" t="b">
        <f t="shared" si="2"/>
        <v>1</v>
      </c>
      <c r="L96" t="b">
        <f t="shared" si="3"/>
        <v>1</v>
      </c>
    </row>
    <row r="97" spans="1:12" x14ac:dyDescent="0.25">
      <c r="A97" t="s">
        <v>159</v>
      </c>
      <c r="B97">
        <v>611902</v>
      </c>
      <c r="I97" t="s">
        <v>159</v>
      </c>
      <c r="J97">
        <v>611902</v>
      </c>
      <c r="K97" t="b">
        <f t="shared" si="2"/>
        <v>1</v>
      </c>
      <c r="L97" t="b">
        <f t="shared" si="3"/>
        <v>1</v>
      </c>
    </row>
    <row r="98" spans="1:12" x14ac:dyDescent="0.25">
      <c r="A98" t="s">
        <v>160</v>
      </c>
      <c r="B98">
        <v>611903</v>
      </c>
      <c r="I98" t="s">
        <v>160</v>
      </c>
      <c r="J98">
        <v>611903</v>
      </c>
      <c r="K98" t="b">
        <f t="shared" si="2"/>
        <v>1</v>
      </c>
      <c r="L98" t="b">
        <f t="shared" si="3"/>
        <v>1</v>
      </c>
    </row>
    <row r="99" spans="1:12" x14ac:dyDescent="0.25">
      <c r="A99" t="s">
        <v>137</v>
      </c>
      <c r="B99">
        <v>611927</v>
      </c>
      <c r="I99" t="s">
        <v>137</v>
      </c>
      <c r="J99">
        <v>611927</v>
      </c>
      <c r="K99" t="b">
        <f t="shared" si="2"/>
        <v>1</v>
      </c>
      <c r="L99" t="b">
        <f t="shared" si="3"/>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82B8E91699FD4C849FABD4A7E509C3" ma:contentTypeVersion="0" ma:contentTypeDescription="Create a new document." ma:contentTypeScope="" ma:versionID="2cd2447c22f5f264a8d694dbba97a5f5">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F89FC5-4BED-4434-9FE9-D8A2A34C17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B630EAF-BF4A-403B-916D-48882F8FBFDD}">
  <ds:schemaRefs>
    <ds:schemaRef ds:uri="http://www.w3.org/XML/1998/namespace"/>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purl.org/dc/terms/"/>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748ED7BE-98F7-46AD-806A-4A5AD2D2AF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 </vt:lpstr>
      <vt:lpstr>Collection Worksheet</vt:lpstr>
      <vt:lpstr>IMPORT</vt:lpstr>
      <vt:lpstr>2018 Data</vt:lpstr>
      <vt:lpstr>Unit Names</vt:lpstr>
      <vt:lpstr>'Collection Worksheet'!Print_Area</vt:lpstr>
      <vt:lpstr>'Collection Worksheet'!Print_Titles</vt:lpstr>
    </vt:vector>
  </TitlesOfParts>
  <Company>NCDST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 Canady</dc:creator>
  <cp:lastModifiedBy>Rita Baker</cp:lastModifiedBy>
  <cp:lastPrinted>2018-07-11T18:43:20Z</cp:lastPrinted>
  <dcterms:created xsi:type="dcterms:W3CDTF">2011-03-11T21:05:05Z</dcterms:created>
  <dcterms:modified xsi:type="dcterms:W3CDTF">2019-12-18T22:15:54Z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fresh">
    <vt:bool>true</vt:bool>
  </property>
  <property fmtid="{D5CDD505-2E9C-101B-9397-08002B2CF9AE}" pid="3" name="Refresh97">
    <vt:bool>false</vt:bool>
  </property>
  <property fmtid="{D5CDD505-2E9C-101B-9397-08002B2CF9AE}" pid="4" name="tabName">
    <vt:lpwstr>2019 Review Year</vt:lpwstr>
  </property>
  <property fmtid="{D5CDD505-2E9C-101B-9397-08002B2CF9AE}" pid="5" name="tabIndex">
    <vt:lpwstr/>
  </property>
  <property fmtid="{D5CDD505-2E9C-101B-9397-08002B2CF9AE}" pid="6" name="workpaperIndex">
    <vt:lpwstr/>
  </property>
  <property fmtid="{D5CDD505-2E9C-101B-9397-08002B2CF9AE}" pid="7" name="Version">
    <vt:i4>20</vt:i4>
  </property>
</Properties>
</file>